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2 Eventing/2024 Eventing LB/RESULTS EV 24/"/>
    </mc:Choice>
  </mc:AlternateContent>
  <xr:revisionPtr revIDLastSave="7" documentId="8_{FA8BE23D-992C-4FBC-8523-49C735E8B74C}" xr6:coauthVersionLast="47" xr6:coauthVersionMax="47" xr10:uidLastSave="{DF9F5B60-1C65-4016-8CEC-AADC806FB784}"/>
  <bookViews>
    <workbookView xWindow="22932" yWindow="-108" windowWidth="23256" windowHeight="12456" tabRatio="897" activeTab="4" xr2:uid="{00000000-000D-0000-FFFF-FFFF00000000}"/>
  </bookViews>
  <sheets>
    <sheet name="---" sheetId="154" r:id="rId1"/>
    <sheet name="PC105 &amp; PC110" sheetId="153" r:id="rId2"/>
    <sheet name="PC95 12-24" sheetId="152" r:id="rId3"/>
    <sheet name="PC80 17-24" sheetId="151" r:id="rId4"/>
    <sheet name="PC80 10-16" sheetId="150" r:id="rId5"/>
    <sheet name="PC65 17-24" sheetId="149" r:id="rId6"/>
    <sheet name="PC65 13-16" sheetId="148" r:id="rId7"/>
    <sheet name="PC65 9-12" sheetId="147" r:id="rId8"/>
    <sheet name="PC45 13-24" sheetId="146" r:id="rId9"/>
    <sheet name="PC45 8-12" sheetId="37" r:id="rId10"/>
    <sheet name="RBPS" sheetId="109" r:id="rId11"/>
    <sheet name="CAP" sheetId="159" r:id="rId12"/>
    <sheet name="SER1" sheetId="122" r:id="rId13"/>
    <sheet name="ALB" sheetId="126" r:id="rId14"/>
    <sheet name="KR" sheetId="133" r:id="rId15"/>
    <sheet name="SER2" sheetId="160" r:id="rId16"/>
    <sheet name="HARV" sheetId="118" r:id="rId17"/>
    <sheet name="DARD" sheetId="155" r:id="rId18"/>
    <sheet name="AVON" sheetId="131" r:id="rId19"/>
    <sheet name="MUR" sheetId="130" r:id="rId20"/>
    <sheet name="MOOR" sheetId="124" r:id="rId21"/>
    <sheet name="MORT" sheetId="110" r:id="rId22"/>
    <sheet name="KAL" sheetId="112" r:id="rId23"/>
    <sheet name="MOON" sheetId="157" r:id="rId24"/>
    <sheet name="GID" sheetId="158" r:id="rId25"/>
    <sheet name="KEL" sheetId="125" r:id="rId26"/>
    <sheet name="ESP" sheetId="128" r:id="rId27"/>
    <sheet name="DRY" sheetId="113" r:id="rId28"/>
    <sheet name="WALL" sheetId="129" r:id="rId29"/>
    <sheet name="PCWA" sheetId="116" r:id="rId30"/>
    <sheet name="Original" sheetId="156" r:id="rId31"/>
    <sheet name="Spare2" sheetId="121" r:id="rId32"/>
    <sheet name="Spare4" sheetId="111" r:id="rId33"/>
    <sheet name="Spare5" sheetId="114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0" hidden="1">'---'!$B$6:$F$44</definedName>
    <definedName name="_xlnm._FilterDatabase" localSheetId="13" hidden="1">ALB!$A$3:$N$147</definedName>
    <definedName name="_xlnm._FilterDatabase" localSheetId="18" hidden="1">AVON!$A$3:$N$131</definedName>
    <definedName name="_xlnm._FilterDatabase" localSheetId="26" hidden="1">ESP!$A$3:$N$98</definedName>
    <definedName name="_xlnm._FilterDatabase" localSheetId="23" hidden="1">MOON!$A$3:$N$61</definedName>
    <definedName name="_xlnm._FilterDatabase" localSheetId="19" hidden="1">MUR!$A$3:$N$35</definedName>
    <definedName name="_xlnm._FilterDatabase" localSheetId="1" hidden="1">'PC105 &amp; PC110'!$B$6:$G$45</definedName>
    <definedName name="_xlnm._FilterDatabase" localSheetId="8" hidden="1">'PC45 13-24'!$B$6:$G$43</definedName>
    <definedName name="_xlnm._FilterDatabase" localSheetId="9" hidden="1">'PC45 8-12'!$B$6:$G$50</definedName>
    <definedName name="_xlnm._FilterDatabase" localSheetId="6" hidden="1">'PC65 13-16'!$B$6:$G$41</definedName>
    <definedName name="_xlnm._FilterDatabase" localSheetId="5" hidden="1">'PC65 17-24'!$B$6:$G$43</definedName>
    <definedName name="_xlnm._FilterDatabase" localSheetId="7" hidden="1">'PC65 9-12'!$B$6:$G$44</definedName>
    <definedName name="_xlnm._FilterDatabase" localSheetId="4" hidden="1">'PC80 10-16'!$B$6:$G$44</definedName>
    <definedName name="_xlnm._FilterDatabase" localSheetId="3" hidden="1">'PC80 17-24'!$B$6:$G$44</definedName>
    <definedName name="_xlnm._FilterDatabase" localSheetId="2" hidden="1">'PC95 12-24'!$B$5:$AH$50</definedName>
    <definedName name="_xlnm._FilterDatabase" localSheetId="28" hidden="1">WALL!$A$3:$N$151</definedName>
    <definedName name="_xlnm.Print_Area" localSheetId="0">'---'!$A$1:$AG$50</definedName>
    <definedName name="_xlnm.Print_Area" localSheetId="1">'PC105 &amp; PC110'!$A$1:$AH$52</definedName>
    <definedName name="_xlnm.Print_Area" localSheetId="8">'PC45 13-24'!$A$1:$AH$50</definedName>
    <definedName name="_xlnm.Print_Area" localSheetId="9">'PC45 8-12'!$A$1:$J$42</definedName>
    <definedName name="_xlnm.Print_Area" localSheetId="6">'PC65 13-16'!$A$1:$AE$50</definedName>
    <definedName name="_xlnm.Print_Area" localSheetId="5">'PC65 17-24'!$A$1:$AI$51</definedName>
    <definedName name="_xlnm.Print_Area" localSheetId="7">'PC65 9-12'!$A$1:$AI$52</definedName>
    <definedName name="_xlnm.Print_Area" localSheetId="4">'PC80 10-16'!$A$1:$AI$50</definedName>
    <definedName name="_xlnm.Print_Area" localSheetId="3">'PC80 17-24'!$A$1:$AJ$50</definedName>
    <definedName name="_xlnm.Print_Area" localSheetId="2">'PC95 12-24'!$A$1:$AI$51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48" l="1"/>
  <c r="M8" i="148"/>
  <c r="M9" i="148"/>
  <c r="M10" i="148"/>
  <c r="M11" i="148"/>
  <c r="M12" i="148"/>
  <c r="M13" i="148"/>
  <c r="M14" i="148"/>
  <c r="M15" i="148"/>
  <c r="M16" i="148"/>
  <c r="M17" i="148"/>
  <c r="M18" i="148"/>
  <c r="M19" i="148"/>
  <c r="M20" i="148"/>
  <c r="M21" i="148"/>
  <c r="M22" i="148"/>
  <c r="M23" i="148"/>
  <c r="M24" i="148"/>
  <c r="M25" i="148"/>
  <c r="M26" i="148"/>
  <c r="M27" i="148"/>
  <c r="M28" i="148"/>
  <c r="M29" i="148"/>
  <c r="M30" i="148"/>
  <c r="M31" i="148"/>
  <c r="M32" i="148"/>
  <c r="M33" i="148"/>
  <c r="M34" i="148"/>
  <c r="M35" i="148"/>
  <c r="N7" i="148"/>
  <c r="N8" i="148"/>
  <c r="N9" i="148"/>
  <c r="N10" i="148"/>
  <c r="N11" i="148"/>
  <c r="N12" i="148"/>
  <c r="N13" i="148"/>
  <c r="N14" i="148"/>
  <c r="N15" i="148"/>
  <c r="N16" i="148"/>
  <c r="N17" i="148"/>
  <c r="N18" i="148"/>
  <c r="N19" i="148"/>
  <c r="N20" i="148"/>
  <c r="N21" i="148"/>
  <c r="N22" i="148"/>
  <c r="N23" i="148"/>
  <c r="N24" i="148"/>
  <c r="N25" i="148"/>
  <c r="N26" i="148"/>
  <c r="N27" i="148"/>
  <c r="N28" i="148"/>
  <c r="N29" i="148"/>
  <c r="N30" i="148"/>
  <c r="N31" i="148"/>
  <c r="S7" i="150" l="1"/>
  <c r="S8" i="150"/>
  <c r="S9" i="150"/>
  <c r="S10" i="150"/>
  <c r="S11" i="150"/>
  <c r="S12" i="150"/>
  <c r="S13" i="150"/>
  <c r="S14" i="150"/>
  <c r="S15" i="150"/>
  <c r="S16" i="150"/>
  <c r="S17" i="150"/>
  <c r="S18" i="150"/>
  <c r="S19" i="150"/>
  <c r="S20" i="150"/>
  <c r="S21" i="150"/>
  <c r="S22" i="150"/>
  <c r="S23" i="150"/>
  <c r="S6" i="150"/>
  <c r="K7" i="150"/>
  <c r="K8" i="150"/>
  <c r="K9" i="150"/>
  <c r="K10" i="150"/>
  <c r="K11" i="150"/>
  <c r="K12" i="150"/>
  <c r="K13" i="150"/>
  <c r="K14" i="150"/>
  <c r="K15" i="150"/>
  <c r="K16" i="150"/>
  <c r="K17" i="150"/>
  <c r="K18" i="150"/>
  <c r="K19" i="150"/>
  <c r="K20" i="150"/>
  <c r="K21" i="150"/>
  <c r="K22" i="150"/>
  <c r="K23" i="150"/>
  <c r="K24" i="150"/>
  <c r="K25" i="150"/>
  <c r="K26" i="150"/>
  <c r="K6" i="150"/>
  <c r="L7" i="150"/>
  <c r="L8" i="150"/>
  <c r="L9" i="150"/>
  <c r="L10" i="150"/>
  <c r="L11" i="150"/>
  <c r="L12" i="150"/>
  <c r="L13" i="150"/>
  <c r="L14" i="150"/>
  <c r="L15" i="150"/>
  <c r="L16" i="150"/>
  <c r="L17" i="150"/>
  <c r="L18" i="150"/>
  <c r="L19" i="150"/>
  <c r="L20" i="150"/>
  <c r="L21" i="150"/>
  <c r="L22" i="150"/>
  <c r="L23" i="150"/>
  <c r="L6" i="150"/>
  <c r="M7" i="150"/>
  <c r="M8" i="150"/>
  <c r="M9" i="150"/>
  <c r="M10" i="150"/>
  <c r="M11" i="150"/>
  <c r="M12" i="150"/>
  <c r="M13" i="150"/>
  <c r="M14" i="150"/>
  <c r="M15" i="150"/>
  <c r="M16" i="150"/>
  <c r="M17" i="150"/>
  <c r="M18" i="150"/>
  <c r="M19" i="150"/>
  <c r="M20" i="150"/>
  <c r="M21" i="150"/>
  <c r="M22" i="150"/>
  <c r="M6" i="150"/>
  <c r="W7" i="150"/>
  <c r="W8" i="150"/>
  <c r="W9" i="150"/>
  <c r="W10" i="150"/>
  <c r="W11" i="150"/>
  <c r="W12" i="150"/>
  <c r="W13" i="150"/>
  <c r="W14" i="150"/>
  <c r="W15" i="150"/>
  <c r="W16" i="150"/>
  <c r="W17" i="150"/>
  <c r="W18" i="150"/>
  <c r="W19" i="150"/>
  <c r="W20" i="150"/>
  <c r="W21" i="150"/>
  <c r="W22" i="150"/>
  <c r="AA7" i="150"/>
  <c r="AA8" i="150"/>
  <c r="AA9" i="150"/>
  <c r="AA10" i="150"/>
  <c r="AA11" i="150"/>
  <c r="AA12" i="150"/>
  <c r="AA13" i="150"/>
  <c r="AA14" i="150"/>
  <c r="AA15" i="150"/>
  <c r="AA16" i="150"/>
  <c r="AA17" i="150"/>
  <c r="AA18" i="150"/>
  <c r="AA19" i="150"/>
  <c r="AA20" i="150"/>
  <c r="AA21" i="150"/>
  <c r="AA22" i="150"/>
  <c r="AA23" i="150"/>
  <c r="AA24" i="150"/>
  <c r="AA25" i="150"/>
  <c r="AA26" i="150"/>
  <c r="AA6" i="150"/>
  <c r="Z7" i="150"/>
  <c r="Z8" i="150"/>
  <c r="Z9" i="150"/>
  <c r="Z10" i="150"/>
  <c r="Z11" i="150"/>
  <c r="Z12" i="150"/>
  <c r="Z13" i="150"/>
  <c r="Z14" i="150"/>
  <c r="Z15" i="150"/>
  <c r="Z16" i="150"/>
  <c r="Z17" i="150"/>
  <c r="Z18" i="150"/>
  <c r="Z19" i="150"/>
  <c r="Z20" i="150"/>
  <c r="Z21" i="150"/>
  <c r="Z22" i="150"/>
  <c r="Z6" i="150"/>
  <c r="W23" i="150"/>
  <c r="W24" i="150"/>
  <c r="W25" i="150"/>
  <c r="W26" i="150"/>
  <c r="W27" i="150"/>
  <c r="W6" i="150"/>
  <c r="X7" i="150"/>
  <c r="X8" i="150"/>
  <c r="X9" i="150"/>
  <c r="X10" i="150"/>
  <c r="X11" i="150"/>
  <c r="X12" i="150"/>
  <c r="X13" i="150"/>
  <c r="X14" i="150"/>
  <c r="X15" i="150"/>
  <c r="X16" i="150"/>
  <c r="X17" i="150"/>
  <c r="X18" i="150"/>
  <c r="X19" i="150"/>
  <c r="X20" i="150"/>
  <c r="X21" i="150"/>
  <c r="X22" i="150"/>
  <c r="M12" i="113"/>
  <c r="N12" i="113" s="1"/>
  <c r="M13" i="113"/>
  <c r="N13" i="113" s="1"/>
  <c r="M14" i="113"/>
  <c r="N14" i="113" s="1"/>
  <c r="M15" i="113"/>
  <c r="N15" i="113"/>
  <c r="M16" i="113"/>
  <c r="N16" i="113" s="1"/>
  <c r="M17" i="113"/>
  <c r="N17" i="113" s="1"/>
  <c r="M18" i="113"/>
  <c r="N18" i="113" s="1"/>
  <c r="M19" i="113"/>
  <c r="N19" i="113"/>
  <c r="M20" i="113"/>
  <c r="N20" i="113" s="1"/>
  <c r="M21" i="113"/>
  <c r="N21" i="113" s="1"/>
  <c r="M22" i="113"/>
  <c r="N22" i="113" s="1"/>
  <c r="M23" i="113"/>
  <c r="N23" i="113"/>
  <c r="M24" i="113"/>
  <c r="N24" i="113" s="1"/>
  <c r="M25" i="113"/>
  <c r="N25" i="113" s="1"/>
  <c r="M26" i="113"/>
  <c r="N26" i="113" s="1"/>
  <c r="M27" i="113"/>
  <c r="N27" i="113"/>
  <c r="M28" i="113"/>
  <c r="N28" i="113" s="1"/>
  <c r="M29" i="113"/>
  <c r="N29" i="113" s="1"/>
  <c r="M30" i="113"/>
  <c r="N30" i="113" s="1"/>
  <c r="M31" i="113"/>
  <c r="N31" i="113"/>
  <c r="M32" i="113"/>
  <c r="N32" i="113" s="1"/>
  <c r="M33" i="113"/>
  <c r="N33" i="113" s="1"/>
  <c r="M34" i="113"/>
  <c r="N34" i="113" s="1"/>
  <c r="M35" i="113"/>
  <c r="N35" i="113"/>
  <c r="M36" i="113"/>
  <c r="N36" i="113" s="1"/>
  <c r="M37" i="113"/>
  <c r="N37" i="113" s="1"/>
  <c r="M38" i="113"/>
  <c r="N38" i="113" s="1"/>
  <c r="M39" i="113"/>
  <c r="N39" i="113"/>
  <c r="M40" i="113"/>
  <c r="N40" i="113" s="1"/>
  <c r="M41" i="113"/>
  <c r="N41" i="113" s="1"/>
  <c r="M42" i="113"/>
  <c r="N42" i="113" s="1"/>
  <c r="M43" i="113"/>
  <c r="N43" i="113"/>
  <c r="M44" i="113"/>
  <c r="N44" i="113" s="1"/>
  <c r="M45" i="113"/>
  <c r="N45" i="113" s="1"/>
  <c r="M46" i="113"/>
  <c r="N46" i="113" s="1"/>
  <c r="M47" i="113"/>
  <c r="N47" i="113"/>
  <c r="M48" i="113"/>
  <c r="N48" i="113" s="1"/>
  <c r="M49" i="113"/>
  <c r="N49" i="113" s="1"/>
  <c r="M50" i="113"/>
  <c r="N50" i="113" s="1"/>
  <c r="M51" i="113"/>
  <c r="N51" i="113"/>
  <c r="M52" i="113"/>
  <c r="N52" i="113" s="1"/>
  <c r="M53" i="113"/>
  <c r="N53" i="113" s="1"/>
  <c r="M54" i="113"/>
  <c r="N54" i="113" s="1"/>
  <c r="M55" i="113"/>
  <c r="N55" i="113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29" i="37"/>
  <c r="AB30" i="37"/>
  <c r="AB31" i="37"/>
  <c r="AB32" i="37"/>
  <c r="AB33" i="37"/>
  <c r="AB34" i="37"/>
  <c r="AB35" i="37"/>
  <c r="AB36" i="37"/>
  <c r="AB37" i="37"/>
  <c r="AB38" i="37"/>
  <c r="AB39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6" i="37"/>
  <c r="AC7" i="146"/>
  <c r="AC8" i="146"/>
  <c r="AC9" i="146"/>
  <c r="AC10" i="146"/>
  <c r="AC11" i="146"/>
  <c r="AC12" i="146"/>
  <c r="AC13" i="146"/>
  <c r="AC14" i="146"/>
  <c r="AC15" i="146"/>
  <c r="AC16" i="146"/>
  <c r="AC17" i="146"/>
  <c r="AC18" i="146"/>
  <c r="AC19" i="146"/>
  <c r="AC20" i="146"/>
  <c r="AC21" i="146"/>
  <c r="AC22" i="146"/>
  <c r="AC6" i="146"/>
  <c r="M53" i="116"/>
  <c r="N53" i="116" s="1"/>
  <c r="M54" i="116"/>
  <c r="N54" i="116"/>
  <c r="M55" i="116"/>
  <c r="N55" i="116" s="1"/>
  <c r="M56" i="116"/>
  <c r="N56" i="116" s="1"/>
  <c r="M57" i="116"/>
  <c r="N57" i="116" s="1"/>
  <c r="M58" i="116"/>
  <c r="N58" i="116" s="1"/>
  <c r="M59" i="116"/>
  <c r="N59" i="116" s="1"/>
  <c r="M60" i="116"/>
  <c r="N60" i="116" s="1"/>
  <c r="M61" i="116"/>
  <c r="N61" i="116" s="1"/>
  <c r="M62" i="116"/>
  <c r="N62" i="116" s="1"/>
  <c r="M63" i="116"/>
  <c r="N63" i="116"/>
  <c r="M64" i="116"/>
  <c r="N64" i="116"/>
  <c r="M65" i="116"/>
  <c r="N65" i="116"/>
  <c r="M66" i="116"/>
  <c r="N66" i="116"/>
  <c r="M67" i="116"/>
  <c r="N67" i="116"/>
  <c r="M68" i="116"/>
  <c r="N68" i="116"/>
  <c r="M69" i="116"/>
  <c r="N69" i="116"/>
  <c r="M70" i="116"/>
  <c r="N70" i="116"/>
  <c r="M71" i="116"/>
  <c r="N71" i="116"/>
  <c r="M72" i="116"/>
  <c r="N72" i="116"/>
  <c r="M73" i="116"/>
  <c r="N73" i="116"/>
  <c r="M74" i="116"/>
  <c r="N74" i="116"/>
  <c r="M75" i="116"/>
  <c r="N75" i="116"/>
  <c r="N52" i="116"/>
  <c r="M52" i="116"/>
  <c r="V17" i="150" l="1"/>
  <c r="V12" i="150"/>
  <c r="V18" i="150"/>
  <c r="V13" i="150"/>
  <c r="V7" i="150"/>
  <c r="V14" i="150"/>
  <c r="V9" i="150"/>
  <c r="V19" i="150"/>
  <c r="V15" i="150"/>
  <c r="V10" i="150"/>
  <c r="V20" i="150"/>
  <c r="V11" i="150"/>
  <c r="V8" i="150"/>
  <c r="V6" i="150"/>
  <c r="V21" i="150"/>
  <c r="X6" i="150"/>
  <c r="X23" i="150"/>
  <c r="X24" i="150"/>
  <c r="X25" i="150"/>
  <c r="V22" i="150"/>
  <c r="V23" i="150"/>
  <c r="V24" i="150"/>
  <c r="V25" i="150"/>
  <c r="T17" i="150"/>
  <c r="T12" i="150"/>
  <c r="T18" i="150"/>
  <c r="T13" i="150"/>
  <c r="T7" i="150"/>
  <c r="T14" i="150"/>
  <c r="T9" i="150"/>
  <c r="T19" i="150"/>
  <c r="T15" i="150"/>
  <c r="T10" i="150"/>
  <c r="T20" i="150"/>
  <c r="T11" i="150"/>
  <c r="T8" i="150"/>
  <c r="T6" i="150"/>
  <c r="T21" i="150"/>
  <c r="T22" i="150"/>
  <c r="R17" i="150"/>
  <c r="R12" i="150"/>
  <c r="R18" i="150"/>
  <c r="R13" i="150"/>
  <c r="R7" i="150"/>
  <c r="R14" i="150"/>
  <c r="R9" i="150"/>
  <c r="R19" i="150"/>
  <c r="R15" i="150"/>
  <c r="R10" i="150"/>
  <c r="R20" i="150"/>
  <c r="R11" i="150"/>
  <c r="R8" i="150"/>
  <c r="R6" i="150"/>
  <c r="R21" i="150"/>
  <c r="R22" i="150"/>
  <c r="R23" i="150"/>
  <c r="R24" i="150"/>
  <c r="S8" i="151"/>
  <c r="S9" i="151"/>
  <c r="S10" i="151"/>
  <c r="S11" i="151"/>
  <c r="S12" i="151"/>
  <c r="S13" i="151"/>
  <c r="S14" i="151"/>
  <c r="R7" i="151"/>
  <c r="R8" i="151"/>
  <c r="R9" i="151"/>
  <c r="R10" i="151"/>
  <c r="R11" i="151"/>
  <c r="R12" i="151"/>
  <c r="R13" i="151"/>
  <c r="R14" i="151"/>
  <c r="O7" i="151"/>
  <c r="O8" i="151"/>
  <c r="O9" i="151"/>
  <c r="O10" i="151"/>
  <c r="O11" i="151"/>
  <c r="O12" i="151"/>
  <c r="O13" i="151"/>
  <c r="O14" i="151"/>
  <c r="O6" i="151"/>
  <c r="O14" i="153"/>
  <c r="O15" i="153"/>
  <c r="L7" i="153"/>
  <c r="L8" i="153"/>
  <c r="L9" i="153"/>
  <c r="L10" i="153"/>
  <c r="L11" i="153"/>
  <c r="L12" i="153"/>
  <c r="L13" i="153"/>
  <c r="L14" i="153"/>
  <c r="AB9" i="153"/>
  <c r="AB15" i="153"/>
  <c r="AB16" i="153"/>
  <c r="AB17" i="153"/>
  <c r="AC6" i="149"/>
  <c r="AC14" i="149"/>
  <c r="AC15" i="149"/>
  <c r="AC16" i="149"/>
  <c r="AC17" i="149"/>
  <c r="AC18" i="149"/>
  <c r="V7" i="148"/>
  <c r="V8" i="148"/>
  <c r="V9" i="148"/>
  <c r="V10" i="148"/>
  <c r="V11" i="148"/>
  <c r="V12" i="148"/>
  <c r="V13" i="148"/>
  <c r="V14" i="148"/>
  <c r="V15" i="148"/>
  <c r="V16" i="148"/>
  <c r="V17" i="148"/>
  <c r="V18" i="148"/>
  <c r="V19" i="148"/>
  <c r="V20" i="148"/>
  <c r="V21" i="148"/>
  <c r="V22" i="148"/>
  <c r="V23" i="148"/>
  <c r="V24" i="148"/>
  <c r="V25" i="148"/>
  <c r="V26" i="148"/>
  <c r="V27" i="148"/>
  <c r="V28" i="148"/>
  <c r="V29" i="148"/>
  <c r="V30" i="148"/>
  <c r="V31" i="148"/>
  <c r="V32" i="148"/>
  <c r="V33" i="148"/>
  <c r="V34" i="148"/>
  <c r="V35" i="148"/>
  <c r="V6" i="148"/>
  <c r="AC21" i="148"/>
  <c r="AC11" i="147"/>
  <c r="AC23" i="147"/>
  <c r="AC26" i="147"/>
  <c r="AC33" i="147"/>
  <c r="AC34" i="147"/>
  <c r="M49" i="116"/>
  <c r="M50" i="116"/>
  <c r="M51" i="116"/>
  <c r="M15" i="116"/>
  <c r="M16" i="116"/>
  <c r="M17" i="116"/>
  <c r="M18" i="116"/>
  <c r="M19" i="116"/>
  <c r="M20" i="116"/>
  <c r="M21" i="116"/>
  <c r="M22" i="116"/>
  <c r="M23" i="116"/>
  <c r="M24" i="116"/>
  <c r="M25" i="116"/>
  <c r="M26" i="116"/>
  <c r="M27" i="116"/>
  <c r="M28" i="116"/>
  <c r="M29" i="116"/>
  <c r="M30" i="116"/>
  <c r="M31" i="116"/>
  <c r="M32" i="116"/>
  <c r="M33" i="116"/>
  <c r="M34" i="116"/>
  <c r="M35" i="116"/>
  <c r="M36" i="116"/>
  <c r="M37" i="116"/>
  <c r="M38" i="116"/>
  <c r="M8" i="116"/>
  <c r="M9" i="116"/>
  <c r="M10" i="116"/>
  <c r="M11" i="116"/>
  <c r="M12" i="116"/>
  <c r="M13" i="116"/>
  <c r="M14" i="116"/>
  <c r="N5" i="116"/>
  <c r="N8" i="126"/>
  <c r="N9" i="126"/>
  <c r="N10" i="126"/>
  <c r="N11" i="126"/>
  <c r="N12" i="126"/>
  <c r="N13" i="126"/>
  <c r="N14" i="126"/>
  <c r="N15" i="126"/>
  <c r="N16" i="126"/>
  <c r="N17" i="126"/>
  <c r="N18" i="126"/>
  <c r="N19" i="126"/>
  <c r="N20" i="126"/>
  <c r="N21" i="126"/>
  <c r="N22" i="126"/>
  <c r="N23" i="126"/>
  <c r="N24" i="126"/>
  <c r="N25" i="126"/>
  <c r="N26" i="126"/>
  <c r="N27" i="126"/>
  <c r="N28" i="126"/>
  <c r="N29" i="126"/>
  <c r="N30" i="126"/>
  <c r="N31" i="126"/>
  <c r="N32" i="126"/>
  <c r="N33" i="126"/>
  <c r="N34" i="126"/>
  <c r="N35" i="126"/>
  <c r="N36" i="126"/>
  <c r="N37" i="126"/>
  <c r="M8" i="126"/>
  <c r="M9" i="126"/>
  <c r="M10" i="126"/>
  <c r="M11" i="126"/>
  <c r="M12" i="126"/>
  <c r="M13" i="126"/>
  <c r="M14" i="126"/>
  <c r="M15" i="126"/>
  <c r="M16" i="126"/>
  <c r="M17" i="126"/>
  <c r="M18" i="126"/>
  <c r="M19" i="126"/>
  <c r="M20" i="126"/>
  <c r="M21" i="126"/>
  <c r="M22" i="126"/>
  <c r="M23" i="126"/>
  <c r="M24" i="126"/>
  <c r="M25" i="126"/>
  <c r="M26" i="126"/>
  <c r="M27" i="126"/>
  <c r="M28" i="126"/>
  <c r="M29" i="126"/>
  <c r="M30" i="126"/>
  <c r="M31" i="126"/>
  <c r="M32" i="126"/>
  <c r="M33" i="126"/>
  <c r="M34" i="126"/>
  <c r="M35" i="126"/>
  <c r="M36" i="126"/>
  <c r="M37" i="126"/>
  <c r="M38" i="126"/>
  <c r="M39" i="126"/>
  <c r="M40" i="126"/>
  <c r="M41" i="126"/>
  <c r="M42" i="126"/>
  <c r="M43" i="126"/>
  <c r="M44" i="126"/>
  <c r="M45" i="126"/>
  <c r="M46" i="126"/>
  <c r="M47" i="126"/>
  <c r="M48" i="126"/>
  <c r="M49" i="126"/>
  <c r="M50" i="126"/>
  <c r="M51" i="126"/>
  <c r="M52" i="126"/>
  <c r="M53" i="126"/>
  <c r="M54" i="126"/>
  <c r="M55" i="126"/>
  <c r="M56" i="126"/>
  <c r="M57" i="126"/>
  <c r="M58" i="126"/>
  <c r="M59" i="126"/>
  <c r="M60" i="126"/>
  <c r="M61" i="126"/>
  <c r="M62" i="126"/>
  <c r="M63" i="126"/>
  <c r="M64" i="126"/>
  <c r="M65" i="126"/>
  <c r="M66" i="126"/>
  <c r="M67" i="126"/>
  <c r="M68" i="126"/>
  <c r="M69" i="126"/>
  <c r="M70" i="126"/>
  <c r="M71" i="126"/>
  <c r="M72" i="126"/>
  <c r="M73" i="126"/>
  <c r="M74" i="126"/>
  <c r="M75" i="126"/>
  <c r="N17" i="116" l="1"/>
  <c r="N36" i="116"/>
  <c r="N14" i="116"/>
  <c r="N37" i="116"/>
  <c r="N12" i="116"/>
  <c r="N8" i="116"/>
  <c r="AB6" i="153" s="1"/>
  <c r="N21" i="116"/>
  <c r="N35" i="116"/>
  <c r="N27" i="116"/>
  <c r="N19" i="116"/>
  <c r="N15" i="116"/>
  <c r="N38" i="116"/>
  <c r="N28" i="116"/>
  <c r="N11" i="116"/>
  <c r="N18" i="116"/>
  <c r="N29" i="116"/>
  <c r="N30" i="116"/>
  <c r="N26" i="116"/>
  <c r="N20" i="116"/>
  <c r="N34" i="116"/>
  <c r="N25" i="116"/>
  <c r="N49" i="116"/>
  <c r="N22" i="116"/>
  <c r="N13" i="116"/>
  <c r="N51" i="116"/>
  <c r="N33" i="116"/>
  <c r="N10" i="116"/>
  <c r="N9" i="116"/>
  <c r="N32" i="116"/>
  <c r="N24" i="116"/>
  <c r="N16" i="116"/>
  <c r="N50" i="116"/>
  <c r="N31" i="116"/>
  <c r="N23" i="116"/>
  <c r="Y7" i="148"/>
  <c r="Y8" i="148"/>
  <c r="Y9" i="148"/>
  <c r="Y10" i="148"/>
  <c r="Y11" i="148"/>
  <c r="Y12" i="148"/>
  <c r="Y13" i="148"/>
  <c r="Y14" i="148"/>
  <c r="Y15" i="148"/>
  <c r="Y16" i="148"/>
  <c r="Y17" i="148"/>
  <c r="Y18" i="148"/>
  <c r="Y19" i="148"/>
  <c r="Y20" i="148"/>
  <c r="Y21" i="148"/>
  <c r="Y22" i="148"/>
  <c r="Y23" i="148"/>
  <c r="Y24" i="148"/>
  <c r="Y25" i="148"/>
  <c r="Y26" i="148"/>
  <c r="Y27" i="148"/>
  <c r="Y28" i="148"/>
  <c r="Y29" i="148"/>
  <c r="Y30" i="148"/>
  <c r="Y31" i="148"/>
  <c r="Y6" i="148"/>
  <c r="M7" i="128"/>
  <c r="M8" i="128"/>
  <c r="M9" i="128"/>
  <c r="M10" i="128"/>
  <c r="M11" i="128"/>
  <c r="M12" i="128"/>
  <c r="M13" i="128"/>
  <c r="M14" i="128"/>
  <c r="M15" i="128"/>
  <c r="M16" i="128"/>
  <c r="M17" i="128"/>
  <c r="M18" i="128"/>
  <c r="M19" i="128"/>
  <c r="M20" i="128"/>
  <c r="M6" i="128"/>
  <c r="V7" i="147"/>
  <c r="V8" i="147"/>
  <c r="V9" i="147"/>
  <c r="V10" i="147"/>
  <c r="V11" i="147"/>
  <c r="V12" i="147"/>
  <c r="V13" i="147"/>
  <c r="V14" i="147"/>
  <c r="V15" i="147"/>
  <c r="V16" i="147"/>
  <c r="V17" i="147"/>
  <c r="V18" i="147"/>
  <c r="V19" i="147"/>
  <c r="V20" i="147"/>
  <c r="V21" i="147"/>
  <c r="V22" i="147"/>
  <c r="V23" i="147"/>
  <c r="V24" i="147"/>
  <c r="V25" i="147"/>
  <c r="V26" i="147"/>
  <c r="V27" i="147"/>
  <c r="V28" i="147"/>
  <c r="V29" i="147"/>
  <c r="V30" i="147"/>
  <c r="V7" i="149"/>
  <c r="V8" i="149"/>
  <c r="V9" i="149"/>
  <c r="V10" i="149"/>
  <c r="V11" i="149"/>
  <c r="V12" i="149"/>
  <c r="V13" i="149"/>
  <c r="V14" i="149"/>
  <c r="V15" i="149"/>
  <c r="V16" i="149"/>
  <c r="V17" i="149"/>
  <c r="V18" i="149"/>
  <c r="V19" i="149"/>
  <c r="V20" i="149"/>
  <c r="V21" i="149"/>
  <c r="V22" i="149"/>
  <c r="V23" i="149"/>
  <c r="V24" i="149"/>
  <c r="V25" i="149"/>
  <c r="V7" i="151"/>
  <c r="V8" i="151"/>
  <c r="V9" i="151"/>
  <c r="V10" i="151"/>
  <c r="V11" i="151"/>
  <c r="V12" i="151"/>
  <c r="V13" i="151"/>
  <c r="V14" i="151"/>
  <c r="V15" i="151"/>
  <c r="V16" i="151"/>
  <c r="V17" i="151"/>
  <c r="V18" i="151"/>
  <c r="V19" i="151"/>
  <c r="V20" i="151"/>
  <c r="T7" i="148" l="1"/>
  <c r="T8" i="148"/>
  <c r="T9" i="148"/>
  <c r="T10" i="148"/>
  <c r="T11" i="148"/>
  <c r="T12" i="148"/>
  <c r="T13" i="148"/>
  <c r="T14" i="148"/>
  <c r="T15" i="148"/>
  <c r="T16" i="148"/>
  <c r="T17" i="148"/>
  <c r="T18" i="148"/>
  <c r="T19" i="148"/>
  <c r="T20" i="148"/>
  <c r="T21" i="148"/>
  <c r="T22" i="148"/>
  <c r="T23" i="148"/>
  <c r="T24" i="148"/>
  <c r="T25" i="148"/>
  <c r="T26" i="148"/>
  <c r="T27" i="148"/>
  <c r="T28" i="148"/>
  <c r="T29" i="148"/>
  <c r="T30" i="148"/>
  <c r="M18" i="131" l="1"/>
  <c r="M19" i="131"/>
  <c r="M12" i="131"/>
  <c r="M13" i="131"/>
  <c r="M14" i="131"/>
  <c r="M48" i="158" l="1"/>
  <c r="N48" i="158" s="1"/>
  <c r="M46" i="158"/>
  <c r="M47" i="158"/>
  <c r="N47" i="158" s="1"/>
  <c r="N49" i="158"/>
  <c r="N26" i="158"/>
  <c r="N27" i="158"/>
  <c r="M26" i="158"/>
  <c r="Q27" i="37" l="1"/>
  <c r="U7" i="150" l="1"/>
  <c r="T12" i="151" l="1"/>
  <c r="AG12" i="151"/>
  <c r="T13" i="151"/>
  <c r="AG13" i="151"/>
  <c r="T14" i="151"/>
  <c r="AG14" i="151"/>
  <c r="O15" i="151"/>
  <c r="O16" i="151"/>
  <c r="O17" i="151"/>
  <c r="O31" i="148"/>
  <c r="Q9" i="150"/>
  <c r="Q15" i="150"/>
  <c r="A7" i="133" l="1"/>
  <c r="A8" i="133"/>
  <c r="A9" i="133"/>
  <c r="A10" i="133"/>
  <c r="A11" i="133"/>
  <c r="A12" i="133"/>
  <c r="A13" i="133"/>
  <c r="A14" i="133"/>
  <c r="A15" i="133"/>
  <c r="A16" i="133"/>
  <c r="A17" i="133"/>
  <c r="A18" i="133"/>
  <c r="A19" i="133"/>
  <c r="A20" i="133"/>
  <c r="A21" i="133"/>
  <c r="A22" i="133"/>
  <c r="A23" i="133"/>
  <c r="A24" i="133"/>
  <c r="A25" i="133"/>
  <c r="A26" i="133"/>
  <c r="A27" i="133"/>
  <c r="A28" i="133"/>
  <c r="A29" i="133"/>
  <c r="A30" i="133"/>
  <c r="A31" i="133"/>
  <c r="A32" i="133"/>
  <c r="A33" i="133"/>
  <c r="A34" i="133"/>
  <c r="A35" i="133"/>
  <c r="A36" i="133"/>
  <c r="A6" i="133"/>
  <c r="M7" i="133"/>
  <c r="M8" i="133"/>
  <c r="M9" i="133"/>
  <c r="M10" i="133"/>
  <c r="M11" i="133"/>
  <c r="M12" i="133"/>
  <c r="M13" i="133"/>
  <c r="M14" i="133"/>
  <c r="M15" i="133"/>
  <c r="M16" i="133"/>
  <c r="M17" i="133"/>
  <c r="M18" i="133"/>
  <c r="M19" i="133"/>
  <c r="M20" i="133"/>
  <c r="M21" i="133"/>
  <c r="M22" i="133"/>
  <c r="M23" i="133"/>
  <c r="M24" i="133"/>
  <c r="M25" i="133"/>
  <c r="M26" i="133"/>
  <c r="M27" i="133"/>
  <c r="M28" i="133"/>
  <c r="M29" i="133"/>
  <c r="M30" i="133"/>
  <c r="M31" i="133"/>
  <c r="N11" i="153" l="1"/>
  <c r="N12" i="153"/>
  <c r="N13" i="153"/>
  <c r="N14" i="153"/>
  <c r="N7" i="153"/>
  <c r="N8" i="153"/>
  <c r="N9" i="153"/>
  <c r="N17" i="153"/>
  <c r="N16" i="153"/>
  <c r="N10" i="153"/>
  <c r="N18" i="153"/>
  <c r="N15" i="153"/>
  <c r="N7" i="37"/>
  <c r="N15" i="37"/>
  <c r="N23" i="37"/>
  <c r="N31" i="37"/>
  <c r="N24" i="37"/>
  <c r="N26" i="37"/>
  <c r="N35" i="37"/>
  <c r="N29" i="37"/>
  <c r="N8" i="37"/>
  <c r="N16" i="37"/>
  <c r="N32" i="37"/>
  <c r="N28" i="37"/>
  <c r="N14" i="37"/>
  <c r="N9" i="37"/>
  <c r="N17" i="37"/>
  <c r="N25" i="37"/>
  <c r="N33" i="37"/>
  <c r="N18" i="37"/>
  <c r="N27" i="37"/>
  <c r="N13" i="37"/>
  <c r="N22" i="37"/>
  <c r="N10" i="37"/>
  <c r="N34" i="37"/>
  <c r="N6" i="37"/>
  <c r="N11" i="37"/>
  <c r="N19" i="37"/>
  <c r="N21" i="37"/>
  <c r="N30" i="37"/>
  <c r="N12" i="37"/>
  <c r="N20" i="37"/>
  <c r="N36" i="37"/>
  <c r="N12" i="151"/>
  <c r="N13" i="151"/>
  <c r="N14" i="151"/>
  <c r="X8" i="152"/>
  <c r="X10" i="152"/>
  <c r="X11" i="152"/>
  <c r="X12" i="152"/>
  <c r="M98" i="160" l="1"/>
  <c r="A98" i="160"/>
  <c r="M97" i="160"/>
  <c r="A97" i="160"/>
  <c r="M96" i="160"/>
  <c r="A96" i="160"/>
  <c r="M95" i="160"/>
  <c r="A95" i="160"/>
  <c r="M94" i="160"/>
  <c r="A94" i="160"/>
  <c r="M93" i="160"/>
  <c r="A93" i="160"/>
  <c r="M92" i="160"/>
  <c r="A92" i="160"/>
  <c r="M91" i="160"/>
  <c r="A91" i="160"/>
  <c r="M90" i="160"/>
  <c r="A90" i="160"/>
  <c r="M89" i="160"/>
  <c r="A89" i="160"/>
  <c r="M88" i="160"/>
  <c r="A88" i="160"/>
  <c r="M87" i="160"/>
  <c r="A87" i="160"/>
  <c r="M86" i="160"/>
  <c r="A86" i="160"/>
  <c r="M85" i="160"/>
  <c r="A85" i="160"/>
  <c r="M84" i="160"/>
  <c r="A84" i="160"/>
  <c r="M83" i="160"/>
  <c r="A83" i="160"/>
  <c r="M82" i="160"/>
  <c r="A82" i="160"/>
  <c r="M81" i="160"/>
  <c r="A81" i="160"/>
  <c r="M80" i="160"/>
  <c r="A80" i="160"/>
  <c r="M79" i="160"/>
  <c r="A79" i="160"/>
  <c r="M78" i="160"/>
  <c r="A78" i="160"/>
  <c r="M77" i="160"/>
  <c r="A77" i="160"/>
  <c r="M76" i="160"/>
  <c r="A76" i="160"/>
  <c r="M75" i="160"/>
  <c r="A75" i="160"/>
  <c r="M74" i="160"/>
  <c r="A74" i="160"/>
  <c r="M73" i="160"/>
  <c r="A73" i="160"/>
  <c r="M72" i="160"/>
  <c r="A72" i="160"/>
  <c r="M71" i="160"/>
  <c r="A71" i="160"/>
  <c r="M70" i="160"/>
  <c r="A70" i="160"/>
  <c r="M69" i="160"/>
  <c r="A69" i="160"/>
  <c r="M68" i="160"/>
  <c r="A68" i="160"/>
  <c r="M67" i="160"/>
  <c r="A67" i="160"/>
  <c r="M66" i="160"/>
  <c r="A66" i="160"/>
  <c r="M65" i="160"/>
  <c r="A65" i="160"/>
  <c r="M64" i="160"/>
  <c r="A64" i="160"/>
  <c r="M63" i="160"/>
  <c r="A63" i="160"/>
  <c r="M62" i="160"/>
  <c r="A62" i="160"/>
  <c r="M61" i="160"/>
  <c r="A61" i="160"/>
  <c r="M60" i="160"/>
  <c r="A60" i="160"/>
  <c r="M59" i="160"/>
  <c r="A59" i="160"/>
  <c r="M58" i="160"/>
  <c r="A58" i="160"/>
  <c r="M57" i="160"/>
  <c r="A57" i="160"/>
  <c r="M56" i="160"/>
  <c r="A56" i="160"/>
  <c r="M55" i="160"/>
  <c r="A55" i="160"/>
  <c r="M54" i="160"/>
  <c r="A54" i="160"/>
  <c r="M53" i="160"/>
  <c r="A53" i="160"/>
  <c r="M52" i="160"/>
  <c r="A52" i="160"/>
  <c r="M51" i="160"/>
  <c r="A51" i="160"/>
  <c r="M50" i="160"/>
  <c r="A50" i="160"/>
  <c r="M49" i="160"/>
  <c r="A49" i="160"/>
  <c r="M48" i="160"/>
  <c r="A48" i="160"/>
  <c r="M47" i="160"/>
  <c r="A47" i="160"/>
  <c r="M46" i="160"/>
  <c r="A46" i="160"/>
  <c r="M45" i="160"/>
  <c r="A45" i="160"/>
  <c r="M44" i="160"/>
  <c r="A44" i="160"/>
  <c r="M43" i="160"/>
  <c r="A43" i="160"/>
  <c r="M42" i="160"/>
  <c r="A42" i="160"/>
  <c r="M41" i="160"/>
  <c r="A41" i="160"/>
  <c r="M40" i="160"/>
  <c r="A40" i="160"/>
  <c r="M39" i="160"/>
  <c r="A39" i="160"/>
  <c r="M38" i="160"/>
  <c r="A38" i="160"/>
  <c r="M37" i="160"/>
  <c r="A37" i="160"/>
  <c r="M36" i="160"/>
  <c r="A36" i="160"/>
  <c r="M35" i="160"/>
  <c r="A35" i="160"/>
  <c r="M34" i="160"/>
  <c r="A34" i="160"/>
  <c r="M33" i="160"/>
  <c r="A33" i="160"/>
  <c r="M32" i="160"/>
  <c r="A32" i="160"/>
  <c r="M31" i="160"/>
  <c r="A31" i="160"/>
  <c r="M30" i="160"/>
  <c r="A30" i="160"/>
  <c r="M29" i="160"/>
  <c r="A29" i="160"/>
  <c r="M28" i="160"/>
  <c r="A28" i="160"/>
  <c r="M27" i="160"/>
  <c r="A27" i="160"/>
  <c r="M26" i="160"/>
  <c r="A26" i="160"/>
  <c r="M25" i="160"/>
  <c r="A25" i="160"/>
  <c r="M24" i="160"/>
  <c r="A24" i="160"/>
  <c r="M23" i="160"/>
  <c r="A23" i="160"/>
  <c r="M22" i="160"/>
  <c r="A22" i="160"/>
  <c r="M21" i="160"/>
  <c r="A21" i="160"/>
  <c r="M20" i="160"/>
  <c r="A20" i="160"/>
  <c r="M19" i="160"/>
  <c r="A19" i="160"/>
  <c r="M18" i="160"/>
  <c r="A18" i="160"/>
  <c r="M17" i="160"/>
  <c r="A17" i="160"/>
  <c r="M16" i="160"/>
  <c r="A16" i="160"/>
  <c r="M15" i="160"/>
  <c r="A15" i="160"/>
  <c r="M14" i="160"/>
  <c r="A14" i="160"/>
  <c r="M13" i="160"/>
  <c r="A13" i="160"/>
  <c r="M12" i="160"/>
  <c r="A12" i="160"/>
  <c r="M11" i="160"/>
  <c r="A11" i="160"/>
  <c r="M10" i="160"/>
  <c r="A10" i="160"/>
  <c r="M9" i="160"/>
  <c r="A9" i="160"/>
  <c r="M8" i="160"/>
  <c r="A8" i="160"/>
  <c r="M7" i="160"/>
  <c r="A7" i="160"/>
  <c r="M6" i="160"/>
  <c r="A6" i="160"/>
  <c r="N5" i="160"/>
  <c r="A2" i="160"/>
  <c r="A1" i="160" s="1"/>
  <c r="O13" i="153" l="1"/>
  <c r="O13" i="150"/>
  <c r="O11" i="150"/>
  <c r="O16" i="150"/>
  <c r="O15" i="150"/>
  <c r="O6" i="153"/>
  <c r="O7" i="150"/>
  <c r="O8" i="150"/>
  <c r="O9" i="150"/>
  <c r="O20" i="150"/>
  <c r="O7" i="153"/>
  <c r="O14" i="150"/>
  <c r="O6" i="150"/>
  <c r="O17" i="150"/>
  <c r="O8" i="153"/>
  <c r="O9" i="153"/>
  <c r="O19" i="150"/>
  <c r="O10" i="153"/>
  <c r="O11" i="153"/>
  <c r="O12" i="150"/>
  <c r="O10" i="150"/>
  <c r="O12" i="153"/>
  <c r="O18" i="150"/>
  <c r="O32" i="37"/>
  <c r="O24" i="37"/>
  <c r="O16" i="37"/>
  <c r="O8" i="37"/>
  <c r="O27" i="146"/>
  <c r="O19" i="146"/>
  <c r="O11" i="146"/>
  <c r="O30" i="149"/>
  <c r="O22" i="149"/>
  <c r="O14" i="149"/>
  <c r="O6" i="149"/>
  <c r="O23" i="148"/>
  <c r="O15" i="148"/>
  <c r="O12" i="147"/>
  <c r="O20" i="147"/>
  <c r="O28" i="147"/>
  <c r="O21" i="37"/>
  <c r="O24" i="146"/>
  <c r="O27" i="149"/>
  <c r="O28" i="148"/>
  <c r="O7" i="147"/>
  <c r="O31" i="147"/>
  <c r="O20" i="37"/>
  <c r="O23" i="146"/>
  <c r="O7" i="146"/>
  <c r="O18" i="149"/>
  <c r="O19" i="148"/>
  <c r="O8" i="147"/>
  <c r="O25" i="37"/>
  <c r="O23" i="149"/>
  <c r="O19" i="147"/>
  <c r="O31" i="37"/>
  <c r="O23" i="37"/>
  <c r="O15" i="37"/>
  <c r="O7" i="37"/>
  <c r="O26" i="146"/>
  <c r="O18" i="146"/>
  <c r="O10" i="146"/>
  <c r="O29" i="149"/>
  <c r="O21" i="149"/>
  <c r="O13" i="149"/>
  <c r="O30" i="148"/>
  <c r="O22" i="148"/>
  <c r="O14" i="148"/>
  <c r="O7" i="148"/>
  <c r="O13" i="147"/>
  <c r="O21" i="147"/>
  <c r="O29" i="147"/>
  <c r="O13" i="37"/>
  <c r="O16" i="146"/>
  <c r="O11" i="149"/>
  <c r="O12" i="148"/>
  <c r="O15" i="147"/>
  <c r="O12" i="37"/>
  <c r="O15" i="146"/>
  <c r="O26" i="149"/>
  <c r="O27" i="148"/>
  <c r="O16" i="147"/>
  <c r="O32" i="147"/>
  <c r="O9" i="37"/>
  <c r="O31" i="149"/>
  <c r="O24" i="148"/>
  <c r="O8" i="148"/>
  <c r="O27" i="147"/>
  <c r="O30" i="37"/>
  <c r="O22" i="37"/>
  <c r="O14" i="37"/>
  <c r="O6" i="37"/>
  <c r="O25" i="146"/>
  <c r="O17" i="146"/>
  <c r="O9" i="146"/>
  <c r="O28" i="149"/>
  <c r="O20" i="149"/>
  <c r="O12" i="149"/>
  <c r="O29" i="148"/>
  <c r="O21" i="148"/>
  <c r="O13" i="148"/>
  <c r="O6" i="148"/>
  <c r="O14" i="147"/>
  <c r="O22" i="147"/>
  <c r="O30" i="147"/>
  <c r="O29" i="37"/>
  <c r="O32" i="146"/>
  <c r="O8" i="146"/>
  <c r="O19" i="149"/>
  <c r="O20" i="148"/>
  <c r="O23" i="147"/>
  <c r="O28" i="37"/>
  <c r="O31" i="146"/>
  <c r="O10" i="149"/>
  <c r="O11" i="148"/>
  <c r="O24" i="147"/>
  <c r="O26" i="147"/>
  <c r="O28" i="146"/>
  <c r="O12" i="146"/>
  <c r="O15" i="149"/>
  <c r="O11" i="147"/>
  <c r="O27" i="37"/>
  <c r="O19" i="37"/>
  <c r="O11" i="37"/>
  <c r="O30" i="146"/>
  <c r="O22" i="146"/>
  <c r="O14" i="146"/>
  <c r="O6" i="146"/>
  <c r="O25" i="149"/>
  <c r="O17" i="149"/>
  <c r="O9" i="149"/>
  <c r="O26" i="148"/>
  <c r="O18" i="148"/>
  <c r="O10" i="148"/>
  <c r="O9" i="147"/>
  <c r="O17" i="147"/>
  <c r="O25" i="147"/>
  <c r="O6" i="147"/>
  <c r="O26" i="37"/>
  <c r="O18" i="37"/>
  <c r="O10" i="37"/>
  <c r="O29" i="146"/>
  <c r="O21" i="146"/>
  <c r="O13" i="146"/>
  <c r="O32" i="149"/>
  <c r="O24" i="149"/>
  <c r="O16" i="149"/>
  <c r="O8" i="149"/>
  <c r="O25" i="148"/>
  <c r="O17" i="148"/>
  <c r="O9" i="148"/>
  <c r="O10" i="147"/>
  <c r="O18" i="147"/>
  <c r="O17" i="37"/>
  <c r="O20" i="146"/>
  <c r="O7" i="149"/>
  <c r="O16" i="148"/>
  <c r="N87" i="160"/>
  <c r="N19" i="160"/>
  <c r="N27" i="160"/>
  <c r="N35" i="160"/>
  <c r="N43" i="160"/>
  <c r="N51" i="160"/>
  <c r="N59" i="160"/>
  <c r="N67" i="160"/>
  <c r="N75" i="160"/>
  <c r="N83" i="160"/>
  <c r="N91" i="160"/>
  <c r="N95" i="160"/>
  <c r="N6" i="160"/>
  <c r="N8" i="160"/>
  <c r="N32" i="160"/>
  <c r="N56" i="160"/>
  <c r="N72" i="160"/>
  <c r="N96" i="160"/>
  <c r="N11" i="160"/>
  <c r="N16" i="160"/>
  <c r="N24" i="160"/>
  <c r="N40" i="160"/>
  <c r="N48" i="160"/>
  <c r="N64" i="160"/>
  <c r="N80" i="160"/>
  <c r="N88" i="160"/>
  <c r="N17" i="160"/>
  <c r="N49" i="160"/>
  <c r="N97" i="160"/>
  <c r="N9" i="160"/>
  <c r="N25" i="160"/>
  <c r="N33" i="160"/>
  <c r="N41" i="160"/>
  <c r="N57" i="160"/>
  <c r="N65" i="160"/>
  <c r="N73" i="160"/>
  <c r="N81" i="160"/>
  <c r="N89" i="160"/>
  <c r="N10" i="160"/>
  <c r="N14" i="160"/>
  <c r="N18" i="160"/>
  <c r="N22" i="160"/>
  <c r="N26" i="160"/>
  <c r="N30" i="160"/>
  <c r="N34" i="160"/>
  <c r="N38" i="160"/>
  <c r="N42" i="160"/>
  <c r="N46" i="160"/>
  <c r="N50" i="160"/>
  <c r="N54" i="160"/>
  <c r="N58" i="160"/>
  <c r="N62" i="160"/>
  <c r="N66" i="160"/>
  <c r="N70" i="160"/>
  <c r="N74" i="160"/>
  <c r="N78" i="160"/>
  <c r="N82" i="160"/>
  <c r="N86" i="160"/>
  <c r="N90" i="160"/>
  <c r="N94" i="160"/>
  <c r="N98" i="160"/>
  <c r="N13" i="160"/>
  <c r="N37" i="160"/>
  <c r="N61" i="160"/>
  <c r="N69" i="160"/>
  <c r="N77" i="160"/>
  <c r="N45" i="160"/>
  <c r="N12" i="160"/>
  <c r="N20" i="160"/>
  <c r="N28" i="160"/>
  <c r="N36" i="160"/>
  <c r="N44" i="160"/>
  <c r="N52" i="160"/>
  <c r="N60" i="160"/>
  <c r="N68" i="160"/>
  <c r="N76" i="160"/>
  <c r="N84" i="160"/>
  <c r="N92" i="160"/>
  <c r="N21" i="160"/>
  <c r="N29" i="160"/>
  <c r="N53" i="160"/>
  <c r="N85" i="160"/>
  <c r="N93" i="160"/>
  <c r="N7" i="160"/>
  <c r="N15" i="160"/>
  <c r="N23" i="160"/>
  <c r="N31" i="160"/>
  <c r="N39" i="160"/>
  <c r="N47" i="160"/>
  <c r="N55" i="160"/>
  <c r="N63" i="160"/>
  <c r="N71" i="160"/>
  <c r="N79" i="160"/>
  <c r="T7" i="149"/>
  <c r="T8" i="149"/>
  <c r="T9" i="149"/>
  <c r="T10" i="149"/>
  <c r="T11" i="149"/>
  <c r="T12" i="149"/>
  <c r="T13" i="149"/>
  <c r="T14" i="149"/>
  <c r="T15" i="149"/>
  <c r="T16" i="149"/>
  <c r="T17" i="149"/>
  <c r="T18" i="149"/>
  <c r="T6" i="149"/>
  <c r="M14" i="124"/>
  <c r="M15" i="124"/>
  <c r="M16" i="124"/>
  <c r="M17" i="124"/>
  <c r="M18" i="124"/>
  <c r="M19" i="124"/>
  <c r="M20" i="124"/>
  <c r="M21" i="124"/>
  <c r="M22" i="124"/>
  <c r="M23" i="124"/>
  <c r="M24" i="124"/>
  <c r="M25" i="124"/>
  <c r="M26" i="124"/>
  <c r="M27" i="124"/>
  <c r="M28" i="124"/>
  <c r="M29" i="124"/>
  <c r="M30" i="124"/>
  <c r="M31" i="124"/>
  <c r="M32" i="124"/>
  <c r="M33" i="124"/>
  <c r="M34" i="124"/>
  <c r="M35" i="124"/>
  <c r="M36" i="124"/>
  <c r="M37" i="124"/>
  <c r="M38" i="124"/>
  <c r="M39" i="124"/>
  <c r="M8" i="124"/>
  <c r="M9" i="124"/>
  <c r="M10" i="124"/>
  <c r="M11" i="124"/>
  <c r="M12" i="124"/>
  <c r="M13" i="124"/>
  <c r="M40" i="124"/>
  <c r="M41" i="124"/>
  <c r="M42" i="124"/>
  <c r="M43" i="124"/>
  <c r="M44" i="124"/>
  <c r="M45" i="124"/>
  <c r="M46" i="124"/>
  <c r="M47" i="124"/>
  <c r="M48" i="124"/>
  <c r="M49" i="124"/>
  <c r="M50" i="124"/>
  <c r="M51" i="124"/>
  <c r="M52" i="124"/>
  <c r="M53" i="124"/>
  <c r="M54" i="124"/>
  <c r="M55" i="124"/>
  <c r="M56" i="124"/>
  <c r="M57" i="124"/>
  <c r="M58" i="124"/>
  <c r="M59" i="124"/>
  <c r="M60" i="124"/>
  <c r="M61" i="124"/>
  <c r="M62" i="124"/>
  <c r="M63" i="124"/>
  <c r="M64" i="124"/>
  <c r="M65" i="124"/>
  <c r="M66" i="124"/>
  <c r="M67" i="124"/>
  <c r="M68" i="124"/>
  <c r="M69" i="124"/>
  <c r="M70" i="124"/>
  <c r="AC23" i="146" l="1"/>
  <c r="AC24" i="146"/>
  <c r="AC25" i="146"/>
  <c r="AC26" i="146"/>
  <c r="AC16" i="151"/>
  <c r="AC17" i="151"/>
  <c r="O18" i="151"/>
  <c r="AC18" i="151"/>
  <c r="O19" i="151"/>
  <c r="AC19" i="151"/>
  <c r="O20" i="151"/>
  <c r="AC20" i="151"/>
  <c r="O21" i="151"/>
  <c r="AC21" i="151"/>
  <c r="O22" i="151"/>
  <c r="AC22" i="151"/>
  <c r="O7" i="152"/>
  <c r="AC7" i="152"/>
  <c r="O8" i="152"/>
  <c r="AC8" i="152"/>
  <c r="O9" i="152"/>
  <c r="AC9" i="152"/>
  <c r="O10" i="152"/>
  <c r="AC10" i="152"/>
  <c r="O11" i="152"/>
  <c r="AC11" i="152"/>
  <c r="O12" i="152"/>
  <c r="AC12" i="152"/>
  <c r="O13" i="152"/>
  <c r="AC13" i="152"/>
  <c r="O14" i="152"/>
  <c r="AC14" i="152"/>
  <c r="O15" i="152"/>
  <c r="AC15" i="152"/>
  <c r="O16" i="152"/>
  <c r="X16" i="152"/>
  <c r="AC16" i="152"/>
  <c r="O17" i="152"/>
  <c r="X17" i="152"/>
  <c r="AC17" i="152"/>
  <c r="O18" i="152"/>
  <c r="X18" i="152"/>
  <c r="AC18" i="152"/>
  <c r="O19" i="152"/>
  <c r="X19" i="152"/>
  <c r="AC19" i="152"/>
  <c r="O20" i="152"/>
  <c r="X20" i="152"/>
  <c r="AC20" i="152"/>
  <c r="O21" i="152"/>
  <c r="X21" i="152"/>
  <c r="AC21" i="152"/>
  <c r="O22" i="152"/>
  <c r="X22" i="152"/>
  <c r="AC22" i="152"/>
  <c r="O23" i="152"/>
  <c r="X23" i="152"/>
  <c r="AC23" i="152"/>
  <c r="O24" i="152"/>
  <c r="X24" i="152"/>
  <c r="AC24" i="152"/>
  <c r="O25" i="152"/>
  <c r="X25" i="152"/>
  <c r="AC25" i="152"/>
  <c r="O26" i="152"/>
  <c r="X26" i="152"/>
  <c r="AC26" i="152"/>
  <c r="O27" i="152"/>
  <c r="X27" i="152"/>
  <c r="AC27" i="152"/>
  <c r="O28" i="152"/>
  <c r="X28" i="152"/>
  <c r="AC28" i="152"/>
  <c r="W15" i="153"/>
  <c r="O16" i="153"/>
  <c r="W16" i="153"/>
  <c r="O17" i="153"/>
  <c r="W17" i="153"/>
  <c r="O18" i="153"/>
  <c r="W18" i="153"/>
  <c r="AB18" i="153"/>
  <c r="O19" i="153"/>
  <c r="W19" i="153"/>
  <c r="AB19" i="153"/>
  <c r="O20" i="153"/>
  <c r="W20" i="153"/>
  <c r="AB20" i="153"/>
  <c r="AC6" i="152"/>
  <c r="O6" i="152"/>
  <c r="AC16" i="150"/>
  <c r="O33" i="37"/>
  <c r="O34" i="37"/>
  <c r="O35" i="37"/>
  <c r="AC35" i="37"/>
  <c r="O36" i="37"/>
  <c r="AC36" i="37"/>
  <c r="O37" i="37"/>
  <c r="AC37" i="37"/>
  <c r="O38" i="37"/>
  <c r="AC38" i="37"/>
  <c r="O39" i="37"/>
  <c r="AC39" i="37"/>
  <c r="O40" i="37"/>
  <c r="AC40" i="37"/>
  <c r="O41" i="37"/>
  <c r="AC41" i="37"/>
  <c r="O42" i="37"/>
  <c r="AC42" i="37"/>
  <c r="O43" i="37"/>
  <c r="AC43" i="37"/>
  <c r="O44" i="37"/>
  <c r="AC44" i="37"/>
  <c r="O45" i="37"/>
  <c r="AC45" i="37"/>
  <c r="O46" i="37"/>
  <c r="AC46" i="37"/>
  <c r="O47" i="37"/>
  <c r="AC47" i="37"/>
  <c r="O48" i="37"/>
  <c r="AC48" i="37"/>
  <c r="O49" i="37"/>
  <c r="AC49" i="37"/>
  <c r="M98" i="159"/>
  <c r="A98" i="159"/>
  <c r="M97" i="159"/>
  <c r="A97" i="159"/>
  <c r="M96" i="159"/>
  <c r="A96" i="159"/>
  <c r="M95" i="159"/>
  <c r="A95" i="159"/>
  <c r="M94" i="159"/>
  <c r="A94" i="159"/>
  <c r="M93" i="159"/>
  <c r="A93" i="159"/>
  <c r="M92" i="159"/>
  <c r="A92" i="159"/>
  <c r="M91" i="159"/>
  <c r="A91" i="159"/>
  <c r="M90" i="159"/>
  <c r="A90" i="159"/>
  <c r="M89" i="159"/>
  <c r="A89" i="159"/>
  <c r="M88" i="159"/>
  <c r="A88" i="159"/>
  <c r="M87" i="159"/>
  <c r="A87" i="159"/>
  <c r="M86" i="159"/>
  <c r="A86" i="159"/>
  <c r="M85" i="159"/>
  <c r="A85" i="159"/>
  <c r="M84" i="159"/>
  <c r="A84" i="159"/>
  <c r="M83" i="159"/>
  <c r="A83" i="159"/>
  <c r="M82" i="159"/>
  <c r="A82" i="159"/>
  <c r="M81" i="159"/>
  <c r="A81" i="159"/>
  <c r="M80" i="159"/>
  <c r="A80" i="159"/>
  <c r="M79" i="159"/>
  <c r="A79" i="159"/>
  <c r="M78" i="159"/>
  <c r="A78" i="159"/>
  <c r="M77" i="159"/>
  <c r="A77" i="159"/>
  <c r="M76" i="159"/>
  <c r="A76" i="159"/>
  <c r="M75" i="159"/>
  <c r="A75" i="159"/>
  <c r="M74" i="159"/>
  <c r="A74" i="159"/>
  <c r="M73" i="159"/>
  <c r="A73" i="159"/>
  <c r="M72" i="159"/>
  <c r="A72" i="159"/>
  <c r="M71" i="159"/>
  <c r="A71" i="159"/>
  <c r="M70" i="159"/>
  <c r="A70" i="159"/>
  <c r="M69" i="159"/>
  <c r="A69" i="159"/>
  <c r="M68" i="159"/>
  <c r="A68" i="159"/>
  <c r="M67" i="159"/>
  <c r="A67" i="159"/>
  <c r="M66" i="159"/>
  <c r="A66" i="159"/>
  <c r="M65" i="159"/>
  <c r="A65" i="159"/>
  <c r="M64" i="159"/>
  <c r="A64" i="159"/>
  <c r="M63" i="159"/>
  <c r="A63" i="159"/>
  <c r="M62" i="159"/>
  <c r="A62" i="159"/>
  <c r="M61" i="159"/>
  <c r="A61" i="159"/>
  <c r="M60" i="159"/>
  <c r="A60" i="159"/>
  <c r="M59" i="159"/>
  <c r="A59" i="159"/>
  <c r="M58" i="159"/>
  <c r="A58" i="159"/>
  <c r="M57" i="159"/>
  <c r="A57" i="159"/>
  <c r="M56" i="159"/>
  <c r="A56" i="159"/>
  <c r="M55" i="159"/>
  <c r="A55" i="159"/>
  <c r="M54" i="159"/>
  <c r="A54" i="159"/>
  <c r="M53" i="159"/>
  <c r="A53" i="159"/>
  <c r="M52" i="159"/>
  <c r="A52" i="159"/>
  <c r="M51" i="159"/>
  <c r="A51" i="159"/>
  <c r="M50" i="159"/>
  <c r="A50" i="159"/>
  <c r="M49" i="159"/>
  <c r="A49" i="159"/>
  <c r="M48" i="159"/>
  <c r="A48" i="159"/>
  <c r="M47" i="159"/>
  <c r="A47" i="159"/>
  <c r="M46" i="159"/>
  <c r="A46" i="159"/>
  <c r="M45" i="159"/>
  <c r="A45" i="159"/>
  <c r="M44" i="159"/>
  <c r="A44" i="159"/>
  <c r="M43" i="159"/>
  <c r="A43" i="159"/>
  <c r="M42" i="159"/>
  <c r="A42" i="159"/>
  <c r="M41" i="159"/>
  <c r="A41" i="159"/>
  <c r="M40" i="159"/>
  <c r="A40" i="159"/>
  <c r="M39" i="159"/>
  <c r="A39" i="159"/>
  <c r="M38" i="159"/>
  <c r="A38" i="159"/>
  <c r="M37" i="159"/>
  <c r="A37" i="159"/>
  <c r="M36" i="159"/>
  <c r="A36" i="159"/>
  <c r="M35" i="159"/>
  <c r="A35" i="159"/>
  <c r="M34" i="159"/>
  <c r="A34" i="159"/>
  <c r="M33" i="159"/>
  <c r="A33" i="159"/>
  <c r="M32" i="159"/>
  <c r="A32" i="159"/>
  <c r="M31" i="159"/>
  <c r="A31" i="159"/>
  <c r="M30" i="159"/>
  <c r="A30" i="159"/>
  <c r="M29" i="159"/>
  <c r="A29" i="159"/>
  <c r="M28" i="159"/>
  <c r="A28" i="159"/>
  <c r="M27" i="159"/>
  <c r="A27" i="159"/>
  <c r="M26" i="159"/>
  <c r="A26" i="159"/>
  <c r="M25" i="159"/>
  <c r="A25" i="159"/>
  <c r="M24" i="159"/>
  <c r="A24" i="159"/>
  <c r="M23" i="159"/>
  <c r="A23" i="159"/>
  <c r="M22" i="159"/>
  <c r="A22" i="159"/>
  <c r="M21" i="159"/>
  <c r="A21" i="159"/>
  <c r="M20" i="159"/>
  <c r="A20" i="159"/>
  <c r="M19" i="159"/>
  <c r="A19" i="159"/>
  <c r="M18" i="159"/>
  <c r="A18" i="159"/>
  <c r="M17" i="159"/>
  <c r="A17" i="159"/>
  <c r="M16" i="159"/>
  <c r="N16" i="159" s="1"/>
  <c r="A16" i="159"/>
  <c r="M15" i="159"/>
  <c r="A15" i="159"/>
  <c r="M14" i="159"/>
  <c r="A14" i="159"/>
  <c r="M13" i="159"/>
  <c r="A13" i="159"/>
  <c r="M12" i="159"/>
  <c r="N12" i="159" s="1"/>
  <c r="A12" i="159"/>
  <c r="M11" i="159"/>
  <c r="A11" i="159"/>
  <c r="M10" i="159"/>
  <c r="A10" i="159"/>
  <c r="M9" i="159"/>
  <c r="A9" i="159"/>
  <c r="M8" i="159"/>
  <c r="N8" i="159" s="1"/>
  <c r="A8" i="159"/>
  <c r="M7" i="159"/>
  <c r="A7" i="159"/>
  <c r="M6" i="159"/>
  <c r="A6" i="159"/>
  <c r="N5" i="159"/>
  <c r="N90" i="159" s="1"/>
  <c r="A2" i="159"/>
  <c r="A1" i="159" s="1"/>
  <c r="M100" i="158"/>
  <c r="A100" i="158"/>
  <c r="M99" i="158"/>
  <c r="A99" i="158"/>
  <c r="M98" i="158"/>
  <c r="A98" i="158"/>
  <c r="M97" i="158"/>
  <c r="A97" i="158"/>
  <c r="M96" i="158"/>
  <c r="A96" i="158"/>
  <c r="M95" i="158"/>
  <c r="A95" i="158"/>
  <c r="M94" i="158"/>
  <c r="A94" i="158"/>
  <c r="M93" i="158"/>
  <c r="A93" i="158"/>
  <c r="M92" i="158"/>
  <c r="A92" i="158"/>
  <c r="M91" i="158"/>
  <c r="A91" i="158"/>
  <c r="M90" i="158"/>
  <c r="A90" i="158"/>
  <c r="M89" i="158"/>
  <c r="A89" i="158"/>
  <c r="M88" i="158"/>
  <c r="A88" i="158"/>
  <c r="M87" i="158"/>
  <c r="A87" i="158"/>
  <c r="M86" i="158"/>
  <c r="A86" i="158"/>
  <c r="M85" i="158"/>
  <c r="A85" i="158"/>
  <c r="M84" i="158"/>
  <c r="A84" i="158"/>
  <c r="M83" i="158"/>
  <c r="A83" i="158"/>
  <c r="M82" i="158"/>
  <c r="A82" i="158"/>
  <c r="M81" i="158"/>
  <c r="A81" i="158"/>
  <c r="M80" i="158"/>
  <c r="A80" i="158"/>
  <c r="M79" i="158"/>
  <c r="A79" i="158"/>
  <c r="M78" i="158"/>
  <c r="A78" i="158"/>
  <c r="M77" i="158"/>
  <c r="A77" i="158"/>
  <c r="M76" i="158"/>
  <c r="A76" i="158"/>
  <c r="M75" i="158"/>
  <c r="A75" i="158"/>
  <c r="M74" i="158"/>
  <c r="A74" i="158"/>
  <c r="M73" i="158"/>
  <c r="A73" i="158"/>
  <c r="M72" i="158"/>
  <c r="A72" i="158"/>
  <c r="M71" i="158"/>
  <c r="A71" i="158"/>
  <c r="M70" i="158"/>
  <c r="A70" i="158"/>
  <c r="M69" i="158"/>
  <c r="A69" i="158"/>
  <c r="M68" i="158"/>
  <c r="A68" i="158"/>
  <c r="M67" i="158"/>
  <c r="A67" i="158"/>
  <c r="M66" i="158"/>
  <c r="A66" i="158"/>
  <c r="M65" i="158"/>
  <c r="A65" i="158"/>
  <c r="M64" i="158"/>
  <c r="A64" i="158"/>
  <c r="M63" i="158"/>
  <c r="A63" i="158"/>
  <c r="M62" i="158"/>
  <c r="A62" i="158"/>
  <c r="M61" i="158"/>
  <c r="A61" i="158"/>
  <c r="M60" i="158"/>
  <c r="A60" i="158"/>
  <c r="M59" i="158"/>
  <c r="A59" i="158"/>
  <c r="M58" i="158"/>
  <c r="A58" i="158"/>
  <c r="M57" i="158"/>
  <c r="A57" i="158"/>
  <c r="M56" i="158"/>
  <c r="A56" i="158"/>
  <c r="M55" i="158"/>
  <c r="A55" i="158"/>
  <c r="M54" i="158"/>
  <c r="A54" i="158"/>
  <c r="M53" i="158"/>
  <c r="A53" i="158"/>
  <c r="M52" i="158"/>
  <c r="A52" i="158"/>
  <c r="M51" i="158"/>
  <c r="A51" i="158"/>
  <c r="M50" i="158"/>
  <c r="A50" i="158"/>
  <c r="M49" i="158"/>
  <c r="A49" i="158"/>
  <c r="A48" i="158"/>
  <c r="A47" i="158"/>
  <c r="A46" i="158"/>
  <c r="M45" i="158"/>
  <c r="A45" i="158"/>
  <c r="M44" i="158"/>
  <c r="A44" i="158"/>
  <c r="M43" i="158"/>
  <c r="A43" i="158"/>
  <c r="M42" i="158"/>
  <c r="A42" i="158"/>
  <c r="A41" i="158"/>
  <c r="A40" i="158"/>
  <c r="A39" i="158"/>
  <c r="A38" i="158"/>
  <c r="A37" i="158"/>
  <c r="M36" i="158"/>
  <c r="A36" i="158"/>
  <c r="M35" i="158"/>
  <c r="A35" i="158"/>
  <c r="M34" i="158"/>
  <c r="A34" i="158"/>
  <c r="M33" i="158"/>
  <c r="A33" i="158"/>
  <c r="M32" i="158"/>
  <c r="N32" i="158" s="1"/>
  <c r="A32" i="158"/>
  <c r="M31" i="158"/>
  <c r="A31" i="158"/>
  <c r="M30" i="158"/>
  <c r="A30" i="158"/>
  <c r="M29" i="158"/>
  <c r="A29" i="158"/>
  <c r="M28" i="158"/>
  <c r="A28" i="158"/>
  <c r="M27" i="158"/>
  <c r="A27" i="158"/>
  <c r="A26" i="158"/>
  <c r="A25" i="158"/>
  <c r="A24" i="158"/>
  <c r="A23" i="158"/>
  <c r="A22" i="158"/>
  <c r="M21" i="158"/>
  <c r="A21" i="158"/>
  <c r="M20" i="158"/>
  <c r="A20" i="158"/>
  <c r="M19" i="158"/>
  <c r="A19" i="158"/>
  <c r="M18" i="158"/>
  <c r="A18" i="158"/>
  <c r="M17" i="158"/>
  <c r="A17" i="158"/>
  <c r="M16" i="158"/>
  <c r="A16" i="158"/>
  <c r="M15" i="158"/>
  <c r="A15" i="158"/>
  <c r="M14" i="158"/>
  <c r="A14" i="158"/>
  <c r="M13" i="158"/>
  <c r="A13" i="158"/>
  <c r="M12" i="158"/>
  <c r="A12" i="158"/>
  <c r="M11" i="158"/>
  <c r="A11" i="158"/>
  <c r="M10" i="158"/>
  <c r="A10" i="158"/>
  <c r="M9" i="158"/>
  <c r="A9" i="158"/>
  <c r="M8" i="158"/>
  <c r="A8" i="158"/>
  <c r="M7" i="158"/>
  <c r="A7" i="158"/>
  <c r="M6" i="158"/>
  <c r="A6" i="158"/>
  <c r="N5" i="158"/>
  <c r="A2" i="158"/>
  <c r="A1" i="158" s="1"/>
  <c r="X49" i="153"/>
  <c r="W49" i="153"/>
  <c r="X48" i="153"/>
  <c r="W48" i="153"/>
  <c r="X47" i="153"/>
  <c r="W47" i="153"/>
  <c r="X46" i="153"/>
  <c r="W46" i="153"/>
  <c r="X45" i="153"/>
  <c r="W45" i="153"/>
  <c r="X44" i="153"/>
  <c r="W44" i="153"/>
  <c r="X43" i="153"/>
  <c r="W43" i="153"/>
  <c r="X42" i="153"/>
  <c r="W42" i="153"/>
  <c r="X41" i="153"/>
  <c r="W41" i="153"/>
  <c r="X40" i="153"/>
  <c r="W40" i="153"/>
  <c r="X39" i="153"/>
  <c r="W39" i="153"/>
  <c r="X38" i="153"/>
  <c r="W38" i="153"/>
  <c r="X37" i="153"/>
  <c r="W37" i="153"/>
  <c r="X36" i="153"/>
  <c r="W36" i="153"/>
  <c r="X35" i="153"/>
  <c r="W35" i="153"/>
  <c r="X34" i="153"/>
  <c r="W34" i="153"/>
  <c r="X33" i="153"/>
  <c r="W33" i="153"/>
  <c r="X32" i="153"/>
  <c r="W32" i="153"/>
  <c r="X31" i="153"/>
  <c r="W31" i="153"/>
  <c r="X30" i="153"/>
  <c r="W30" i="153"/>
  <c r="X29" i="153"/>
  <c r="W29" i="153"/>
  <c r="X28" i="153"/>
  <c r="W28" i="153"/>
  <c r="X27" i="153"/>
  <c r="W27" i="153"/>
  <c r="X26" i="153"/>
  <c r="W26" i="153"/>
  <c r="X25" i="153"/>
  <c r="W25" i="153"/>
  <c r="X24" i="153"/>
  <c r="W24" i="153"/>
  <c r="X23" i="153"/>
  <c r="W23" i="153"/>
  <c r="X22" i="153"/>
  <c r="W22" i="153"/>
  <c r="X21" i="153"/>
  <c r="W21" i="153"/>
  <c r="Y48" i="152"/>
  <c r="X48" i="152"/>
  <c r="Y47" i="152"/>
  <c r="X47" i="152"/>
  <c r="Y46" i="152"/>
  <c r="X46" i="152"/>
  <c r="Y45" i="152"/>
  <c r="X45" i="152"/>
  <c r="Y44" i="152"/>
  <c r="X44" i="152"/>
  <c r="Y43" i="152"/>
  <c r="X43" i="152"/>
  <c r="Y42" i="152"/>
  <c r="X42" i="152"/>
  <c r="Y41" i="152"/>
  <c r="X41" i="152"/>
  <c r="Y40" i="152"/>
  <c r="X40" i="152"/>
  <c r="Y39" i="152"/>
  <c r="X39" i="152"/>
  <c r="Y38" i="152"/>
  <c r="X38" i="152"/>
  <c r="Y37" i="152"/>
  <c r="X37" i="152"/>
  <c r="Y36" i="152"/>
  <c r="X36" i="152"/>
  <c r="Y35" i="152"/>
  <c r="X35" i="152"/>
  <c r="Y34" i="152"/>
  <c r="X34" i="152"/>
  <c r="Y33" i="152"/>
  <c r="X33" i="152"/>
  <c r="Y32" i="152"/>
  <c r="X32" i="152"/>
  <c r="Y31" i="152"/>
  <c r="X31" i="152"/>
  <c r="Y30" i="152"/>
  <c r="X30" i="152"/>
  <c r="Y29" i="152"/>
  <c r="X29" i="152"/>
  <c r="Y49" i="151"/>
  <c r="X49" i="151"/>
  <c r="Y48" i="151"/>
  <c r="X48" i="151"/>
  <c r="Y47" i="151"/>
  <c r="X47" i="151"/>
  <c r="Y46" i="151"/>
  <c r="X46" i="151"/>
  <c r="Y45" i="151"/>
  <c r="X45" i="151"/>
  <c r="Y44" i="151"/>
  <c r="X44" i="151"/>
  <c r="Y43" i="151"/>
  <c r="X43" i="151"/>
  <c r="Y42" i="151"/>
  <c r="X42" i="151"/>
  <c r="Y41" i="151"/>
  <c r="X41" i="151"/>
  <c r="Y40" i="151"/>
  <c r="X40" i="151"/>
  <c r="Y39" i="151"/>
  <c r="X39" i="151"/>
  <c r="Y38" i="151"/>
  <c r="X38" i="151"/>
  <c r="Y37" i="151"/>
  <c r="X37" i="151"/>
  <c r="Y36" i="151"/>
  <c r="X36" i="151"/>
  <c r="Y35" i="151"/>
  <c r="X35" i="151"/>
  <c r="Y34" i="151"/>
  <c r="X34" i="151"/>
  <c r="Y33" i="151"/>
  <c r="X33" i="151"/>
  <c r="Y32" i="151"/>
  <c r="X32" i="151"/>
  <c r="Y31" i="151"/>
  <c r="X31" i="151"/>
  <c r="Y30" i="151"/>
  <c r="X30" i="151"/>
  <c r="Y29" i="151"/>
  <c r="X29" i="151"/>
  <c r="Y28" i="151"/>
  <c r="X28" i="151"/>
  <c r="Y27" i="151"/>
  <c r="X27" i="151"/>
  <c r="Y26" i="151"/>
  <c r="X26" i="151"/>
  <c r="Y25" i="151"/>
  <c r="X25" i="151"/>
  <c r="Y24" i="151"/>
  <c r="X24" i="151"/>
  <c r="Y23" i="151"/>
  <c r="X23" i="151"/>
  <c r="Y49" i="150"/>
  <c r="X49" i="150"/>
  <c r="Y48" i="150"/>
  <c r="X48" i="150"/>
  <c r="Y47" i="150"/>
  <c r="X47" i="150"/>
  <c r="Y46" i="150"/>
  <c r="X46" i="150"/>
  <c r="Y45" i="150"/>
  <c r="X45" i="150"/>
  <c r="Y44" i="150"/>
  <c r="X44" i="150"/>
  <c r="Y43" i="150"/>
  <c r="X43" i="150"/>
  <c r="Y42" i="150"/>
  <c r="X42" i="150"/>
  <c r="Y41" i="150"/>
  <c r="X41" i="150"/>
  <c r="Y40" i="150"/>
  <c r="X40" i="150"/>
  <c r="Y39" i="150"/>
  <c r="X39" i="150"/>
  <c r="Y38" i="150"/>
  <c r="X38" i="150"/>
  <c r="Y37" i="150"/>
  <c r="X37" i="150"/>
  <c r="Y36" i="150"/>
  <c r="X36" i="150"/>
  <c r="Y35" i="150"/>
  <c r="X35" i="150"/>
  <c r="Y34" i="150"/>
  <c r="X34" i="150"/>
  <c r="Y33" i="150"/>
  <c r="X33" i="150"/>
  <c r="Y32" i="150"/>
  <c r="X32" i="150"/>
  <c r="Y31" i="150"/>
  <c r="X31" i="150"/>
  <c r="Y30" i="150"/>
  <c r="X30" i="150"/>
  <c r="Y29" i="150"/>
  <c r="X29" i="150"/>
  <c r="Y28" i="150"/>
  <c r="X28" i="150"/>
  <c r="Y27" i="150"/>
  <c r="X27" i="150"/>
  <c r="Y26" i="150"/>
  <c r="X26" i="150"/>
  <c r="Y25" i="150"/>
  <c r="Y24" i="150"/>
  <c r="Y23" i="150"/>
  <c r="Y22" i="150"/>
  <c r="Y49" i="149"/>
  <c r="X49" i="149"/>
  <c r="Y48" i="149"/>
  <c r="X48" i="149"/>
  <c r="Y47" i="149"/>
  <c r="X47" i="149"/>
  <c r="Y46" i="149"/>
  <c r="X46" i="149"/>
  <c r="Y45" i="149"/>
  <c r="X45" i="149"/>
  <c r="Y44" i="149"/>
  <c r="X44" i="149"/>
  <c r="Y43" i="149"/>
  <c r="X43" i="149"/>
  <c r="Y42" i="149"/>
  <c r="X42" i="149"/>
  <c r="Y41" i="149"/>
  <c r="X41" i="149"/>
  <c r="Y40" i="149"/>
  <c r="X40" i="149"/>
  <c r="Y39" i="149"/>
  <c r="X39" i="149"/>
  <c r="Y38" i="149"/>
  <c r="X38" i="149"/>
  <c r="Y37" i="149"/>
  <c r="X37" i="149"/>
  <c r="Y36" i="149"/>
  <c r="X36" i="149"/>
  <c r="Y35" i="149"/>
  <c r="X35" i="149"/>
  <c r="Y34" i="149"/>
  <c r="X34" i="149"/>
  <c r="Y33" i="149"/>
  <c r="X33" i="149"/>
  <c r="Y32" i="149"/>
  <c r="X32" i="149"/>
  <c r="Y31" i="149"/>
  <c r="X31" i="149"/>
  <c r="Y30" i="149"/>
  <c r="X30" i="149"/>
  <c r="Y29" i="149"/>
  <c r="X29" i="149"/>
  <c r="Y28" i="149"/>
  <c r="X28" i="149"/>
  <c r="Y27" i="149"/>
  <c r="X27" i="149"/>
  <c r="Y26" i="149"/>
  <c r="X26" i="149"/>
  <c r="Y25" i="149"/>
  <c r="X25" i="149"/>
  <c r="X49" i="148"/>
  <c r="X48" i="148"/>
  <c r="X47" i="148"/>
  <c r="X46" i="148"/>
  <c r="X45" i="148"/>
  <c r="X44" i="148"/>
  <c r="X43" i="148"/>
  <c r="X42" i="148"/>
  <c r="X41" i="148"/>
  <c r="X40" i="148"/>
  <c r="X39" i="148"/>
  <c r="X38" i="148"/>
  <c r="X37" i="148"/>
  <c r="X36" i="148"/>
  <c r="X35" i="148"/>
  <c r="X34" i="148"/>
  <c r="X33" i="148"/>
  <c r="X32" i="148"/>
  <c r="X31" i="148"/>
  <c r="X30" i="148"/>
  <c r="X29" i="148"/>
  <c r="AE6" i="148"/>
  <c r="AE7" i="148"/>
  <c r="AE8" i="148"/>
  <c r="AE9" i="148"/>
  <c r="AE10" i="148"/>
  <c r="AE12" i="148"/>
  <c r="AE13" i="148"/>
  <c r="AE14" i="148"/>
  <c r="AE15" i="148"/>
  <c r="AE16" i="148"/>
  <c r="AE17" i="148"/>
  <c r="Y49" i="148"/>
  <c r="Y48" i="148"/>
  <c r="Y47" i="148"/>
  <c r="Y46" i="148"/>
  <c r="Y45" i="148"/>
  <c r="Y44" i="148"/>
  <c r="Y43" i="148"/>
  <c r="Y42" i="148"/>
  <c r="Y41" i="148"/>
  <c r="Y40" i="148"/>
  <c r="Y39" i="148"/>
  <c r="Y38" i="148"/>
  <c r="Y37" i="148"/>
  <c r="Y36" i="148"/>
  <c r="Y35" i="148"/>
  <c r="Y34" i="148"/>
  <c r="Y50" i="147"/>
  <c r="X50" i="147"/>
  <c r="Y49" i="147"/>
  <c r="X49" i="147"/>
  <c r="Y48" i="147"/>
  <c r="X48" i="147"/>
  <c r="Y47" i="147"/>
  <c r="X47" i="147"/>
  <c r="Y46" i="147"/>
  <c r="X46" i="147"/>
  <c r="Y45" i="147"/>
  <c r="X45" i="147"/>
  <c r="Y44" i="147"/>
  <c r="X44" i="147"/>
  <c r="Y43" i="147"/>
  <c r="X43" i="147"/>
  <c r="Y42" i="147"/>
  <c r="X42" i="147"/>
  <c r="Y41" i="147"/>
  <c r="X41" i="147"/>
  <c r="Y40" i="147"/>
  <c r="X40" i="147"/>
  <c r="Y39" i="147"/>
  <c r="X39" i="147"/>
  <c r="Y38" i="147"/>
  <c r="X38" i="147"/>
  <c r="Y37" i="147"/>
  <c r="X37" i="147"/>
  <c r="Y36" i="147"/>
  <c r="X36" i="147"/>
  <c r="Y35" i="147"/>
  <c r="X35" i="147"/>
  <c r="Y34" i="147"/>
  <c r="X34" i="147"/>
  <c r="Y33" i="147"/>
  <c r="X33" i="147"/>
  <c r="X27" i="146"/>
  <c r="X28" i="146"/>
  <c r="X29" i="146"/>
  <c r="X30" i="146"/>
  <c r="X31" i="146"/>
  <c r="X32" i="146"/>
  <c r="X33" i="146"/>
  <c r="X34" i="146"/>
  <c r="X35" i="146"/>
  <c r="X36" i="146"/>
  <c r="X37" i="146"/>
  <c r="X38" i="146"/>
  <c r="X39" i="146"/>
  <c r="X40" i="146"/>
  <c r="X41" i="146"/>
  <c r="X42" i="146"/>
  <c r="X43" i="146"/>
  <c r="X44" i="146"/>
  <c r="X45" i="146"/>
  <c r="X46" i="146"/>
  <c r="X47" i="146"/>
  <c r="X48" i="146"/>
  <c r="X49" i="146"/>
  <c r="Y49" i="146"/>
  <c r="Y48" i="146"/>
  <c r="Y47" i="146"/>
  <c r="Y46" i="146"/>
  <c r="Y45" i="146"/>
  <c r="Y44" i="146"/>
  <c r="Y43" i="146"/>
  <c r="Y42" i="146"/>
  <c r="Y41" i="146"/>
  <c r="Y40" i="146"/>
  <c r="Y39" i="146"/>
  <c r="Y38" i="146"/>
  <c r="Y37" i="146"/>
  <c r="Y36" i="146"/>
  <c r="Y35" i="146"/>
  <c r="Y34" i="146"/>
  <c r="Y33" i="146"/>
  <c r="Y32" i="146"/>
  <c r="Y31" i="146"/>
  <c r="Y30" i="146"/>
  <c r="Y29" i="146"/>
  <c r="Y28" i="146"/>
  <c r="Y27" i="146"/>
  <c r="Y50" i="37"/>
  <c r="Y51" i="37"/>
  <c r="Y52" i="37"/>
  <c r="Y53" i="37"/>
  <c r="Y54" i="37"/>
  <c r="Y55" i="37"/>
  <c r="Y56" i="37"/>
  <c r="M10" i="129"/>
  <c r="M11" i="129"/>
  <c r="M12" i="129"/>
  <c r="M13" i="129"/>
  <c r="M14" i="129"/>
  <c r="M15" i="129"/>
  <c r="M16" i="129"/>
  <c r="M17" i="129"/>
  <c r="M18" i="129"/>
  <c r="M19" i="129"/>
  <c r="M20" i="129"/>
  <c r="M21" i="129"/>
  <c r="M22" i="129"/>
  <c r="M23" i="129"/>
  <c r="M24" i="129"/>
  <c r="M25" i="129"/>
  <c r="M26" i="129"/>
  <c r="M27" i="129"/>
  <c r="M28" i="129"/>
  <c r="M29" i="129"/>
  <c r="M30" i="129"/>
  <c r="M31" i="129"/>
  <c r="M32" i="129"/>
  <c r="M33" i="129"/>
  <c r="M34" i="129"/>
  <c r="M35" i="129"/>
  <c r="M36" i="129"/>
  <c r="M37" i="129"/>
  <c r="M38" i="129"/>
  <c r="M39" i="129"/>
  <c r="M40" i="129"/>
  <c r="M41" i="129"/>
  <c r="M42" i="129"/>
  <c r="M43" i="129"/>
  <c r="M44" i="129"/>
  <c r="M45" i="129"/>
  <c r="M46" i="129"/>
  <c r="M47" i="129"/>
  <c r="M48" i="129"/>
  <c r="M49" i="129"/>
  <c r="M50" i="129"/>
  <c r="M51" i="129"/>
  <c r="M52" i="129"/>
  <c r="M53" i="129"/>
  <c r="M54" i="129"/>
  <c r="M55" i="129"/>
  <c r="M56" i="129"/>
  <c r="M57" i="129"/>
  <c r="M58" i="129"/>
  <c r="M59" i="129"/>
  <c r="M60" i="129"/>
  <c r="M61" i="129"/>
  <c r="M62" i="129"/>
  <c r="M63" i="129"/>
  <c r="M64" i="129"/>
  <c r="M65" i="129"/>
  <c r="M66" i="129"/>
  <c r="M67" i="129"/>
  <c r="M68" i="129"/>
  <c r="M69" i="129"/>
  <c r="M70" i="129"/>
  <c r="M71" i="129"/>
  <c r="M72" i="129"/>
  <c r="M73" i="129"/>
  <c r="M74" i="129"/>
  <c r="M75" i="129"/>
  <c r="M76" i="129"/>
  <c r="M77" i="129"/>
  <c r="M78" i="129"/>
  <c r="M79" i="129"/>
  <c r="M80" i="129"/>
  <c r="M81" i="129"/>
  <c r="M82" i="129"/>
  <c r="M83" i="129"/>
  <c r="M84" i="129"/>
  <c r="M85" i="129"/>
  <c r="M86" i="129"/>
  <c r="M87" i="129"/>
  <c r="M88" i="129"/>
  <c r="M89" i="129"/>
  <c r="M90" i="129"/>
  <c r="M91" i="129"/>
  <c r="M92" i="129"/>
  <c r="M93" i="129"/>
  <c r="M94" i="129"/>
  <c r="M95" i="129"/>
  <c r="M96" i="129"/>
  <c r="M97" i="129"/>
  <c r="M98" i="129"/>
  <c r="M99" i="129"/>
  <c r="M100" i="129"/>
  <c r="M101" i="129"/>
  <c r="M102" i="129"/>
  <c r="M103" i="129"/>
  <c r="M104" i="129"/>
  <c r="M105" i="129"/>
  <c r="M106" i="129"/>
  <c r="M107" i="129"/>
  <c r="M108" i="129"/>
  <c r="M109" i="129"/>
  <c r="M110" i="129"/>
  <c r="M111" i="129"/>
  <c r="M112" i="129"/>
  <c r="M113" i="129"/>
  <c r="M114" i="129"/>
  <c r="M115" i="129"/>
  <c r="M116" i="129"/>
  <c r="M117" i="129"/>
  <c r="M118" i="129"/>
  <c r="M119" i="129"/>
  <c r="M120" i="129"/>
  <c r="M121" i="129"/>
  <c r="M122" i="129"/>
  <c r="M123" i="129"/>
  <c r="M124" i="129"/>
  <c r="M125" i="129"/>
  <c r="M126" i="129"/>
  <c r="M127" i="129"/>
  <c r="M128" i="129"/>
  <c r="M129" i="129"/>
  <c r="M130" i="129"/>
  <c r="M131" i="129"/>
  <c r="M132" i="129"/>
  <c r="M133" i="129"/>
  <c r="M134" i="129"/>
  <c r="M135" i="129"/>
  <c r="M136" i="129"/>
  <c r="M137" i="129"/>
  <c r="M138" i="129"/>
  <c r="M139" i="129"/>
  <c r="M140" i="129"/>
  <c r="M141" i="129"/>
  <c r="M142" i="129"/>
  <c r="M143" i="129"/>
  <c r="M144" i="129"/>
  <c r="M145" i="129"/>
  <c r="M146" i="129"/>
  <c r="M147" i="129"/>
  <c r="M148" i="129"/>
  <c r="M149" i="129"/>
  <c r="M150" i="129"/>
  <c r="M151" i="129"/>
  <c r="M6" i="129"/>
  <c r="M7" i="129"/>
  <c r="M8" i="129"/>
  <c r="A99" i="113"/>
  <c r="A100" i="113"/>
  <c r="A101" i="113"/>
  <c r="A102" i="113"/>
  <c r="A103" i="113"/>
  <c r="A104" i="113"/>
  <c r="A105" i="113"/>
  <c r="A106" i="113"/>
  <c r="M106" i="113"/>
  <c r="M99" i="113"/>
  <c r="M100" i="113"/>
  <c r="M101" i="113"/>
  <c r="M102" i="113"/>
  <c r="M103" i="113"/>
  <c r="M104" i="113"/>
  <c r="M105" i="113"/>
  <c r="AH28" i="147"/>
  <c r="AH29" i="147"/>
  <c r="AH30" i="147"/>
  <c r="AH31" i="147"/>
  <c r="AH32" i="147"/>
  <c r="AE34" i="150"/>
  <c r="AH34" i="150"/>
  <c r="W7" i="146" l="1"/>
  <c r="W15" i="146"/>
  <c r="W23" i="146"/>
  <c r="W7" i="148"/>
  <c r="W14" i="148"/>
  <c r="W22" i="148"/>
  <c r="W30" i="148"/>
  <c r="W8" i="146"/>
  <c r="W16" i="146"/>
  <c r="W15" i="148"/>
  <c r="W23" i="148"/>
  <c r="W31" i="148"/>
  <c r="W13" i="148"/>
  <c r="W9" i="146"/>
  <c r="W17" i="146"/>
  <c r="W8" i="148"/>
  <c r="W16" i="148"/>
  <c r="W24" i="148"/>
  <c r="W32" i="148"/>
  <c r="W29" i="148"/>
  <c r="W10" i="146"/>
  <c r="W18" i="146"/>
  <c r="W9" i="148"/>
  <c r="W17" i="148"/>
  <c r="W25" i="148"/>
  <c r="W33" i="148"/>
  <c r="W22" i="146"/>
  <c r="W11" i="146"/>
  <c r="W19" i="146"/>
  <c r="W10" i="148"/>
  <c r="W18" i="148"/>
  <c r="W26" i="148"/>
  <c r="W34" i="148"/>
  <c r="W21" i="148"/>
  <c r="W12" i="146"/>
  <c r="W20" i="146"/>
  <c r="W11" i="148"/>
  <c r="W19" i="148"/>
  <c r="W27" i="148"/>
  <c r="W6" i="148"/>
  <c r="W13" i="146"/>
  <c r="W21" i="146"/>
  <c r="W12" i="148"/>
  <c r="W20" i="148"/>
  <c r="W28" i="148"/>
  <c r="W14" i="146"/>
  <c r="W12" i="151"/>
  <c r="W13" i="151"/>
  <c r="W14" i="151"/>
  <c r="W11" i="37"/>
  <c r="W19" i="37"/>
  <c r="W27" i="37"/>
  <c r="W35" i="37"/>
  <c r="W43" i="37"/>
  <c r="W40" i="37"/>
  <c r="W12" i="37"/>
  <c r="W20" i="37"/>
  <c r="W28" i="37"/>
  <c r="W36" i="37"/>
  <c r="W44" i="37"/>
  <c r="W33" i="37"/>
  <c r="W13" i="37"/>
  <c r="W21" i="37"/>
  <c r="W29" i="37"/>
  <c r="W37" i="37"/>
  <c r="W45" i="37"/>
  <c r="W42" i="37"/>
  <c r="W14" i="37"/>
  <c r="W22" i="37"/>
  <c r="W30" i="37"/>
  <c r="W38" i="37"/>
  <c r="W46" i="37"/>
  <c r="W34" i="37"/>
  <c r="W7" i="37"/>
  <c r="W15" i="37"/>
  <c r="W23" i="37"/>
  <c r="W31" i="37"/>
  <c r="W39" i="37"/>
  <c r="W47" i="37"/>
  <c r="W49" i="37"/>
  <c r="W8" i="37"/>
  <c r="W16" i="37"/>
  <c r="W24" i="37"/>
  <c r="W32" i="37"/>
  <c r="W48" i="37"/>
  <c r="W9" i="37"/>
  <c r="W17" i="37"/>
  <c r="W25" i="37"/>
  <c r="W41" i="37"/>
  <c r="W10" i="37"/>
  <c r="W18" i="37"/>
  <c r="W26" i="37"/>
  <c r="W13" i="149"/>
  <c r="W14" i="149"/>
  <c r="W7" i="149"/>
  <c r="W15" i="149"/>
  <c r="W8" i="149"/>
  <c r="W16" i="149"/>
  <c r="W9" i="149"/>
  <c r="W17" i="149"/>
  <c r="W6" i="149"/>
  <c r="W20" i="149"/>
  <c r="W10" i="149"/>
  <c r="W18" i="149"/>
  <c r="W11" i="149"/>
  <c r="W19" i="149"/>
  <c r="W12" i="149"/>
  <c r="K7" i="148"/>
  <c r="K14" i="148"/>
  <c r="K22" i="148"/>
  <c r="K30" i="148"/>
  <c r="K23" i="148"/>
  <c r="K24" i="148"/>
  <c r="K8" i="148"/>
  <c r="K9" i="148"/>
  <c r="K17" i="148"/>
  <c r="K25" i="148"/>
  <c r="K18" i="148"/>
  <c r="K26" i="148"/>
  <c r="K29" i="148"/>
  <c r="K31" i="148"/>
  <c r="K16" i="148"/>
  <c r="K10" i="148"/>
  <c r="K11" i="148"/>
  <c r="K19" i="148"/>
  <c r="K27" i="148"/>
  <c r="K20" i="148"/>
  <c r="K28" i="148"/>
  <c r="K21" i="148"/>
  <c r="K15" i="148"/>
  <c r="K32" i="148"/>
  <c r="K12" i="148"/>
  <c r="K13" i="148"/>
  <c r="K12" i="151"/>
  <c r="K20" i="151"/>
  <c r="K13" i="151"/>
  <c r="K21" i="151"/>
  <c r="K22" i="151"/>
  <c r="K6" i="151"/>
  <c r="K14" i="151"/>
  <c r="K9" i="151"/>
  <c r="K7" i="151"/>
  <c r="K15" i="151"/>
  <c r="K17" i="151"/>
  <c r="K8" i="151"/>
  <c r="K16" i="151"/>
  <c r="K19" i="151"/>
  <c r="K10" i="151"/>
  <c r="K18" i="151"/>
  <c r="K11" i="151"/>
  <c r="N20" i="159"/>
  <c r="N6" i="159"/>
  <c r="N24" i="159"/>
  <c r="N10" i="159"/>
  <c r="N28" i="159"/>
  <c r="N32" i="159"/>
  <c r="N36" i="159"/>
  <c r="N40" i="159"/>
  <c r="K6" i="147" s="1"/>
  <c r="N44" i="159"/>
  <c r="N48" i="159"/>
  <c r="N52" i="159"/>
  <c r="N56" i="159"/>
  <c r="N60" i="159"/>
  <c r="N64" i="159"/>
  <c r="N68" i="159"/>
  <c r="N72" i="159"/>
  <c r="N76" i="159"/>
  <c r="K10" i="152" s="1"/>
  <c r="N80" i="159"/>
  <c r="N84" i="159"/>
  <c r="N88" i="159"/>
  <c r="N92" i="159"/>
  <c r="N96" i="159"/>
  <c r="N14" i="159"/>
  <c r="N11" i="159"/>
  <c r="N19" i="159"/>
  <c r="N27" i="159"/>
  <c r="N31" i="159"/>
  <c r="N35" i="159"/>
  <c r="N39" i="159"/>
  <c r="N43" i="159"/>
  <c r="N47" i="159"/>
  <c r="N51" i="159"/>
  <c r="N55" i="159"/>
  <c r="N59" i="159"/>
  <c r="N63" i="159"/>
  <c r="N67" i="159"/>
  <c r="N71" i="159"/>
  <c r="N75" i="159"/>
  <c r="N79" i="159"/>
  <c r="N83" i="159"/>
  <c r="N87" i="159"/>
  <c r="N91" i="159"/>
  <c r="N95" i="159"/>
  <c r="K16" i="147"/>
  <c r="K9" i="146"/>
  <c r="N18" i="159"/>
  <c r="N22" i="159"/>
  <c r="N26" i="159"/>
  <c r="N30" i="159"/>
  <c r="N34" i="159"/>
  <c r="K11" i="147" s="1"/>
  <c r="N38" i="159"/>
  <c r="N46" i="159"/>
  <c r="N50" i="159"/>
  <c r="N54" i="159"/>
  <c r="N58" i="159"/>
  <c r="N62" i="159"/>
  <c r="N70" i="159"/>
  <c r="N78" i="159"/>
  <c r="N86" i="159"/>
  <c r="N94" i="159"/>
  <c r="N98" i="159"/>
  <c r="K34" i="37"/>
  <c r="K6" i="152"/>
  <c r="K24" i="147"/>
  <c r="K8" i="147"/>
  <c r="K24" i="146"/>
  <c r="K8" i="146"/>
  <c r="K19" i="153"/>
  <c r="K9" i="153"/>
  <c r="K17" i="152"/>
  <c r="K47" i="37"/>
  <c r="K43" i="37"/>
  <c r="K39" i="37"/>
  <c r="K35" i="37"/>
  <c r="K31" i="37"/>
  <c r="K27" i="37"/>
  <c r="K23" i="37"/>
  <c r="K19" i="37"/>
  <c r="K15" i="37"/>
  <c r="K11" i="37"/>
  <c r="K7" i="37"/>
  <c r="K20" i="153"/>
  <c r="K26" i="152"/>
  <c r="K18" i="152"/>
  <c r="K13" i="152"/>
  <c r="K9" i="152"/>
  <c r="K29" i="147"/>
  <c r="K25" i="147"/>
  <c r="K21" i="147"/>
  <c r="K17" i="147"/>
  <c r="K13" i="147"/>
  <c r="K9" i="147"/>
  <c r="K25" i="146"/>
  <c r="K21" i="146"/>
  <c r="K17" i="146"/>
  <c r="K13" i="146"/>
  <c r="K17" i="153"/>
  <c r="K8" i="153"/>
  <c r="K38" i="37"/>
  <c r="K30" i="37"/>
  <c r="K18" i="37"/>
  <c r="K18" i="153"/>
  <c r="K12" i="152"/>
  <c r="K20" i="147"/>
  <c r="K12" i="147"/>
  <c r="K20" i="146"/>
  <c r="K16" i="146"/>
  <c r="K12" i="146"/>
  <c r="K8" i="149"/>
  <c r="K12" i="149"/>
  <c r="K17" i="149"/>
  <c r="K9" i="149"/>
  <c r="K11" i="149"/>
  <c r="K16" i="149"/>
  <c r="K6" i="149"/>
  <c r="K7" i="149"/>
  <c r="K14" i="149"/>
  <c r="K15" i="149"/>
  <c r="K10" i="149"/>
  <c r="K13" i="149"/>
  <c r="K18" i="149"/>
  <c r="K13" i="153"/>
  <c r="K25" i="152"/>
  <c r="K6" i="37"/>
  <c r="K6" i="146"/>
  <c r="K14" i="153"/>
  <c r="K10" i="153"/>
  <c r="K27" i="152"/>
  <c r="K19" i="152"/>
  <c r="K46" i="37"/>
  <c r="K22" i="37"/>
  <c r="K10" i="37"/>
  <c r="K8" i="152"/>
  <c r="K28" i="147"/>
  <c r="K48" i="37"/>
  <c r="K36" i="37"/>
  <c r="K28" i="37"/>
  <c r="K20" i="37"/>
  <c r="K12" i="37"/>
  <c r="K32" i="147"/>
  <c r="K28" i="152"/>
  <c r="K20" i="152"/>
  <c r="K22" i="147"/>
  <c r="K18" i="147"/>
  <c r="K10" i="147"/>
  <c r="K22" i="146"/>
  <c r="K14" i="146"/>
  <c r="K6" i="148"/>
  <c r="K15" i="153"/>
  <c r="K11" i="153"/>
  <c r="K7" i="153"/>
  <c r="K21" i="152"/>
  <c r="K12" i="153"/>
  <c r="K23" i="152"/>
  <c r="K42" i="37"/>
  <c r="K26" i="37"/>
  <c r="K14" i="37"/>
  <c r="K24" i="152"/>
  <c r="K16" i="152"/>
  <c r="K44" i="37"/>
  <c r="K40" i="37"/>
  <c r="K32" i="37"/>
  <c r="K24" i="37"/>
  <c r="K16" i="37"/>
  <c r="K8" i="37"/>
  <c r="K14" i="152"/>
  <c r="K30" i="147"/>
  <c r="K26" i="147"/>
  <c r="K14" i="147"/>
  <c r="K26" i="146"/>
  <c r="K18" i="146"/>
  <c r="K10" i="146"/>
  <c r="K49" i="37"/>
  <c r="K45" i="37"/>
  <c r="K41" i="37"/>
  <c r="K37" i="37"/>
  <c r="K33" i="37"/>
  <c r="K29" i="37"/>
  <c r="K25" i="37"/>
  <c r="K21" i="37"/>
  <c r="K17" i="37"/>
  <c r="K13" i="37"/>
  <c r="K9" i="37"/>
  <c r="K6" i="153"/>
  <c r="K16" i="153"/>
  <c r="K22" i="152"/>
  <c r="K15" i="152"/>
  <c r="K11" i="152"/>
  <c r="K7" i="152"/>
  <c r="K31" i="147"/>
  <c r="K27" i="147"/>
  <c r="K23" i="147"/>
  <c r="K19" i="147"/>
  <c r="K15" i="147"/>
  <c r="K7" i="147"/>
  <c r="K23" i="146"/>
  <c r="K19" i="146"/>
  <c r="K15" i="146"/>
  <c r="K11" i="146"/>
  <c r="K7" i="146"/>
  <c r="N62" i="158"/>
  <c r="N94" i="158"/>
  <c r="N53" i="158"/>
  <c r="N77" i="158"/>
  <c r="N85" i="158"/>
  <c r="N93" i="158"/>
  <c r="N59" i="158"/>
  <c r="N91" i="158"/>
  <c r="N9" i="158"/>
  <c r="N65" i="158"/>
  <c r="N86" i="158"/>
  <c r="N42" i="158"/>
  <c r="N10" i="158"/>
  <c r="N29" i="158"/>
  <c r="N43" i="158"/>
  <c r="N52" i="158"/>
  <c r="N81" i="158"/>
  <c r="N98" i="158"/>
  <c r="N21" i="158"/>
  <c r="N46" i="158"/>
  <c r="N14" i="158"/>
  <c r="N36" i="158"/>
  <c r="N55" i="158"/>
  <c r="N70" i="158"/>
  <c r="N87" i="158"/>
  <c r="N7" i="158"/>
  <c r="N11" i="158"/>
  <c r="N15" i="158"/>
  <c r="N19" i="158"/>
  <c r="N33" i="158"/>
  <c r="N56" i="158"/>
  <c r="N63" i="158"/>
  <c r="N67" i="158"/>
  <c r="N71" i="158"/>
  <c r="N88" i="158"/>
  <c r="N28" i="158"/>
  <c r="N30" i="158"/>
  <c r="N44" i="158"/>
  <c r="N60" i="158"/>
  <c r="N75" i="158"/>
  <c r="N78" i="158"/>
  <c r="N82" i="158"/>
  <c r="N92" i="158"/>
  <c r="N95" i="158"/>
  <c r="N99" i="158"/>
  <c r="N13" i="158"/>
  <c r="N58" i="158"/>
  <c r="N69" i="158"/>
  <c r="N90" i="158"/>
  <c r="N97" i="158"/>
  <c r="N18" i="158"/>
  <c r="N66" i="158"/>
  <c r="N84" i="158"/>
  <c r="N8" i="158"/>
  <c r="N12" i="158"/>
  <c r="N16" i="158"/>
  <c r="N20" i="158"/>
  <c r="N34" i="158"/>
  <c r="N57" i="158"/>
  <c r="N64" i="158"/>
  <c r="N68" i="158"/>
  <c r="N72" i="158"/>
  <c r="N89" i="158"/>
  <c r="N17" i="158"/>
  <c r="N35" i="158"/>
  <c r="N54" i="158"/>
  <c r="N73" i="158"/>
  <c r="N83" i="158"/>
  <c r="N51" i="158"/>
  <c r="N80" i="158"/>
  <c r="N6" i="158"/>
  <c r="N74" i="158"/>
  <c r="N31" i="158"/>
  <c r="N45" i="158"/>
  <c r="N50" i="158"/>
  <c r="N61" i="158"/>
  <c r="N76" i="158"/>
  <c r="N79" i="158"/>
  <c r="N96" i="158"/>
  <c r="N100" i="158"/>
  <c r="W24" i="146"/>
  <c r="W25" i="146"/>
  <c r="W26" i="146"/>
  <c r="W7" i="147"/>
  <c r="W8" i="147"/>
  <c r="W9" i="147"/>
  <c r="W10" i="147"/>
  <c r="W11" i="147"/>
  <c r="W12" i="147"/>
  <c r="W13" i="147"/>
  <c r="W14" i="147"/>
  <c r="W15" i="147"/>
  <c r="W16" i="147"/>
  <c r="W17" i="147"/>
  <c r="W18" i="147"/>
  <c r="W19" i="147"/>
  <c r="W20" i="147"/>
  <c r="W21" i="147"/>
  <c r="W22" i="147"/>
  <c r="W23" i="147"/>
  <c r="W24" i="147"/>
  <c r="W25" i="147"/>
  <c r="W26" i="147"/>
  <c r="W27" i="147"/>
  <c r="W28" i="147"/>
  <c r="W29" i="147"/>
  <c r="W30" i="147"/>
  <c r="W31" i="147"/>
  <c r="W7" i="151"/>
  <c r="W8" i="151"/>
  <c r="W9" i="151"/>
  <c r="W10" i="151"/>
  <c r="W11" i="151"/>
  <c r="W15" i="151"/>
  <c r="W16" i="151"/>
  <c r="W17" i="151"/>
  <c r="W18" i="151"/>
  <c r="W19" i="151"/>
  <c r="W20" i="151"/>
  <c r="W21" i="151"/>
  <c r="W22" i="151"/>
  <c r="W7" i="152"/>
  <c r="W32" i="147"/>
  <c r="V20" i="153"/>
  <c r="V19" i="153"/>
  <c r="V18" i="153"/>
  <c r="V17" i="153"/>
  <c r="V16" i="153"/>
  <c r="V15" i="153"/>
  <c r="V14" i="153"/>
  <c r="V13" i="153"/>
  <c r="V12" i="153"/>
  <c r="V11" i="153"/>
  <c r="V10" i="153"/>
  <c r="V9" i="153"/>
  <c r="V8" i="153"/>
  <c r="V7" i="153"/>
  <c r="W28" i="152"/>
  <c r="W27" i="152"/>
  <c r="W26" i="152"/>
  <c r="W25" i="152"/>
  <c r="W24" i="152"/>
  <c r="W23" i="152"/>
  <c r="W22" i="152"/>
  <c r="W21" i="152"/>
  <c r="W20" i="152"/>
  <c r="W19" i="152"/>
  <c r="W18" i="152"/>
  <c r="W17" i="152"/>
  <c r="W16" i="152"/>
  <c r="W15" i="152"/>
  <c r="W14" i="152"/>
  <c r="W13" i="152"/>
  <c r="W12" i="152"/>
  <c r="W11" i="152"/>
  <c r="W10" i="152"/>
  <c r="W9" i="152"/>
  <c r="W8" i="152"/>
  <c r="W6" i="146"/>
  <c r="V6" i="153"/>
  <c r="W6" i="37"/>
  <c r="W6" i="147"/>
  <c r="W6" i="151"/>
  <c r="W6" i="152"/>
  <c r="N13" i="159"/>
  <c r="N29" i="159"/>
  <c r="N53" i="159"/>
  <c r="N61" i="159"/>
  <c r="N77" i="159"/>
  <c r="N85" i="159"/>
  <c r="N93" i="159"/>
  <c r="N9" i="159"/>
  <c r="N17" i="159"/>
  <c r="N25" i="159"/>
  <c r="N33" i="159"/>
  <c r="N41" i="159"/>
  <c r="N49" i="159"/>
  <c r="N57" i="159"/>
  <c r="N65" i="159"/>
  <c r="N73" i="159"/>
  <c r="N81" i="159"/>
  <c r="N89" i="159"/>
  <c r="N97" i="159"/>
  <c r="N37" i="159"/>
  <c r="N45" i="159"/>
  <c r="N7" i="159"/>
  <c r="N15" i="159"/>
  <c r="N23" i="159"/>
  <c r="N21" i="159"/>
  <c r="N69" i="159"/>
  <c r="N42" i="159"/>
  <c r="N66" i="159"/>
  <c r="N74" i="159"/>
  <c r="N82" i="159"/>
  <c r="A11" i="126" l="1"/>
  <c r="M98" i="113" l="1"/>
  <c r="M6" i="131" l="1"/>
  <c r="M7" i="131"/>
  <c r="M8" i="131"/>
  <c r="M9" i="131"/>
  <c r="M10" i="131"/>
  <c r="M11" i="131"/>
  <c r="M15" i="131"/>
  <c r="M16" i="131"/>
  <c r="M17" i="131"/>
  <c r="M24" i="131"/>
  <c r="M25" i="131"/>
  <c r="M26" i="131"/>
  <c r="M27" i="131"/>
  <c r="M29" i="131"/>
  <c r="M31" i="131"/>
  <c r="M32" i="131"/>
  <c r="M33" i="131"/>
  <c r="M34" i="131"/>
  <c r="M35" i="131"/>
  <c r="M36" i="131"/>
  <c r="M37" i="131"/>
  <c r="M41" i="131"/>
  <c r="M42" i="131"/>
  <c r="M43" i="131"/>
  <c r="M44" i="131"/>
  <c r="M45" i="131"/>
  <c r="M50" i="131"/>
  <c r="M51" i="131"/>
  <c r="M52" i="131"/>
  <c r="M53" i="131"/>
  <c r="M54" i="131"/>
  <c r="M57" i="131"/>
  <c r="M58" i="131"/>
  <c r="M59" i="131"/>
  <c r="M60" i="131"/>
  <c r="M61" i="131"/>
  <c r="M62" i="131"/>
  <c r="M78" i="155" l="1"/>
  <c r="M79" i="155"/>
  <c r="M80" i="155"/>
  <c r="M81" i="155"/>
  <c r="M82" i="155"/>
  <c r="M83" i="155"/>
  <c r="M84" i="155"/>
  <c r="M85" i="155"/>
  <c r="M86" i="155"/>
  <c r="M87" i="155"/>
  <c r="M88" i="155"/>
  <c r="M89" i="155"/>
  <c r="M90" i="155"/>
  <c r="A21" i="155"/>
  <c r="A22" i="155"/>
  <c r="A23" i="155"/>
  <c r="A24" i="155"/>
  <c r="A25" i="155"/>
  <c r="A26" i="155"/>
  <c r="A27" i="155"/>
  <c r="A28" i="155"/>
  <c r="A29" i="155"/>
  <c r="A30" i="155"/>
  <c r="A31" i="155"/>
  <c r="A32" i="155"/>
  <c r="A33" i="155"/>
  <c r="A34" i="155"/>
  <c r="A35" i="155"/>
  <c r="A36" i="155"/>
  <c r="A37" i="155"/>
  <c r="A38" i="155"/>
  <c r="A39" i="155"/>
  <c r="A40" i="155"/>
  <c r="A41" i="155"/>
  <c r="A42" i="155"/>
  <c r="A43" i="155"/>
  <c r="A44" i="155"/>
  <c r="A45" i="155"/>
  <c r="A46" i="155"/>
  <c r="A47" i="155"/>
  <c r="A48" i="155"/>
  <c r="A49" i="155"/>
  <c r="A50" i="155"/>
  <c r="A51" i="155"/>
  <c r="A52" i="155"/>
  <c r="A53" i="155"/>
  <c r="A54" i="155"/>
  <c r="A55" i="155"/>
  <c r="A56" i="155"/>
  <c r="A57" i="155"/>
  <c r="A58" i="155"/>
  <c r="A59" i="155"/>
  <c r="A60" i="155"/>
  <c r="A61" i="155"/>
  <c r="A62" i="155"/>
  <c r="A63" i="155"/>
  <c r="A64" i="155"/>
  <c r="A65" i="155"/>
  <c r="A66" i="155"/>
  <c r="A67" i="155"/>
  <c r="A68" i="155"/>
  <c r="A69" i="155"/>
  <c r="A70" i="155"/>
  <c r="A71" i="155"/>
  <c r="A72" i="155"/>
  <c r="A73" i="155"/>
  <c r="A74" i="155"/>
  <c r="A75" i="155"/>
  <c r="A76" i="155"/>
  <c r="A77" i="155"/>
  <c r="A78" i="155"/>
  <c r="A79" i="155"/>
  <c r="A80" i="155"/>
  <c r="A81" i="155"/>
  <c r="A82" i="155"/>
  <c r="A83" i="155"/>
  <c r="A84" i="155"/>
  <c r="A85" i="155"/>
  <c r="A86" i="155"/>
  <c r="A87" i="155"/>
  <c r="A88" i="155"/>
  <c r="A89" i="155"/>
  <c r="A90" i="155"/>
  <c r="A91" i="155"/>
  <c r="A92" i="155"/>
  <c r="A93" i="155"/>
  <c r="A94" i="155"/>
  <c r="A95" i="155"/>
  <c r="A96" i="155"/>
  <c r="A97" i="155"/>
  <c r="A98" i="155"/>
  <c r="A99" i="155"/>
  <c r="A100" i="155"/>
  <c r="A101" i="155"/>
  <c r="A102" i="155"/>
  <c r="A103" i="155"/>
  <c r="A104" i="155"/>
  <c r="M21" i="155"/>
  <c r="M22" i="155"/>
  <c r="M23" i="155"/>
  <c r="M24" i="155"/>
  <c r="M25" i="155"/>
  <c r="M26" i="155"/>
  <c r="M27" i="155"/>
  <c r="M28" i="155"/>
  <c r="M29" i="155"/>
  <c r="M30" i="155"/>
  <c r="M31" i="155"/>
  <c r="M32" i="155"/>
  <c r="M33" i="155"/>
  <c r="M34" i="155"/>
  <c r="M35" i="155"/>
  <c r="M36" i="155"/>
  <c r="M37" i="155"/>
  <c r="M38" i="155"/>
  <c r="M39" i="155"/>
  <c r="M40" i="155"/>
  <c r="M41" i="155"/>
  <c r="M42" i="155"/>
  <c r="M43" i="155"/>
  <c r="M44" i="155"/>
  <c r="M45" i="155"/>
  <c r="M46" i="155"/>
  <c r="M47" i="155"/>
  <c r="M48" i="155"/>
  <c r="M49" i="155"/>
  <c r="M50" i="155"/>
  <c r="M51" i="155"/>
  <c r="M52" i="155"/>
  <c r="M53" i="155"/>
  <c r="M54" i="155"/>
  <c r="M55" i="155"/>
  <c r="M56" i="155"/>
  <c r="M57" i="155"/>
  <c r="M58" i="155"/>
  <c r="M59" i="155"/>
  <c r="M60" i="155"/>
  <c r="M61" i="155"/>
  <c r="M62" i="155"/>
  <c r="M63" i="155"/>
  <c r="M64" i="155"/>
  <c r="M65" i="155"/>
  <c r="M66" i="155"/>
  <c r="M67" i="155"/>
  <c r="M68" i="155"/>
  <c r="M69" i="155"/>
  <c r="M70" i="155"/>
  <c r="M71" i="155"/>
  <c r="M72" i="155"/>
  <c r="M73" i="155"/>
  <c r="M74" i="155"/>
  <c r="M75" i="155"/>
  <c r="M76" i="155"/>
  <c r="M77" i="155"/>
  <c r="M91" i="155"/>
  <c r="M92" i="155"/>
  <c r="M93" i="155"/>
  <c r="M94" i="155"/>
  <c r="M95" i="155"/>
  <c r="M96" i="155"/>
  <c r="M97" i="155"/>
  <c r="M98" i="155"/>
  <c r="M99" i="155"/>
  <c r="M100" i="155"/>
  <c r="M101" i="155"/>
  <c r="M102" i="155"/>
  <c r="A50" i="116"/>
  <c r="A51" i="116"/>
  <c r="A52" i="116"/>
  <c r="A53" i="116"/>
  <c r="A54" i="116"/>
  <c r="A55" i="116"/>
  <c r="A56" i="116"/>
  <c r="N5" i="113"/>
  <c r="N5" i="157"/>
  <c r="N5" i="128"/>
  <c r="N5" i="129"/>
  <c r="N5" i="130"/>
  <c r="N5" i="131"/>
  <c r="N5" i="133"/>
  <c r="N5" i="126"/>
  <c r="N5" i="155"/>
  <c r="Q6" i="37" l="1"/>
  <c r="Q7" i="37"/>
  <c r="Q15" i="37"/>
  <c r="Q23" i="37"/>
  <c r="Q31" i="37"/>
  <c r="Q39" i="37"/>
  <c r="Q47" i="37"/>
  <c r="Q33" i="37"/>
  <c r="Q35" i="37"/>
  <c r="Q20" i="37"/>
  <c r="Q44" i="37"/>
  <c r="Q8" i="37"/>
  <c r="Q16" i="37"/>
  <c r="Q24" i="37"/>
  <c r="Q32" i="37"/>
  <c r="Q40" i="37"/>
  <c r="Q48" i="37"/>
  <c r="Q41" i="37"/>
  <c r="Q43" i="37"/>
  <c r="Q28" i="37"/>
  <c r="Q9" i="37"/>
  <c r="Q17" i="37"/>
  <c r="Q25" i="37"/>
  <c r="Q49" i="37"/>
  <c r="Q36" i="37"/>
  <c r="Q10" i="37"/>
  <c r="Q18" i="37"/>
  <c r="Q26" i="37"/>
  <c r="Q34" i="37"/>
  <c r="Q42" i="37"/>
  <c r="Q19" i="37"/>
  <c r="Q46" i="37"/>
  <c r="Q11" i="37"/>
  <c r="Q12" i="37"/>
  <c r="Q13" i="37"/>
  <c r="Q21" i="37"/>
  <c r="Q29" i="37"/>
  <c r="Q37" i="37"/>
  <c r="Q45" i="37"/>
  <c r="Q14" i="37"/>
  <c r="Q22" i="37"/>
  <c r="Q30" i="37"/>
  <c r="Q38" i="37"/>
  <c r="Q13" i="151"/>
  <c r="Q10" i="151"/>
  <c r="Q17" i="150"/>
  <c r="Q11" i="151"/>
  <c r="Q12" i="150"/>
  <c r="Q10" i="150"/>
  <c r="Q14" i="150"/>
  <c r="Q9" i="151"/>
  <c r="Q12" i="151"/>
  <c r="Q15" i="151"/>
  <c r="Q18" i="150"/>
  <c r="Q20" i="150"/>
  <c r="Q6" i="150"/>
  <c r="Q21" i="150"/>
  <c r="Q23" i="150"/>
  <c r="Q16" i="151"/>
  <c r="Q13" i="150"/>
  <c r="Q11" i="150"/>
  <c r="Q7" i="151"/>
  <c r="Q22" i="150"/>
  <c r="Q17" i="151"/>
  <c r="Q7" i="150"/>
  <c r="Q8" i="150"/>
  <c r="Q18" i="151"/>
  <c r="Q19" i="150"/>
  <c r="Q14" i="151"/>
  <c r="Q8" i="151"/>
  <c r="Q19" i="151"/>
  <c r="Q20" i="151"/>
  <c r="N11" i="128"/>
  <c r="N19" i="128"/>
  <c r="N27" i="128"/>
  <c r="N35" i="128"/>
  <c r="N43" i="128"/>
  <c r="N51" i="128"/>
  <c r="N59" i="128"/>
  <c r="N28" i="128"/>
  <c r="N44" i="128"/>
  <c r="N60" i="128"/>
  <c r="N26" i="128"/>
  <c r="N12" i="128"/>
  <c r="N20" i="128"/>
  <c r="N36" i="128"/>
  <c r="N52" i="128"/>
  <c r="N62" i="128"/>
  <c r="N50" i="128"/>
  <c r="N13" i="128"/>
  <c r="N21" i="128"/>
  <c r="N29" i="128"/>
  <c r="N37" i="128"/>
  <c r="N45" i="128"/>
  <c r="N53" i="128"/>
  <c r="N61" i="128"/>
  <c r="N14" i="128"/>
  <c r="N22" i="128"/>
  <c r="N30" i="128"/>
  <c r="N38" i="128"/>
  <c r="N46" i="128"/>
  <c r="N54" i="128"/>
  <c r="N34" i="128"/>
  <c r="N7" i="128"/>
  <c r="N15" i="128"/>
  <c r="N23" i="128"/>
  <c r="N31" i="128"/>
  <c r="N39" i="128"/>
  <c r="N47" i="128"/>
  <c r="N55" i="128"/>
  <c r="N63" i="128"/>
  <c r="N8" i="128"/>
  <c r="N16" i="128"/>
  <c r="N24" i="128"/>
  <c r="N32" i="128"/>
  <c r="N40" i="128"/>
  <c r="N56" i="128"/>
  <c r="N64" i="128"/>
  <c r="N18" i="128"/>
  <c r="N48" i="128"/>
  <c r="N9" i="128"/>
  <c r="N17" i="128"/>
  <c r="N25" i="128"/>
  <c r="N33" i="128"/>
  <c r="N41" i="128"/>
  <c r="N49" i="128"/>
  <c r="N57" i="128"/>
  <c r="N10" i="128"/>
  <c r="N42" i="128"/>
  <c r="N58" i="128"/>
  <c r="N10" i="157"/>
  <c r="N17" i="157"/>
  <c r="N11" i="157"/>
  <c r="N23" i="157"/>
  <c r="N21" i="157"/>
  <c r="N12" i="157"/>
  <c r="N25" i="157"/>
  <c r="N24" i="157"/>
  <c r="N14" i="157"/>
  <c r="N15" i="157"/>
  <c r="N8" i="157"/>
  <c r="N7" i="157"/>
  <c r="N18" i="157"/>
  <c r="N19" i="157"/>
  <c r="N13" i="157"/>
  <c r="N9" i="157"/>
  <c r="N20" i="157"/>
  <c r="N16" i="157"/>
  <c r="N22" i="157"/>
  <c r="N99" i="113"/>
  <c r="N100" i="113"/>
  <c r="N105" i="113"/>
  <c r="N104" i="113"/>
  <c r="N103" i="113"/>
  <c r="N102" i="113"/>
  <c r="N101" i="113"/>
  <c r="N98" i="113"/>
  <c r="N8" i="133"/>
  <c r="N13" i="133"/>
  <c r="N19" i="133"/>
  <c r="N31" i="133"/>
  <c r="N9" i="133"/>
  <c r="N15" i="133"/>
  <c r="N20" i="133"/>
  <c r="N27" i="133"/>
  <c r="N12" i="133"/>
  <c r="N24" i="133"/>
  <c r="N23" i="133"/>
  <c r="N10" i="133"/>
  <c r="N25" i="133"/>
  <c r="N29" i="133"/>
  <c r="N22" i="133"/>
  <c r="N28" i="133"/>
  <c r="N17" i="133"/>
  <c r="N7" i="133"/>
  <c r="N16" i="133"/>
  <c r="N14" i="133"/>
  <c r="N21" i="133"/>
  <c r="N26" i="133"/>
  <c r="N30" i="133"/>
  <c r="N11" i="133"/>
  <c r="N18" i="133"/>
  <c r="N106" i="113"/>
  <c r="N46" i="131"/>
  <c r="N9" i="131"/>
  <c r="N35" i="131"/>
  <c r="N56" i="131"/>
  <c r="N12" i="131"/>
  <c r="N38" i="131"/>
  <c r="N44" i="131"/>
  <c r="N62" i="131"/>
  <c r="N18" i="131"/>
  <c r="N32" i="131"/>
  <c r="N41" i="131"/>
  <c r="N47" i="131"/>
  <c r="N53" i="131"/>
  <c r="N59" i="131"/>
  <c r="N24" i="131"/>
  <c r="N19" i="131"/>
  <c r="N48" i="131"/>
  <c r="N14" i="131"/>
  <c r="N31" i="131"/>
  <c r="N40" i="131"/>
  <c r="N55" i="131"/>
  <c r="N7" i="131"/>
  <c r="N13" i="131"/>
  <c r="N22" i="131"/>
  <c r="N33" i="131"/>
  <c r="N39" i="131"/>
  <c r="N54" i="131"/>
  <c r="N60" i="131"/>
  <c r="N20" i="131"/>
  <c r="N52" i="131"/>
  <c r="N58" i="131"/>
  <c r="N10" i="131"/>
  <c r="N25" i="131"/>
  <c r="N28" i="131"/>
  <c r="N36" i="131"/>
  <c r="N45" i="131"/>
  <c r="N49" i="131"/>
  <c r="N50" i="131"/>
  <c r="N27" i="131"/>
  <c r="N61" i="131"/>
  <c r="N26" i="131"/>
  <c r="N34" i="131"/>
  <c r="N57" i="131"/>
  <c r="N17" i="131"/>
  <c r="N30" i="131"/>
  <c r="N42" i="131"/>
  <c r="N23" i="131"/>
  <c r="N11" i="131"/>
  <c r="N15" i="131"/>
  <c r="N8" i="131"/>
  <c r="N21" i="131"/>
  <c r="N43" i="131"/>
  <c r="N37" i="131"/>
  <c r="N6" i="131"/>
  <c r="N16" i="131"/>
  <c r="N29" i="131"/>
  <c r="N51" i="131"/>
  <c r="N89" i="155"/>
  <c r="N88" i="155"/>
  <c r="N83" i="155"/>
  <c r="N34" i="155"/>
  <c r="N85" i="155"/>
  <c r="N47" i="155"/>
  <c r="N80" i="155"/>
  <c r="N75" i="155"/>
  <c r="N82" i="155"/>
  <c r="N87" i="155"/>
  <c r="N81" i="155"/>
  <c r="N93" i="155"/>
  <c r="N86" i="155"/>
  <c r="N36" i="155"/>
  <c r="N54" i="155"/>
  <c r="N90" i="155"/>
  <c r="N61" i="155"/>
  <c r="N84" i="155"/>
  <c r="N79" i="155"/>
  <c r="N97" i="155"/>
  <c r="N78" i="155"/>
  <c r="N67" i="155"/>
  <c r="N40" i="155"/>
  <c r="N26" i="155"/>
  <c r="N99" i="155"/>
  <c r="N66" i="155"/>
  <c r="N52" i="155"/>
  <c r="N46" i="155"/>
  <c r="N39" i="155"/>
  <c r="N25" i="155"/>
  <c r="N98" i="155"/>
  <c r="N72" i="155"/>
  <c r="N38" i="155"/>
  <c r="N32" i="155"/>
  <c r="N24" i="155"/>
  <c r="N71" i="155"/>
  <c r="N57" i="155"/>
  <c r="N31" i="155"/>
  <c r="N70" i="155"/>
  <c r="N64" i="155"/>
  <c r="N56" i="155"/>
  <c r="N43" i="155"/>
  <c r="N30" i="155"/>
  <c r="N23" i="155"/>
  <c r="N96" i="155"/>
  <c r="N76" i="155"/>
  <c r="N63" i="155"/>
  <c r="N29" i="155"/>
  <c r="N22" i="155"/>
  <c r="N102" i="155"/>
  <c r="N95" i="155"/>
  <c r="N62" i="155"/>
  <c r="N55" i="155"/>
  <c r="N48" i="155"/>
  <c r="N35" i="155"/>
  <c r="N101" i="155"/>
  <c r="N92" i="155"/>
  <c r="N74" i="155"/>
  <c r="N65" i="155"/>
  <c r="N60" i="155"/>
  <c r="N51" i="155"/>
  <c r="N42" i="155"/>
  <c r="N33" i="155"/>
  <c r="N28" i="155"/>
  <c r="N69" i="155"/>
  <c r="N37" i="155"/>
  <c r="N73" i="155"/>
  <c r="N41" i="155"/>
  <c r="N77" i="155"/>
  <c r="N45" i="155"/>
  <c r="N91" i="155"/>
  <c r="N68" i="155"/>
  <c r="N50" i="155"/>
  <c r="N27" i="155"/>
  <c r="N58" i="155"/>
  <c r="N49" i="155"/>
  <c r="N44" i="155"/>
  <c r="N100" i="155"/>
  <c r="N59" i="155"/>
  <c r="N94" i="155"/>
  <c r="N53" i="155"/>
  <c r="N21" i="155"/>
  <c r="AA41" i="150" l="1"/>
  <c r="AA42" i="150"/>
  <c r="AC7" i="154"/>
  <c r="AC8" i="154"/>
  <c r="AC9" i="154"/>
  <c r="AC10" i="154"/>
  <c r="AC11" i="154"/>
  <c r="AC12" i="154"/>
  <c r="AC13" i="154"/>
  <c r="AC14" i="154"/>
  <c r="AC15" i="154"/>
  <c r="AC16" i="154"/>
  <c r="AC17" i="154"/>
  <c r="AC18" i="154"/>
  <c r="AC19" i="154"/>
  <c r="AC20" i="154"/>
  <c r="AC21" i="154"/>
  <c r="AC22" i="154"/>
  <c r="AC23" i="154"/>
  <c r="AC24" i="154"/>
  <c r="AC25" i="154"/>
  <c r="AC26" i="154"/>
  <c r="AC27" i="154"/>
  <c r="AC28" i="154"/>
  <c r="AC29" i="154"/>
  <c r="AC30" i="154"/>
  <c r="AC31" i="154"/>
  <c r="AC32" i="154"/>
  <c r="AC33" i="154"/>
  <c r="AC34" i="154"/>
  <c r="AC35" i="154"/>
  <c r="AC36" i="154"/>
  <c r="AC37" i="154"/>
  <c r="AC38" i="154"/>
  <c r="AC39" i="154"/>
  <c r="AC40" i="154"/>
  <c r="AC41" i="154"/>
  <c r="AC42" i="154"/>
  <c r="AC43" i="154"/>
  <c r="AC44" i="154"/>
  <c r="AC45" i="154"/>
  <c r="AC46" i="154"/>
  <c r="AC47" i="154"/>
  <c r="AC48" i="154"/>
  <c r="AC49" i="154"/>
  <c r="AC50" i="154"/>
  <c r="AC6" i="154"/>
  <c r="M7" i="118" l="1"/>
  <c r="M8" i="118"/>
  <c r="M9" i="118"/>
  <c r="M10" i="118"/>
  <c r="M11" i="118"/>
  <c r="M12" i="118"/>
  <c r="M13" i="118"/>
  <c r="M14" i="118"/>
  <c r="M15" i="118"/>
  <c r="M16" i="118"/>
  <c r="M17" i="118"/>
  <c r="M18" i="118"/>
  <c r="M19" i="118"/>
  <c r="M20" i="118"/>
  <c r="M21" i="118"/>
  <c r="M22" i="118"/>
  <c r="M23" i="118"/>
  <c r="M24" i="118"/>
  <c r="M25" i="118"/>
  <c r="M26" i="118"/>
  <c r="M27" i="118"/>
  <c r="M28" i="118"/>
  <c r="M29" i="118"/>
  <c r="M30" i="118"/>
  <c r="M31" i="118"/>
  <c r="M32" i="118"/>
  <c r="M33" i="118"/>
  <c r="M34" i="118"/>
  <c r="M35" i="118"/>
  <c r="M36" i="118"/>
  <c r="M37" i="118"/>
  <c r="M38" i="118"/>
  <c r="M39" i="118"/>
  <c r="M40" i="118"/>
  <c r="M41" i="118"/>
  <c r="M42" i="118"/>
  <c r="M43" i="118"/>
  <c r="M44" i="118"/>
  <c r="M45" i="118"/>
  <c r="M46" i="118"/>
  <c r="M47" i="118"/>
  <c r="M28" i="125"/>
  <c r="M29" i="125"/>
  <c r="M30" i="125"/>
  <c r="M31" i="125"/>
  <c r="M32" i="125"/>
  <c r="M33" i="125"/>
  <c r="M34" i="125"/>
  <c r="M35" i="125"/>
  <c r="M36" i="125"/>
  <c r="M37" i="125"/>
  <c r="M38" i="125"/>
  <c r="M39" i="125"/>
  <c r="M40" i="125"/>
  <c r="M41" i="125"/>
  <c r="M42" i="125"/>
  <c r="M43" i="125"/>
  <c r="N43" i="125" s="1"/>
  <c r="M44" i="125"/>
  <c r="N44" i="125" s="1"/>
  <c r="M45" i="125"/>
  <c r="N45" i="125" s="1"/>
  <c r="M46" i="125"/>
  <c r="N46" i="125" s="1"/>
  <c r="M47" i="125"/>
  <c r="N47" i="125" s="1"/>
  <c r="M48" i="125"/>
  <c r="N48" i="125" s="1"/>
  <c r="M49" i="125"/>
  <c r="N49" i="125" s="1"/>
  <c r="M50" i="125"/>
  <c r="N50" i="125" s="1"/>
  <c r="M51" i="125"/>
  <c r="N51" i="125" s="1"/>
  <c r="M52" i="125"/>
  <c r="N52" i="125" s="1"/>
  <c r="M53" i="125"/>
  <c r="N53" i="125" s="1"/>
  <c r="M54" i="125"/>
  <c r="N54" i="125" s="1"/>
  <c r="M55" i="125"/>
  <c r="N55" i="125" s="1"/>
  <c r="M56" i="125"/>
  <c r="N56" i="125" s="1"/>
  <c r="M57" i="125"/>
  <c r="N57" i="125" s="1"/>
  <c r="M58" i="125"/>
  <c r="N58" i="125" s="1"/>
  <c r="M59" i="125"/>
  <c r="N59" i="125" s="1"/>
  <c r="M60" i="125"/>
  <c r="N60" i="125" s="1"/>
  <c r="M61" i="125"/>
  <c r="N61" i="125" s="1"/>
  <c r="M62" i="125"/>
  <c r="N62" i="125" s="1"/>
  <c r="M63" i="125"/>
  <c r="N63" i="125" s="1"/>
  <c r="M64" i="125"/>
  <c r="N64" i="125" s="1"/>
  <c r="M65" i="125"/>
  <c r="N65" i="125" s="1"/>
  <c r="M66" i="125"/>
  <c r="N66" i="125" s="1"/>
  <c r="M67" i="125"/>
  <c r="N67" i="125" s="1"/>
  <c r="M68" i="125"/>
  <c r="N68" i="125" s="1"/>
  <c r="M69" i="125"/>
  <c r="N69" i="125" s="1"/>
  <c r="M70" i="125"/>
  <c r="N70" i="125" s="1"/>
  <c r="M71" i="125"/>
  <c r="N71" i="125" s="1"/>
  <c r="M72" i="125"/>
  <c r="N72" i="125" s="1"/>
  <c r="M73" i="125"/>
  <c r="N73" i="125" s="1"/>
  <c r="M74" i="125"/>
  <c r="N74" i="125" s="1"/>
  <c r="M75" i="125"/>
  <c r="N75" i="125" s="1"/>
  <c r="M76" i="125"/>
  <c r="N76" i="125" s="1"/>
  <c r="M77" i="125"/>
  <c r="N77" i="125" s="1"/>
  <c r="M78" i="125"/>
  <c r="N78" i="125" s="1"/>
  <c r="M79" i="125"/>
  <c r="N79" i="125" s="1"/>
  <c r="M80" i="125"/>
  <c r="N80" i="125" s="1"/>
  <c r="M81" i="125"/>
  <c r="N81" i="125" s="1"/>
  <c r="M82" i="125"/>
  <c r="N82" i="125" s="1"/>
  <c r="M83" i="125"/>
  <c r="N83" i="125" s="1"/>
  <c r="M84" i="125"/>
  <c r="N84" i="125" s="1"/>
  <c r="M85" i="125"/>
  <c r="N85" i="125" s="1"/>
  <c r="M86" i="125"/>
  <c r="N86" i="125" s="1"/>
  <c r="M87" i="125"/>
  <c r="N87" i="125" s="1"/>
  <c r="M88" i="125"/>
  <c r="N88" i="125" s="1"/>
  <c r="M89" i="125"/>
  <c r="N89" i="125" s="1"/>
  <c r="M90" i="125"/>
  <c r="N90" i="125" s="1"/>
  <c r="M91" i="125"/>
  <c r="N91" i="125" s="1"/>
  <c r="M92" i="125"/>
  <c r="N92" i="125" s="1"/>
  <c r="M93" i="125"/>
  <c r="N93" i="125" s="1"/>
  <c r="M94" i="125"/>
  <c r="N94" i="125" s="1"/>
  <c r="M95" i="125"/>
  <c r="N95" i="125" s="1"/>
  <c r="M96" i="125"/>
  <c r="N96" i="125" s="1"/>
  <c r="M97" i="125"/>
  <c r="N97" i="125" s="1"/>
  <c r="M12" i="125"/>
  <c r="M13" i="125"/>
  <c r="M14" i="125"/>
  <c r="M85" i="113"/>
  <c r="N85" i="113" s="1"/>
  <c r="M86" i="113"/>
  <c r="N86" i="113" s="1"/>
  <c r="M87" i="113"/>
  <c r="N87" i="113" s="1"/>
  <c r="M88" i="113"/>
  <c r="N88" i="113" s="1"/>
  <c r="M89" i="113"/>
  <c r="N89" i="113" s="1"/>
  <c r="M90" i="113"/>
  <c r="N90" i="113" s="1"/>
  <c r="M91" i="113"/>
  <c r="N91" i="113" s="1"/>
  <c r="M92" i="113"/>
  <c r="N92" i="113" s="1"/>
  <c r="M93" i="113"/>
  <c r="N93" i="113" s="1"/>
  <c r="M94" i="113"/>
  <c r="N94" i="113" s="1"/>
  <c r="M95" i="113"/>
  <c r="N95" i="113" s="1"/>
  <c r="M96" i="113"/>
  <c r="N96" i="113" s="1"/>
  <c r="M97" i="113"/>
  <c r="N97" i="113" s="1"/>
  <c r="M73" i="113"/>
  <c r="M74" i="113"/>
  <c r="M7" i="130"/>
  <c r="M8" i="130"/>
  <c r="M9" i="130"/>
  <c r="M10" i="130"/>
  <c r="M11" i="130"/>
  <c r="M12" i="130"/>
  <c r="M13" i="130"/>
  <c r="M14" i="130"/>
  <c r="M15" i="130"/>
  <c r="M16" i="130"/>
  <c r="M17" i="130"/>
  <c r="M18" i="130"/>
  <c r="M19" i="130"/>
  <c r="M20" i="130"/>
  <c r="M21" i="130"/>
  <c r="M22" i="130"/>
  <c r="M23" i="130"/>
  <c r="M24" i="130"/>
  <c r="M25" i="130"/>
  <c r="M26" i="130"/>
  <c r="M27" i="130"/>
  <c r="M28" i="130"/>
  <c r="M29" i="130"/>
  <c r="M30" i="130"/>
  <c r="M31" i="130"/>
  <c r="M32" i="130"/>
  <c r="M33" i="130"/>
  <c r="M34" i="130"/>
  <c r="M35" i="130"/>
  <c r="M36" i="130"/>
  <c r="M37" i="130"/>
  <c r="M38" i="130"/>
  <c r="M39" i="130"/>
  <c r="M40" i="130"/>
  <c r="M41" i="130"/>
  <c r="M42" i="130"/>
  <c r="M43" i="130"/>
  <c r="M44" i="130"/>
  <c r="M45" i="130"/>
  <c r="M46" i="130"/>
  <c r="M47" i="130"/>
  <c r="M48" i="130"/>
  <c r="M49" i="130"/>
  <c r="M50" i="130"/>
  <c r="M51" i="130"/>
  <c r="M52" i="130"/>
  <c r="M53" i="130"/>
  <c r="M54" i="130"/>
  <c r="M55" i="130"/>
  <c r="M56" i="130"/>
  <c r="M57" i="130"/>
  <c r="M58" i="130"/>
  <c r="M59" i="130"/>
  <c r="M60" i="130"/>
  <c r="M61" i="130"/>
  <c r="M62" i="130"/>
  <c r="M63" i="130"/>
  <c r="M64" i="130"/>
  <c r="M65" i="130"/>
  <c r="M66" i="130"/>
  <c r="M67" i="130"/>
  <c r="M68" i="130"/>
  <c r="M69" i="130"/>
  <c r="M70" i="130"/>
  <c r="M71" i="130"/>
  <c r="M72" i="130"/>
  <c r="M73" i="130"/>
  <c r="M74" i="130"/>
  <c r="M75" i="130"/>
  <c r="M76" i="130"/>
  <c r="M77" i="130"/>
  <c r="M78" i="130"/>
  <c r="M79" i="130"/>
  <c r="M80" i="130"/>
  <c r="M81" i="130"/>
  <c r="M82" i="130"/>
  <c r="M83" i="130"/>
  <c r="M84" i="130"/>
  <c r="M85" i="130"/>
  <c r="M86" i="130"/>
  <c r="M87" i="130"/>
  <c r="M88" i="130"/>
  <c r="M89" i="130"/>
  <c r="M90" i="130"/>
  <c r="M91" i="130"/>
  <c r="M92" i="130"/>
  <c r="M93" i="130"/>
  <c r="M94" i="130"/>
  <c r="M95" i="130"/>
  <c r="M96" i="130"/>
  <c r="M97" i="130"/>
  <c r="M98" i="130"/>
  <c r="M6" i="130"/>
  <c r="M63" i="131"/>
  <c r="M64" i="131"/>
  <c r="M65" i="131"/>
  <c r="M66" i="131"/>
  <c r="M67" i="131"/>
  <c r="M68" i="131"/>
  <c r="M69" i="131"/>
  <c r="M70" i="131"/>
  <c r="M71" i="131"/>
  <c r="M72" i="131"/>
  <c r="M73" i="131"/>
  <c r="M74" i="131"/>
  <c r="M75" i="131"/>
  <c r="M76" i="131"/>
  <c r="M77" i="131"/>
  <c r="M78" i="131"/>
  <c r="M79" i="131"/>
  <c r="M80" i="131"/>
  <c r="M81" i="131"/>
  <c r="M82" i="131"/>
  <c r="M83" i="131"/>
  <c r="M84" i="131"/>
  <c r="M85" i="131"/>
  <c r="M86" i="131"/>
  <c r="M87" i="131"/>
  <c r="M88" i="131"/>
  <c r="M89" i="131"/>
  <c r="M90" i="131"/>
  <c r="M91" i="131"/>
  <c r="M92" i="131"/>
  <c r="M93" i="131"/>
  <c r="M94" i="131"/>
  <c r="M95" i="131"/>
  <c r="M96" i="131"/>
  <c r="M97" i="131"/>
  <c r="M98" i="131"/>
  <c r="M99" i="131"/>
  <c r="M100" i="131"/>
  <c r="M101" i="131"/>
  <c r="M102" i="131"/>
  <c r="M103" i="131"/>
  <c r="M104" i="131"/>
  <c r="M105" i="131"/>
  <c r="M106" i="131"/>
  <c r="M107" i="131"/>
  <c r="M108" i="131"/>
  <c r="M109" i="131"/>
  <c r="M110" i="131"/>
  <c r="M111" i="131"/>
  <c r="M112" i="131"/>
  <c r="M113" i="131"/>
  <c r="M114" i="131"/>
  <c r="M115" i="131"/>
  <c r="M116" i="131"/>
  <c r="M117" i="131"/>
  <c r="M118" i="131"/>
  <c r="M119" i="131"/>
  <c r="M120" i="131"/>
  <c r="M121" i="131"/>
  <c r="M122" i="131"/>
  <c r="M123" i="131"/>
  <c r="M124" i="131"/>
  <c r="M125" i="131"/>
  <c r="M126" i="131"/>
  <c r="M127" i="131"/>
  <c r="M128" i="131"/>
  <c r="M129" i="131"/>
  <c r="M130" i="131"/>
  <c r="M131" i="131"/>
  <c r="M32" i="133"/>
  <c r="N32" i="133" s="1"/>
  <c r="M33" i="133"/>
  <c r="N33" i="133" s="1"/>
  <c r="M34" i="133"/>
  <c r="N34" i="133" s="1"/>
  <c r="M35" i="133"/>
  <c r="N35" i="133" s="1"/>
  <c r="M36" i="133"/>
  <c r="N36" i="133" s="1"/>
  <c r="M37" i="133"/>
  <c r="N37" i="133" s="1"/>
  <c r="M6" i="133"/>
  <c r="N6" i="133" s="1"/>
  <c r="M6" i="126"/>
  <c r="N6" i="126" s="1"/>
  <c r="M15" i="121" l="1"/>
  <c r="N15" i="121" s="1"/>
  <c r="M69" i="111"/>
  <c r="N69" i="111" s="1"/>
  <c r="M68" i="111"/>
  <c r="N68" i="111" s="1"/>
  <c r="M67" i="111"/>
  <c r="N67" i="111" s="1"/>
  <c r="M66" i="111"/>
  <c r="N66" i="111"/>
  <c r="M65" i="111"/>
  <c r="N65" i="111" s="1"/>
  <c r="M60" i="111"/>
  <c r="N60" i="111" s="1"/>
  <c r="M59" i="111"/>
  <c r="N59" i="111" s="1"/>
  <c r="M58" i="111"/>
  <c r="N58" i="111" s="1"/>
  <c r="M46" i="111"/>
  <c r="N46" i="111" s="1"/>
  <c r="M45" i="111"/>
  <c r="N45" i="111" s="1"/>
  <c r="M44" i="111"/>
  <c r="N44" i="111" s="1"/>
  <c r="M22" i="111"/>
  <c r="N22" i="111" s="1"/>
  <c r="M21" i="111"/>
  <c r="N21" i="111" s="1"/>
  <c r="M27" i="114"/>
  <c r="N27" i="114" s="1"/>
  <c r="M88" i="114"/>
  <c r="N88" i="114" s="1"/>
  <c r="M82" i="114"/>
  <c r="N82" i="114" s="1"/>
  <c r="M67" i="114"/>
  <c r="N67" i="114" s="1"/>
  <c r="M66" i="114"/>
  <c r="N66" i="114" s="1"/>
  <c r="M65" i="114"/>
  <c r="N65" i="114" s="1"/>
  <c r="M57" i="114"/>
  <c r="N57" i="114" s="1"/>
  <c r="M56" i="114"/>
  <c r="N56" i="114" s="1"/>
  <c r="M55" i="114"/>
  <c r="N55" i="114" s="1"/>
  <c r="M44" i="114"/>
  <c r="N44" i="114" s="1"/>
  <c r="M35" i="114"/>
  <c r="N35" i="114" s="1"/>
  <c r="M26" i="114"/>
  <c r="N26" i="114"/>
  <c r="M25" i="114"/>
  <c r="N25" i="114" s="1"/>
  <c r="M24" i="114"/>
  <c r="N24" i="114" s="1"/>
  <c r="M23" i="114"/>
  <c r="N23" i="114" s="1"/>
  <c r="M84" i="113"/>
  <c r="N84" i="113" s="1"/>
  <c r="M83" i="113"/>
  <c r="N83" i="113" s="1"/>
  <c r="M82" i="113"/>
  <c r="N82" i="113" s="1"/>
  <c r="M72" i="113"/>
  <c r="M71" i="113"/>
  <c r="M56" i="113"/>
  <c r="N56" i="113" s="1"/>
  <c r="M57" i="113"/>
  <c r="N57" i="113" s="1"/>
  <c r="M58" i="113"/>
  <c r="N58" i="113" s="1"/>
  <c r="M59" i="113"/>
  <c r="M60" i="113"/>
  <c r="M11" i="113"/>
  <c r="A131" i="116" l="1"/>
  <c r="A130" i="116"/>
  <c r="A129" i="116"/>
  <c r="A128" i="116"/>
  <c r="A127" i="116"/>
  <c r="A126" i="116"/>
  <c r="A125" i="116"/>
  <c r="A124" i="116"/>
  <c r="A123" i="116"/>
  <c r="A122" i="116"/>
  <c r="A121" i="116"/>
  <c r="A120" i="116"/>
  <c r="A119" i="116"/>
  <c r="A118" i="116"/>
  <c r="A117" i="116"/>
  <c r="A116" i="116"/>
  <c r="A115" i="116"/>
  <c r="M115" i="116"/>
  <c r="N115" i="116" s="1"/>
  <c r="M116" i="116"/>
  <c r="N116" i="116" s="1"/>
  <c r="M117" i="116"/>
  <c r="N117" i="116" s="1"/>
  <c r="M118" i="116"/>
  <c r="N118" i="116" s="1"/>
  <c r="M119" i="116"/>
  <c r="N119" i="116" s="1"/>
  <c r="M120" i="116"/>
  <c r="N120" i="116" s="1"/>
  <c r="M121" i="116"/>
  <c r="N121" i="116" s="1"/>
  <c r="M122" i="116"/>
  <c r="N122" i="116" s="1"/>
  <c r="A88" i="116"/>
  <c r="A89" i="116"/>
  <c r="A90" i="116"/>
  <c r="A91" i="116"/>
  <c r="A92" i="116"/>
  <c r="A93" i="116"/>
  <c r="A94" i="116"/>
  <c r="A95" i="116"/>
  <c r="A96" i="116"/>
  <c r="A97" i="116"/>
  <c r="A98" i="116"/>
  <c r="A99" i="116"/>
  <c r="A100" i="116"/>
  <c r="A101" i="116"/>
  <c r="A102" i="116"/>
  <c r="A103" i="116"/>
  <c r="A104" i="116"/>
  <c r="A105" i="116"/>
  <c r="A106" i="116"/>
  <c r="A107" i="116"/>
  <c r="A108" i="116"/>
  <c r="A109" i="116"/>
  <c r="A110" i="116"/>
  <c r="A111" i="116"/>
  <c r="A112" i="116"/>
  <c r="A113" i="116"/>
  <c r="A114" i="116"/>
  <c r="A87" i="116"/>
  <c r="M76" i="116"/>
  <c r="N76" i="116" s="1"/>
  <c r="M77" i="116"/>
  <c r="N77" i="116" s="1"/>
  <c r="M78" i="116"/>
  <c r="N78" i="116" s="1"/>
  <c r="M79" i="116"/>
  <c r="N79" i="116" s="1"/>
  <c r="M80" i="116"/>
  <c r="N80" i="116" s="1"/>
  <c r="M81" i="116"/>
  <c r="N81" i="116" s="1"/>
  <c r="M82" i="116"/>
  <c r="N82" i="116" s="1"/>
  <c r="M83" i="116"/>
  <c r="N83" i="116" s="1"/>
  <c r="M84" i="116"/>
  <c r="N84" i="116" s="1"/>
  <c r="M85" i="116"/>
  <c r="N85" i="116" s="1"/>
  <c r="M86" i="116"/>
  <c r="N86" i="116" s="1"/>
  <c r="M87" i="116"/>
  <c r="N87" i="116" s="1"/>
  <c r="M88" i="116"/>
  <c r="N88" i="116" s="1"/>
  <c r="M89" i="116"/>
  <c r="N89" i="116" s="1"/>
  <c r="M90" i="116"/>
  <c r="N90" i="116" s="1"/>
  <c r="M91" i="116"/>
  <c r="N91" i="116" s="1"/>
  <c r="M92" i="116"/>
  <c r="N92" i="116" s="1"/>
  <c r="M93" i="116"/>
  <c r="N93" i="116" s="1"/>
  <c r="M94" i="116"/>
  <c r="N94" i="116" s="1"/>
  <c r="M95" i="116"/>
  <c r="N95" i="116" s="1"/>
  <c r="M96" i="116"/>
  <c r="N96" i="116" s="1"/>
  <c r="M97" i="116"/>
  <c r="N97" i="116" s="1"/>
  <c r="M98" i="116"/>
  <c r="N98" i="116" s="1"/>
  <c r="M99" i="116"/>
  <c r="N99" i="116" s="1"/>
  <c r="M100" i="116"/>
  <c r="N100" i="116" s="1"/>
  <c r="M101" i="116"/>
  <c r="N101" i="116" s="1"/>
  <c r="M102" i="116"/>
  <c r="N102" i="116" s="1"/>
  <c r="M103" i="116"/>
  <c r="N103" i="116" s="1"/>
  <c r="M104" i="116"/>
  <c r="N104" i="116" s="1"/>
  <c r="M105" i="116"/>
  <c r="N105" i="116" s="1"/>
  <c r="M106" i="116"/>
  <c r="N106" i="116" s="1"/>
  <c r="M107" i="116"/>
  <c r="N107" i="116" s="1"/>
  <c r="M108" i="116"/>
  <c r="N108" i="116" s="1"/>
  <c r="M109" i="116"/>
  <c r="N109" i="116" s="1"/>
  <c r="M110" i="116"/>
  <c r="N110" i="116" s="1"/>
  <c r="M111" i="116"/>
  <c r="N111" i="116" s="1"/>
  <c r="M112" i="116"/>
  <c r="N112" i="116" s="1"/>
  <c r="M113" i="116"/>
  <c r="N113" i="116" s="1"/>
  <c r="M114" i="116"/>
  <c r="N114" i="116" s="1"/>
  <c r="M123" i="116"/>
  <c r="N123" i="116" s="1"/>
  <c r="M124" i="116"/>
  <c r="N124" i="116" s="1"/>
  <c r="M125" i="116"/>
  <c r="N125" i="116" s="1"/>
  <c r="M126" i="116"/>
  <c r="N126" i="116" s="1"/>
  <c r="M127" i="116"/>
  <c r="N127" i="116" s="1"/>
  <c r="M128" i="116"/>
  <c r="N128" i="116" s="1"/>
  <c r="M129" i="116"/>
  <c r="N129" i="116" s="1"/>
  <c r="M130" i="116"/>
  <c r="N130" i="116" s="1"/>
  <c r="M131" i="116"/>
  <c r="N11" i="113"/>
  <c r="N59" i="113"/>
  <c r="N60" i="113"/>
  <c r="N71" i="113"/>
  <c r="N72" i="113"/>
  <c r="N73" i="113"/>
  <c r="N7" i="118"/>
  <c r="N9" i="118"/>
  <c r="N16" i="118"/>
  <c r="N17" i="118"/>
  <c r="N18" i="118"/>
  <c r="N28" i="118"/>
  <c r="N34" i="118"/>
  <c r="N35" i="118"/>
  <c r="N36" i="118"/>
  <c r="N37" i="118"/>
  <c r="N45" i="118"/>
  <c r="N46" i="118"/>
  <c r="N47" i="118"/>
  <c r="N13" i="125"/>
  <c r="N14" i="125"/>
  <c r="N29" i="125"/>
  <c r="N30" i="125"/>
  <c r="N31" i="125"/>
  <c r="N32" i="125"/>
  <c r="N33" i="125"/>
  <c r="N40" i="125"/>
  <c r="N41" i="125"/>
  <c r="N42" i="125"/>
  <c r="M7" i="110"/>
  <c r="M8" i="110"/>
  <c r="M9" i="110"/>
  <c r="M10" i="110"/>
  <c r="M11" i="110"/>
  <c r="M12" i="110"/>
  <c r="M13" i="110"/>
  <c r="M14" i="110"/>
  <c r="M15" i="110"/>
  <c r="M16" i="110"/>
  <c r="M17" i="110"/>
  <c r="M18" i="110"/>
  <c r="M19" i="110"/>
  <c r="M20" i="110"/>
  <c r="M21" i="110"/>
  <c r="M22" i="110"/>
  <c r="M23" i="110"/>
  <c r="M24" i="110"/>
  <c r="M25" i="110"/>
  <c r="M26" i="110"/>
  <c r="M27" i="110"/>
  <c r="M28" i="110"/>
  <c r="M29" i="110"/>
  <c r="M30" i="110"/>
  <c r="M31" i="110"/>
  <c r="M32" i="110"/>
  <c r="M33" i="110"/>
  <c r="M34" i="110"/>
  <c r="M35" i="110"/>
  <c r="M36" i="110"/>
  <c r="M37" i="110"/>
  <c r="M38" i="110"/>
  <c r="M39" i="110"/>
  <c r="M40" i="110"/>
  <c r="M41" i="110"/>
  <c r="M42" i="110"/>
  <c r="M43" i="110"/>
  <c r="M44" i="110"/>
  <c r="M45" i="110"/>
  <c r="M46" i="110"/>
  <c r="M47" i="110"/>
  <c r="M48" i="110"/>
  <c r="M49" i="110"/>
  <c r="M50" i="110"/>
  <c r="M51" i="110"/>
  <c r="M52" i="110"/>
  <c r="M53" i="110"/>
  <c r="M54" i="110"/>
  <c r="M55" i="110"/>
  <c r="M56" i="110"/>
  <c r="M57" i="110"/>
  <c r="M58" i="110"/>
  <c r="M59" i="110"/>
  <c r="M60" i="110"/>
  <c r="M61" i="110"/>
  <c r="M62" i="110"/>
  <c r="M63" i="110"/>
  <c r="M64" i="110"/>
  <c r="M65" i="110"/>
  <c r="M66" i="110"/>
  <c r="M67" i="110"/>
  <c r="M68" i="110"/>
  <c r="M69" i="110"/>
  <c r="M70" i="110"/>
  <c r="M71" i="110"/>
  <c r="M72" i="110"/>
  <c r="M73" i="110"/>
  <c r="M74" i="110"/>
  <c r="M75" i="110"/>
  <c r="M76" i="110"/>
  <c r="M77" i="110"/>
  <c r="M78" i="110"/>
  <c r="M79" i="110"/>
  <c r="M80" i="110"/>
  <c r="M81" i="110"/>
  <c r="M82" i="110"/>
  <c r="M83" i="110"/>
  <c r="M84" i="110"/>
  <c r="M85" i="110"/>
  <c r="M86" i="110"/>
  <c r="M87" i="110"/>
  <c r="M88" i="110"/>
  <c r="M89" i="110"/>
  <c r="M90" i="110"/>
  <c r="M91" i="110"/>
  <c r="M92" i="110"/>
  <c r="M93" i="110"/>
  <c r="M94" i="110"/>
  <c r="M95" i="110"/>
  <c r="M96" i="110"/>
  <c r="M97" i="110"/>
  <c r="M98" i="110"/>
  <c r="M99" i="110"/>
  <c r="M100" i="110"/>
  <c r="M101" i="110"/>
  <c r="M102" i="110"/>
  <c r="M103" i="110"/>
  <c r="M104" i="110"/>
  <c r="M105" i="110"/>
  <c r="M106" i="110"/>
  <c r="M107" i="110"/>
  <c r="M108" i="110"/>
  <c r="M109" i="110"/>
  <c r="M110" i="110"/>
  <c r="M111" i="110"/>
  <c r="M112" i="110"/>
  <c r="M113" i="110"/>
  <c r="M114" i="110"/>
  <c r="M115" i="110"/>
  <c r="M116" i="110"/>
  <c r="M117" i="110"/>
  <c r="M118" i="110"/>
  <c r="M119" i="110"/>
  <c r="M120" i="110"/>
  <c r="M121" i="110"/>
  <c r="M122" i="110"/>
  <c r="M123" i="110"/>
  <c r="M124" i="110"/>
  <c r="M125" i="110"/>
  <c r="M126" i="110"/>
  <c r="M127" i="110"/>
  <c r="M128" i="110"/>
  <c r="M129" i="110"/>
  <c r="M130" i="110"/>
  <c r="M131" i="110"/>
  <c r="M132" i="110"/>
  <c r="M133" i="110"/>
  <c r="M134" i="110"/>
  <c r="M135" i="110"/>
  <c r="M136" i="110"/>
  <c r="M137" i="110"/>
  <c r="M138" i="110"/>
  <c r="M139" i="110"/>
  <c r="M140" i="110"/>
  <c r="M141" i="110"/>
  <c r="M142" i="110"/>
  <c r="M143" i="110"/>
  <c r="M144" i="110"/>
  <c r="M145" i="110"/>
  <c r="M146" i="110"/>
  <c r="M147" i="110"/>
  <c r="M148" i="110"/>
  <c r="M149" i="110"/>
  <c r="M150" i="110"/>
  <c r="M151" i="110"/>
  <c r="M152" i="110"/>
  <c r="M153" i="110"/>
  <c r="M154" i="110"/>
  <c r="N72" i="131"/>
  <c r="N73" i="131"/>
  <c r="N74" i="131"/>
  <c r="N80" i="131"/>
  <c r="N81" i="131"/>
  <c r="N84" i="131"/>
  <c r="N85" i="131"/>
  <c r="N98" i="131"/>
  <c r="N99" i="131"/>
  <c r="N111" i="131"/>
  <c r="N112" i="131"/>
  <c r="N113" i="131"/>
  <c r="N114" i="131"/>
  <c r="N127" i="131"/>
  <c r="N128" i="131"/>
  <c r="N129" i="131"/>
  <c r="N130" i="131"/>
  <c r="N131" i="131"/>
  <c r="A15" i="111"/>
  <c r="A14" i="111"/>
  <c r="A13" i="111"/>
  <c r="A12" i="111"/>
  <c r="A11" i="111"/>
  <c r="A10" i="111"/>
  <c r="A9" i="111"/>
  <c r="A8" i="111"/>
  <c r="A7" i="111"/>
  <c r="A6" i="111"/>
  <c r="M7" i="155" l="1"/>
  <c r="N7" i="155" s="1"/>
  <c r="M8" i="155"/>
  <c r="N8" i="155" s="1"/>
  <c r="M9" i="155"/>
  <c r="N9" i="155" s="1"/>
  <c r="M10" i="155"/>
  <c r="N10" i="155" s="1"/>
  <c r="M11" i="155"/>
  <c r="N11" i="155" s="1"/>
  <c r="M12" i="155"/>
  <c r="N12" i="155" s="1"/>
  <c r="M13" i="155"/>
  <c r="N13" i="155" s="1"/>
  <c r="M14" i="155"/>
  <c r="N14" i="155" s="1"/>
  <c r="M15" i="155"/>
  <c r="N15" i="155" s="1"/>
  <c r="M16" i="155"/>
  <c r="N16" i="155" s="1"/>
  <c r="M17" i="155"/>
  <c r="N17" i="155" s="1"/>
  <c r="M18" i="155"/>
  <c r="N18" i="155" s="1"/>
  <c r="M19" i="155"/>
  <c r="N19" i="155" s="1"/>
  <c r="M20" i="155"/>
  <c r="N20" i="155" s="1"/>
  <c r="M6" i="155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A35" i="111"/>
  <c r="A36" i="111"/>
  <c r="A37" i="111"/>
  <c r="A38" i="111"/>
  <c r="A39" i="111"/>
  <c r="A40" i="111"/>
  <c r="A41" i="111"/>
  <c r="A42" i="111"/>
  <c r="A43" i="111"/>
  <c r="A44" i="111"/>
  <c r="A45" i="111"/>
  <c r="A46" i="111"/>
  <c r="A47" i="111"/>
  <c r="A48" i="111"/>
  <c r="A49" i="111"/>
  <c r="A50" i="111"/>
  <c r="A51" i="111"/>
  <c r="A52" i="111"/>
  <c r="A53" i="111"/>
  <c r="A54" i="111"/>
  <c r="A55" i="111"/>
  <c r="A56" i="111"/>
  <c r="A57" i="111"/>
  <c r="A58" i="111"/>
  <c r="A59" i="111"/>
  <c r="A60" i="111"/>
  <c r="A61" i="111"/>
  <c r="A62" i="111"/>
  <c r="A63" i="111"/>
  <c r="A64" i="111"/>
  <c r="A65" i="111"/>
  <c r="A66" i="111"/>
  <c r="A67" i="111"/>
  <c r="A68" i="111"/>
  <c r="A69" i="111"/>
  <c r="A70" i="111"/>
  <c r="A71" i="111"/>
  <c r="A16" i="111"/>
  <c r="M7" i="125" l="1"/>
  <c r="N7" i="125" s="1"/>
  <c r="M8" i="125"/>
  <c r="N8" i="125" s="1"/>
  <c r="M9" i="125"/>
  <c r="N9" i="125" s="1"/>
  <c r="M10" i="125"/>
  <c r="N10" i="125" s="1"/>
  <c r="M11" i="125"/>
  <c r="N11" i="125" s="1"/>
  <c r="N12" i="125"/>
  <c r="M15" i="125"/>
  <c r="N15" i="125" s="1"/>
  <c r="M16" i="125"/>
  <c r="N16" i="125" s="1"/>
  <c r="M17" i="125"/>
  <c r="N17" i="125" s="1"/>
  <c r="M18" i="125"/>
  <c r="N18" i="125" s="1"/>
  <c r="M19" i="125"/>
  <c r="N19" i="125" s="1"/>
  <c r="M20" i="125"/>
  <c r="N20" i="125" s="1"/>
  <c r="M21" i="125"/>
  <c r="N21" i="125" s="1"/>
  <c r="M22" i="125"/>
  <c r="N22" i="125" s="1"/>
  <c r="M23" i="125"/>
  <c r="N23" i="125" s="1"/>
  <c r="M24" i="125"/>
  <c r="N24" i="125" s="1"/>
  <c r="M25" i="125"/>
  <c r="N25" i="125" s="1"/>
  <c r="M26" i="125"/>
  <c r="N26" i="125" s="1"/>
  <c r="M27" i="125"/>
  <c r="N27" i="125" s="1"/>
  <c r="N28" i="125"/>
  <c r="N34" i="125"/>
  <c r="N35" i="125"/>
  <c r="N36" i="125"/>
  <c r="N37" i="125"/>
  <c r="N38" i="125"/>
  <c r="N39" i="125"/>
  <c r="A154" i="110" l="1"/>
  <c r="A153" i="110"/>
  <c r="A152" i="110"/>
  <c r="A151" i="110"/>
  <c r="A150" i="110"/>
  <c r="A149" i="110"/>
  <c r="A148" i="110"/>
  <c r="A147" i="110"/>
  <c r="A146" i="110"/>
  <c r="A145" i="110"/>
  <c r="A144" i="110"/>
  <c r="A143" i="110"/>
  <c r="A142" i="110"/>
  <c r="A141" i="110"/>
  <c r="A140" i="110"/>
  <c r="A139" i="110"/>
  <c r="A138" i="110"/>
  <c r="A137" i="110"/>
  <c r="A136" i="110"/>
  <c r="A135" i="110"/>
  <c r="A134" i="110"/>
  <c r="A133" i="110"/>
  <c r="A132" i="110"/>
  <c r="A131" i="110"/>
  <c r="A130" i="110"/>
  <c r="A129" i="110"/>
  <c r="A128" i="110"/>
  <c r="A127" i="110"/>
  <c r="A126" i="110"/>
  <c r="A125" i="110"/>
  <c r="A124" i="110"/>
  <c r="A123" i="110"/>
  <c r="A122" i="110"/>
  <c r="A121" i="110"/>
  <c r="A120" i="110"/>
  <c r="A119" i="110"/>
  <c r="A118" i="110"/>
  <c r="A117" i="110"/>
  <c r="A116" i="110"/>
  <c r="A115" i="110"/>
  <c r="A114" i="110"/>
  <c r="A113" i="110"/>
  <c r="A112" i="110"/>
  <c r="A111" i="110"/>
  <c r="A110" i="110"/>
  <c r="A109" i="110"/>
  <c r="A108" i="110"/>
  <c r="A107" i="110"/>
  <c r="A106" i="110"/>
  <c r="A105" i="110"/>
  <c r="A104" i="110"/>
  <c r="A103" i="110"/>
  <c r="A101" i="110"/>
  <c r="A100" i="110"/>
  <c r="A99" i="110"/>
  <c r="A98" i="110"/>
  <c r="A102" i="110"/>
  <c r="N39" i="118" l="1"/>
  <c r="N40" i="118"/>
  <c r="N41" i="118"/>
  <c r="N42" i="118"/>
  <c r="N43" i="118"/>
  <c r="N44" i="118"/>
  <c r="N38" i="118"/>
  <c r="N6" i="157" l="1"/>
  <c r="M6" i="110"/>
  <c r="A34" i="157" l="1"/>
  <c r="A33" i="157"/>
  <c r="A32" i="157"/>
  <c r="A31" i="157"/>
  <c r="A30" i="157"/>
  <c r="A29" i="157"/>
  <c r="A28" i="157"/>
  <c r="A61" i="157"/>
  <c r="A60" i="157"/>
  <c r="A59" i="157"/>
  <c r="A58" i="157"/>
  <c r="A57" i="157"/>
  <c r="A56" i="157"/>
  <c r="A55" i="157"/>
  <c r="A54" i="157"/>
  <c r="A53" i="157"/>
  <c r="A52" i="157"/>
  <c r="A51" i="157"/>
  <c r="A50" i="157"/>
  <c r="A38" i="157"/>
  <c r="A37" i="157"/>
  <c r="A36" i="157"/>
  <c r="A35" i="157"/>
  <c r="A27" i="157"/>
  <c r="A26" i="157"/>
  <c r="A25" i="157"/>
  <c r="A24" i="157"/>
  <c r="A23" i="157"/>
  <c r="A22" i="157"/>
  <c r="A21" i="157"/>
  <c r="A20" i="157"/>
  <c r="A19" i="157"/>
  <c r="A18" i="157"/>
  <c r="A17" i="157"/>
  <c r="A16" i="157"/>
  <c r="A15" i="157"/>
  <c r="A14" i="157"/>
  <c r="A13" i="157"/>
  <c r="A12" i="157"/>
  <c r="A49" i="157"/>
  <c r="A48" i="157"/>
  <c r="A47" i="157"/>
  <c r="A46" i="157"/>
  <c r="A45" i="157"/>
  <c r="A44" i="157"/>
  <c r="A43" i="157"/>
  <c r="A42" i="157"/>
  <c r="A41" i="157"/>
  <c r="A40" i="157"/>
  <c r="A39" i="157"/>
  <c r="A11" i="157"/>
  <c r="A10" i="157"/>
  <c r="A9" i="157"/>
  <c r="A8" i="157"/>
  <c r="A7" i="157"/>
  <c r="A6" i="157"/>
  <c r="A2" i="157"/>
  <c r="A1" i="157" s="1"/>
  <c r="Z8" i="148" l="1"/>
  <c r="Z16" i="148"/>
  <c r="Z24" i="148"/>
  <c r="Z32" i="148"/>
  <c r="Z11" i="147"/>
  <c r="Z19" i="147"/>
  <c r="Z27" i="147"/>
  <c r="Z18" i="148"/>
  <c r="Z26" i="148"/>
  <c r="Z21" i="147"/>
  <c r="Z11" i="148"/>
  <c r="Z14" i="147"/>
  <c r="Z30" i="147"/>
  <c r="Z20" i="148"/>
  <c r="Z7" i="147"/>
  <c r="Z31" i="147"/>
  <c r="Z21" i="148"/>
  <c r="Z8" i="147"/>
  <c r="Z32" i="147"/>
  <c r="Z14" i="148"/>
  <c r="Z30" i="148"/>
  <c r="Z9" i="147"/>
  <c r="Z17" i="147"/>
  <c r="Z25" i="147"/>
  <c r="Z33" i="147"/>
  <c r="Z23" i="148"/>
  <c r="Z10" i="147"/>
  <c r="Z26" i="147"/>
  <c r="Z9" i="148"/>
  <c r="Z17" i="148"/>
  <c r="Z25" i="148"/>
  <c r="Z12" i="147"/>
  <c r="Z20" i="147"/>
  <c r="Z28" i="147"/>
  <c r="Z10" i="148"/>
  <c r="Z13" i="147"/>
  <c r="Z29" i="147"/>
  <c r="Z19" i="148"/>
  <c r="Z27" i="148"/>
  <c r="Z22" i="147"/>
  <c r="Z12" i="148"/>
  <c r="Z28" i="148"/>
  <c r="Z15" i="147"/>
  <c r="Z23" i="147"/>
  <c r="Z13" i="148"/>
  <c r="Z29" i="148"/>
  <c r="Z16" i="147"/>
  <c r="Z24" i="147"/>
  <c r="Z7" i="148"/>
  <c r="Z22" i="148"/>
  <c r="Z15" i="148"/>
  <c r="Z31" i="148"/>
  <c r="Z18" i="147"/>
  <c r="Z14" i="151"/>
  <c r="Z12" i="151"/>
  <c r="Z13" i="151"/>
  <c r="Z7" i="149"/>
  <c r="Z15" i="149"/>
  <c r="Z6" i="149"/>
  <c r="Z13" i="149"/>
  <c r="Z12" i="149"/>
  <c r="Z11" i="149"/>
  <c r="Z10" i="149"/>
  <c r="Z18" i="149"/>
  <c r="Z9" i="149"/>
  <c r="Z17" i="149"/>
  <c r="Z8" i="149"/>
  <c r="Z16" i="149"/>
  <c r="Z14" i="149"/>
  <c r="Z8" i="146"/>
  <c r="Z16" i="146"/>
  <c r="Z24" i="146"/>
  <c r="Z10" i="151"/>
  <c r="Z19" i="151"/>
  <c r="Z7" i="152"/>
  <c r="Z11" i="152"/>
  <c r="Z15" i="152"/>
  <c r="Z23" i="152"/>
  <c r="Y17" i="153"/>
  <c r="Y6" i="153"/>
  <c r="Z9" i="37"/>
  <c r="Z17" i="37"/>
  <c r="Z25" i="37"/>
  <c r="Z25" i="146"/>
  <c r="Y9" i="153"/>
  <c r="Z26" i="37"/>
  <c r="Z20" i="151"/>
  <c r="Z7" i="37"/>
  <c r="Z13" i="146"/>
  <c r="Z21" i="146"/>
  <c r="Z7" i="151"/>
  <c r="Z22" i="152"/>
  <c r="Y7" i="153"/>
  <c r="Y11" i="153"/>
  <c r="Y16" i="153"/>
  <c r="Z6" i="148"/>
  <c r="Z14" i="37"/>
  <c r="Z22" i="37"/>
  <c r="Z30" i="37"/>
  <c r="Z33" i="37"/>
  <c r="Z37" i="37"/>
  <c r="Z41" i="37"/>
  <c r="Z45" i="37"/>
  <c r="Z49" i="37"/>
  <c r="Z26" i="152"/>
  <c r="Z18" i="37"/>
  <c r="Z47" i="37"/>
  <c r="Z8" i="152"/>
  <c r="Z6" i="152"/>
  <c r="Z10" i="146"/>
  <c r="Z18" i="146"/>
  <c r="Z26" i="146"/>
  <c r="Z15" i="151"/>
  <c r="Z18" i="151"/>
  <c r="Z22" i="151"/>
  <c r="Z10" i="152"/>
  <c r="Z14" i="152"/>
  <c r="Z21" i="152"/>
  <c r="Y15" i="153"/>
  <c r="Z6" i="147"/>
  <c r="Z11" i="37"/>
  <c r="Z19" i="37"/>
  <c r="Z27" i="37"/>
  <c r="Z10" i="37"/>
  <c r="Z43" i="37"/>
  <c r="Z12" i="152"/>
  <c r="Z7" i="146"/>
  <c r="Z15" i="146"/>
  <c r="Z23" i="146"/>
  <c r="Z9" i="151"/>
  <c r="Z20" i="152"/>
  <c r="Z28" i="152"/>
  <c r="Y10" i="153"/>
  <c r="Y14" i="153"/>
  <c r="Z8" i="37"/>
  <c r="Z16" i="37"/>
  <c r="Z24" i="37"/>
  <c r="Z32" i="37"/>
  <c r="Z36" i="37"/>
  <c r="Z40" i="37"/>
  <c r="Z44" i="37"/>
  <c r="Z48" i="37"/>
  <c r="Z9" i="146"/>
  <c r="Z17" i="146"/>
  <c r="Z11" i="151"/>
  <c r="Y20" i="153"/>
  <c r="Z39" i="37"/>
  <c r="Z22" i="146"/>
  <c r="Z25" i="152"/>
  <c r="Z23" i="37"/>
  <c r="Z12" i="146"/>
  <c r="Z20" i="146"/>
  <c r="Z17" i="151"/>
  <c r="Z21" i="151"/>
  <c r="Z9" i="152"/>
  <c r="Z13" i="152"/>
  <c r="Z19" i="152"/>
  <c r="Z27" i="152"/>
  <c r="Z6" i="151"/>
  <c r="Z13" i="37"/>
  <c r="Z21" i="37"/>
  <c r="Z29" i="37"/>
  <c r="Z6" i="37"/>
  <c r="Z18" i="152"/>
  <c r="Y13" i="153"/>
  <c r="Z35" i="37"/>
  <c r="Z8" i="151"/>
  <c r="Z17" i="152"/>
  <c r="Z15" i="37"/>
  <c r="Z11" i="146"/>
  <c r="Z19" i="146"/>
  <c r="Z16" i="151"/>
  <c r="Z16" i="152"/>
  <c r="Z24" i="152"/>
  <c r="Y8" i="153"/>
  <c r="Y12" i="153"/>
  <c r="Y18" i="153"/>
  <c r="Z6" i="146"/>
  <c r="Z12" i="37"/>
  <c r="Z20" i="37"/>
  <c r="Z28" i="37"/>
  <c r="Z34" i="37"/>
  <c r="Z38" i="37"/>
  <c r="Z42" i="37"/>
  <c r="Z46" i="37"/>
  <c r="Z14" i="146"/>
  <c r="Y19" i="153"/>
  <c r="Z31" i="37"/>
  <c r="V47" i="148"/>
  <c r="V39" i="148"/>
  <c r="V50" i="147"/>
  <c r="V46" i="147"/>
  <c r="V42" i="147"/>
  <c r="V38" i="147"/>
  <c r="V34" i="147"/>
  <c r="V43" i="146"/>
  <c r="V35" i="146"/>
  <c r="V27" i="146"/>
  <c r="V55" i="37"/>
  <c r="U43" i="153"/>
  <c r="V47" i="152"/>
  <c r="V48" i="151"/>
  <c r="V28" i="151"/>
  <c r="V47" i="150"/>
  <c r="V27" i="150"/>
  <c r="V35" i="149"/>
  <c r="V41" i="148"/>
  <c r="V41" i="147"/>
  <c r="V29" i="146"/>
  <c r="U49" i="153"/>
  <c r="U45" i="153"/>
  <c r="U41" i="153"/>
  <c r="U37" i="153"/>
  <c r="U33" i="153"/>
  <c r="U29" i="153"/>
  <c r="U25" i="153"/>
  <c r="U21" i="153"/>
  <c r="V45" i="152"/>
  <c r="V41" i="152"/>
  <c r="V37" i="152"/>
  <c r="V33" i="152"/>
  <c r="V29" i="152"/>
  <c r="V46" i="151"/>
  <c r="V42" i="151"/>
  <c r="V38" i="151"/>
  <c r="V34" i="151"/>
  <c r="V30" i="151"/>
  <c r="V26" i="151"/>
  <c r="V49" i="150"/>
  <c r="V45" i="150"/>
  <c r="V41" i="150"/>
  <c r="V37" i="150"/>
  <c r="V33" i="150"/>
  <c r="V29" i="150"/>
  <c r="V49" i="149"/>
  <c r="V45" i="149"/>
  <c r="V41" i="149"/>
  <c r="V37" i="149"/>
  <c r="V33" i="149"/>
  <c r="V29" i="149"/>
  <c r="V42" i="148"/>
  <c r="V46" i="146"/>
  <c r="V38" i="146"/>
  <c r="V30" i="146"/>
  <c r="V52" i="37"/>
  <c r="U47" i="153"/>
  <c r="U27" i="153"/>
  <c r="V43" i="152"/>
  <c r="V40" i="151"/>
  <c r="V35" i="150"/>
  <c r="V47" i="149"/>
  <c r="V46" i="148"/>
  <c r="V49" i="147"/>
  <c r="V33" i="147"/>
  <c r="V37" i="146"/>
  <c r="V45" i="148"/>
  <c r="V37" i="148"/>
  <c r="V47" i="147"/>
  <c r="V43" i="147"/>
  <c r="V39" i="147"/>
  <c r="V35" i="147"/>
  <c r="V49" i="146"/>
  <c r="V41" i="146"/>
  <c r="V33" i="146"/>
  <c r="U31" i="153"/>
  <c r="V39" i="152"/>
  <c r="V44" i="151"/>
  <c r="V24" i="151"/>
  <c r="V31" i="150"/>
  <c r="V31" i="149"/>
  <c r="V42" i="146"/>
  <c r="U46" i="153"/>
  <c r="U42" i="153"/>
  <c r="U38" i="153"/>
  <c r="U34" i="153"/>
  <c r="U30" i="153"/>
  <c r="U26" i="153"/>
  <c r="U22" i="153"/>
  <c r="V46" i="152"/>
  <c r="V42" i="152"/>
  <c r="V38" i="152"/>
  <c r="V34" i="152"/>
  <c r="V30" i="152"/>
  <c r="V47" i="151"/>
  <c r="V43" i="151"/>
  <c r="V39" i="151"/>
  <c r="V35" i="151"/>
  <c r="V31" i="151"/>
  <c r="V27" i="151"/>
  <c r="V23" i="151"/>
  <c r="V46" i="150"/>
  <c r="V42" i="150"/>
  <c r="V38" i="150"/>
  <c r="V34" i="150"/>
  <c r="V30" i="150"/>
  <c r="V26" i="150"/>
  <c r="V46" i="149"/>
  <c r="V42" i="149"/>
  <c r="V38" i="149"/>
  <c r="V34" i="149"/>
  <c r="V30" i="149"/>
  <c r="V26" i="149"/>
  <c r="V48" i="148"/>
  <c r="V40" i="148"/>
  <c r="V44" i="146"/>
  <c r="V36" i="146"/>
  <c r="V28" i="146"/>
  <c r="V54" i="37"/>
  <c r="U39" i="153"/>
  <c r="V31" i="152"/>
  <c r="V43" i="150"/>
  <c r="V27" i="149"/>
  <c r="V38" i="148"/>
  <c r="V56" i="37"/>
  <c r="V45" i="147"/>
  <c r="V45" i="146"/>
  <c r="V43" i="148"/>
  <c r="V48" i="147"/>
  <c r="V44" i="147"/>
  <c r="V40" i="147"/>
  <c r="V36" i="147"/>
  <c r="V47" i="146"/>
  <c r="V39" i="146"/>
  <c r="V31" i="146"/>
  <c r="V51" i="37"/>
  <c r="U35" i="153"/>
  <c r="U23" i="153"/>
  <c r="V35" i="152"/>
  <c r="V32" i="151"/>
  <c r="V39" i="150"/>
  <c r="V43" i="149"/>
  <c r="V49" i="148"/>
  <c r="V37" i="147"/>
  <c r="U48" i="153"/>
  <c r="U44" i="153"/>
  <c r="U40" i="153"/>
  <c r="U36" i="153"/>
  <c r="U32" i="153"/>
  <c r="U28" i="153"/>
  <c r="U24" i="153"/>
  <c r="V48" i="152"/>
  <c r="V44" i="152"/>
  <c r="V40" i="152"/>
  <c r="V36" i="152"/>
  <c r="V32" i="152"/>
  <c r="V49" i="151"/>
  <c r="V45" i="151"/>
  <c r="V41" i="151"/>
  <c r="V37" i="151"/>
  <c r="V33" i="151"/>
  <c r="V29" i="151"/>
  <c r="V25" i="151"/>
  <c r="V48" i="150"/>
  <c r="V44" i="150"/>
  <c r="V40" i="150"/>
  <c r="V36" i="150"/>
  <c r="V32" i="150"/>
  <c r="V28" i="150"/>
  <c r="V48" i="149"/>
  <c r="V44" i="149"/>
  <c r="V40" i="149"/>
  <c r="V36" i="149"/>
  <c r="V32" i="149"/>
  <c r="V28" i="149"/>
  <c r="V44" i="148"/>
  <c r="V36" i="148"/>
  <c r="V48" i="146"/>
  <c r="V40" i="146"/>
  <c r="V32" i="146"/>
  <c r="V50" i="37"/>
  <c r="V36" i="151"/>
  <c r="V39" i="149"/>
  <c r="V34" i="146"/>
  <c r="V53" i="37"/>
  <c r="AA34" i="150"/>
  <c r="AA35" i="150"/>
  <c r="AA33" i="150"/>
  <c r="AA27" i="150"/>
  <c r="AA36" i="150"/>
  <c r="AA28" i="150"/>
  <c r="AA37" i="150"/>
  <c r="AA40" i="150"/>
  <c r="AA31" i="146"/>
  <c r="AA29" i="150"/>
  <c r="AA38" i="150"/>
  <c r="AA30" i="146"/>
  <c r="AA32" i="150"/>
  <c r="AA30" i="150"/>
  <c r="AA39" i="150"/>
  <c r="AA31" i="150"/>
  <c r="A37" i="125"/>
  <c r="A36" i="125"/>
  <c r="A35" i="125"/>
  <c r="A34" i="125"/>
  <c r="A33" i="125"/>
  <c r="A32" i="125"/>
  <c r="A31" i="125"/>
  <c r="A30" i="125"/>
  <c r="A29" i="125"/>
  <c r="A28" i="125"/>
  <c r="A27" i="125"/>
  <c r="A26" i="125"/>
  <c r="A25" i="125"/>
  <c r="A24" i="125"/>
  <c r="A23" i="125"/>
  <c r="A22" i="125"/>
  <c r="A20" i="125"/>
  <c r="A19" i="125"/>
  <c r="A18" i="125"/>
  <c r="A17" i="125"/>
  <c r="A16" i="125"/>
  <c r="A15" i="125"/>
  <c r="A14" i="125"/>
  <c r="A13" i="125"/>
  <c r="A12" i="125"/>
  <c r="A11" i="125"/>
  <c r="A10" i="125"/>
  <c r="A9" i="125"/>
  <c r="A8" i="125"/>
  <c r="A7" i="125"/>
  <c r="M6" i="125"/>
  <c r="A6" i="125"/>
  <c r="X12" i="151" l="1"/>
  <c r="X13" i="151"/>
  <c r="X14" i="151"/>
  <c r="W7" i="153"/>
  <c r="W8" i="153"/>
  <c r="W9" i="153"/>
  <c r="W10" i="153"/>
  <c r="W11" i="153"/>
  <c r="W12" i="153"/>
  <c r="W13" i="153"/>
  <c r="X6" i="147"/>
  <c r="A2" i="131"/>
  <c r="N63" i="131"/>
  <c r="N64" i="131"/>
  <c r="N65" i="131"/>
  <c r="N66" i="131"/>
  <c r="N67" i="131"/>
  <c r="N68" i="131"/>
  <c r="N69" i="131"/>
  <c r="N70" i="131"/>
  <c r="N71" i="131"/>
  <c r="N75" i="131"/>
  <c r="N76" i="131"/>
  <c r="N77" i="131"/>
  <c r="N78" i="131"/>
  <c r="N79" i="131"/>
  <c r="N82" i="131"/>
  <c r="N83" i="131"/>
  <c r="N86" i="131"/>
  <c r="N87" i="131"/>
  <c r="N88" i="131"/>
  <c r="N89" i="131"/>
  <c r="N90" i="131"/>
  <c r="N91" i="131"/>
  <c r="N92" i="131"/>
  <c r="N93" i="131"/>
  <c r="N94" i="131"/>
  <c r="N95" i="131"/>
  <c r="N96" i="131"/>
  <c r="N97" i="131"/>
  <c r="N100" i="131"/>
  <c r="N101" i="131"/>
  <c r="N102" i="131"/>
  <c r="N103" i="131"/>
  <c r="N104" i="131"/>
  <c r="N105" i="131"/>
  <c r="N106" i="131"/>
  <c r="N107" i="131"/>
  <c r="N108" i="131"/>
  <c r="N109" i="131"/>
  <c r="N110" i="131"/>
  <c r="N115" i="131"/>
  <c r="N116" i="131"/>
  <c r="N117" i="131"/>
  <c r="N118" i="131"/>
  <c r="N119" i="131"/>
  <c r="N120" i="131"/>
  <c r="N121" i="131"/>
  <c r="N122" i="131"/>
  <c r="N123" i="131"/>
  <c r="N124" i="131"/>
  <c r="N125" i="131"/>
  <c r="N126" i="131"/>
  <c r="A7" i="155"/>
  <c r="A8" i="155"/>
  <c r="A9" i="155"/>
  <c r="A10" i="155"/>
  <c r="A11" i="155"/>
  <c r="A12" i="155"/>
  <c r="A13" i="155"/>
  <c r="A14" i="155"/>
  <c r="A15" i="155"/>
  <c r="A16" i="155"/>
  <c r="A17" i="155"/>
  <c r="A18" i="155"/>
  <c r="A19" i="155"/>
  <c r="A20" i="155"/>
  <c r="A6" i="155"/>
  <c r="A143" i="129"/>
  <c r="A32" i="129"/>
  <c r="A33" i="129"/>
  <c r="A34" i="129"/>
  <c r="A35" i="129"/>
  <c r="A36" i="129"/>
  <c r="A37" i="129"/>
  <c r="A38" i="129"/>
  <c r="A39" i="129"/>
  <c r="A40" i="129"/>
  <c r="A41" i="129"/>
  <c r="A42" i="129"/>
  <c r="A43" i="129"/>
  <c r="A44" i="129"/>
  <c r="A45" i="129"/>
  <c r="A46" i="129"/>
  <c r="A47" i="129"/>
  <c r="A48" i="129"/>
  <c r="A49" i="129"/>
  <c r="A50" i="129"/>
  <c r="A51" i="129"/>
  <c r="A52" i="129"/>
  <c r="A53" i="129"/>
  <c r="A54" i="129"/>
  <c r="A55" i="129"/>
  <c r="A56" i="129"/>
  <c r="A57" i="129"/>
  <c r="A58" i="129"/>
  <c r="A59" i="129"/>
  <c r="A60" i="129"/>
  <c r="A61" i="129"/>
  <c r="A62" i="129"/>
  <c r="A63" i="129"/>
  <c r="A130" i="129"/>
  <c r="A131" i="129"/>
  <c r="A132" i="129"/>
  <c r="A133" i="129"/>
  <c r="A134" i="129"/>
  <c r="A135" i="129"/>
  <c r="A136" i="129"/>
  <c r="A137" i="129"/>
  <c r="A138" i="129"/>
  <c r="A139" i="129"/>
  <c r="A140" i="129"/>
  <c r="A141" i="129"/>
  <c r="A142" i="129"/>
  <c r="A144" i="129"/>
  <c r="A145" i="129"/>
  <c r="A146" i="129"/>
  <c r="A147" i="129"/>
  <c r="A148" i="129"/>
  <c r="A149" i="129"/>
  <c r="A150" i="129"/>
  <c r="A151" i="129"/>
  <c r="A64" i="129"/>
  <c r="A65" i="129"/>
  <c r="A66" i="129"/>
  <c r="A67" i="129"/>
  <c r="A68" i="129"/>
  <c r="A69" i="129"/>
  <c r="A70" i="129"/>
  <c r="A71" i="129"/>
  <c r="A72" i="129"/>
  <c r="A73" i="129"/>
  <c r="A74" i="129"/>
  <c r="A75" i="129"/>
  <c r="A76" i="129"/>
  <c r="A88" i="129"/>
  <c r="A89" i="129"/>
  <c r="A90" i="129"/>
  <c r="A91" i="129"/>
  <c r="A92" i="129"/>
  <c r="A93" i="129"/>
  <c r="A94" i="129"/>
  <c r="A95" i="129"/>
  <c r="A96" i="129"/>
  <c r="A97" i="129"/>
  <c r="A98" i="129"/>
  <c r="A99" i="129"/>
  <c r="A100" i="129"/>
  <c r="A101" i="129"/>
  <c r="A102" i="129"/>
  <c r="A103" i="129"/>
  <c r="A77" i="129"/>
  <c r="A78" i="129"/>
  <c r="A79" i="129"/>
  <c r="A80" i="129"/>
  <c r="A81" i="129"/>
  <c r="A82" i="129"/>
  <c r="A83" i="129"/>
  <c r="A104" i="129"/>
  <c r="A105" i="129"/>
  <c r="A106" i="129"/>
  <c r="A107" i="129"/>
  <c r="A108" i="129"/>
  <c r="A109" i="129"/>
  <c r="A110" i="129"/>
  <c r="A111" i="129"/>
  <c r="A112" i="129"/>
  <c r="A113" i="129"/>
  <c r="A84" i="129"/>
  <c r="A85" i="129"/>
  <c r="A86" i="129"/>
  <c r="A87" i="129"/>
  <c r="A114" i="129"/>
  <c r="A115" i="129"/>
  <c r="A116" i="129"/>
  <c r="A6" i="129"/>
  <c r="A7" i="129"/>
  <c r="A8" i="129"/>
  <c r="A9" i="129"/>
  <c r="M9" i="129"/>
  <c r="A10" i="129"/>
  <c r="A11" i="129"/>
  <c r="A12" i="129"/>
  <c r="A13" i="129"/>
  <c r="A14" i="129"/>
  <c r="A15" i="129"/>
  <c r="A16" i="129"/>
  <c r="A17" i="129"/>
  <c r="A18" i="129"/>
  <c r="A19" i="129"/>
  <c r="A20" i="129"/>
  <c r="A21" i="129"/>
  <c r="A22" i="129"/>
  <c r="A23" i="129"/>
  <c r="A24" i="129"/>
  <c r="A25" i="129"/>
  <c r="A26" i="129"/>
  <c r="A27" i="129"/>
  <c r="A28" i="129"/>
  <c r="A29" i="129"/>
  <c r="A117" i="129"/>
  <c r="A118" i="129"/>
  <c r="A119" i="129"/>
  <c r="A120" i="129"/>
  <c r="A121" i="129"/>
  <c r="A122" i="129"/>
  <c r="A123" i="129"/>
  <c r="A124" i="129"/>
  <c r="A125" i="129"/>
  <c r="A126" i="129"/>
  <c r="A127" i="129"/>
  <c r="A128" i="129"/>
  <c r="A129" i="129"/>
  <c r="A30" i="129"/>
  <c r="A31" i="129"/>
  <c r="A84" i="131"/>
  <c r="A85" i="131"/>
  <c r="A75" i="131"/>
  <c r="A76" i="131"/>
  <c r="A77" i="131"/>
  <c r="A78" i="131"/>
  <c r="A79" i="131"/>
  <c r="A80" i="131"/>
  <c r="A81" i="131"/>
  <c r="A86" i="131"/>
  <c r="A87" i="131"/>
  <c r="A88" i="131"/>
  <c r="A89" i="131"/>
  <c r="A90" i="131"/>
  <c r="A57" i="131"/>
  <c r="A58" i="131"/>
  <c r="A59" i="131"/>
  <c r="A60" i="131"/>
  <c r="A61" i="131"/>
  <c r="A62" i="131"/>
  <c r="A63" i="131"/>
  <c r="A64" i="131"/>
  <c r="A65" i="131"/>
  <c r="A66" i="131"/>
  <c r="A67" i="131"/>
  <c r="A68" i="131"/>
  <c r="A69" i="131"/>
  <c r="A70" i="131"/>
  <c r="A71" i="131"/>
  <c r="A72" i="131"/>
  <c r="A73" i="131"/>
  <c r="A74" i="131"/>
  <c r="A91" i="131"/>
  <c r="A92" i="131"/>
  <c r="A93" i="131"/>
  <c r="A94" i="131"/>
  <c r="A95" i="131"/>
  <c r="A96" i="131"/>
  <c r="A97" i="131"/>
  <c r="A98" i="131"/>
  <c r="A99" i="131"/>
  <c r="A30" i="131"/>
  <c r="A31" i="131"/>
  <c r="A32" i="131"/>
  <c r="A33" i="131"/>
  <c r="A34" i="131"/>
  <c r="A35" i="131"/>
  <c r="A36" i="131"/>
  <c r="A37" i="131"/>
  <c r="A38" i="131"/>
  <c r="A39" i="131"/>
  <c r="A40" i="131"/>
  <c r="A41" i="131"/>
  <c r="A42" i="131"/>
  <c r="A43" i="131"/>
  <c r="A44" i="131"/>
  <c r="A45" i="131"/>
  <c r="A46" i="131"/>
  <c r="A47" i="131"/>
  <c r="A48" i="131"/>
  <c r="A49" i="131"/>
  <c r="A50" i="131"/>
  <c r="A51" i="131"/>
  <c r="A52" i="131"/>
  <c r="A53" i="131"/>
  <c r="A54" i="131"/>
  <c r="A55" i="131"/>
  <c r="A56" i="131"/>
  <c r="A100" i="131"/>
  <c r="A101" i="131"/>
  <c r="A102" i="131"/>
  <c r="A103" i="131"/>
  <c r="A104" i="131"/>
  <c r="A105" i="131"/>
  <c r="A106" i="131"/>
  <c r="A107" i="131"/>
  <c r="A108" i="131"/>
  <c r="A109" i="131"/>
  <c r="A110" i="131"/>
  <c r="A111" i="131"/>
  <c r="A112" i="131"/>
  <c r="A113" i="131"/>
  <c r="A114" i="131"/>
  <c r="A6" i="131"/>
  <c r="A7" i="131"/>
  <c r="A8" i="131"/>
  <c r="A9" i="131"/>
  <c r="A10" i="131"/>
  <c r="A11" i="131"/>
  <c r="A12" i="131"/>
  <c r="A13" i="131"/>
  <c r="A14" i="131"/>
  <c r="A15" i="131"/>
  <c r="A16" i="131"/>
  <c r="A17" i="131"/>
  <c r="A18" i="131"/>
  <c r="A19" i="131"/>
  <c r="A20" i="131"/>
  <c r="A21" i="131"/>
  <c r="A22" i="131"/>
  <c r="A23" i="131"/>
  <c r="A24" i="131"/>
  <c r="A25" i="131"/>
  <c r="A26" i="131"/>
  <c r="A27" i="131"/>
  <c r="A28" i="131"/>
  <c r="A29" i="131"/>
  <c r="A115" i="131"/>
  <c r="A116" i="131"/>
  <c r="A117" i="131"/>
  <c r="A118" i="131"/>
  <c r="A119" i="131"/>
  <c r="A120" i="131"/>
  <c r="A121" i="131"/>
  <c r="A122" i="131"/>
  <c r="A123" i="131"/>
  <c r="A124" i="131"/>
  <c r="A125" i="131"/>
  <c r="A126" i="131"/>
  <c r="A127" i="131"/>
  <c r="A128" i="131"/>
  <c r="A129" i="131"/>
  <c r="A130" i="131"/>
  <c r="A131" i="131"/>
  <c r="A82" i="131"/>
  <c r="A83" i="131"/>
  <c r="M100" i="156"/>
  <c r="A100" i="156"/>
  <c r="M99" i="156"/>
  <c r="A99" i="156"/>
  <c r="N98" i="156"/>
  <c r="M98" i="156"/>
  <c r="A98" i="156"/>
  <c r="M97" i="156"/>
  <c r="N97" i="156" s="1"/>
  <c r="A97" i="156"/>
  <c r="M96" i="156"/>
  <c r="N96" i="156" s="1"/>
  <c r="A96" i="156"/>
  <c r="M95" i="156"/>
  <c r="A95" i="156"/>
  <c r="N94" i="156"/>
  <c r="M94" i="156"/>
  <c r="A94" i="156"/>
  <c r="M93" i="156"/>
  <c r="N93" i="156" s="1"/>
  <c r="A93" i="156"/>
  <c r="M92" i="156"/>
  <c r="N92" i="156" s="1"/>
  <c r="A92" i="156"/>
  <c r="M91" i="156"/>
  <c r="A91" i="156"/>
  <c r="N90" i="156"/>
  <c r="M90" i="156"/>
  <c r="A90" i="156"/>
  <c r="M89" i="156"/>
  <c r="N89" i="156" s="1"/>
  <c r="A89" i="156"/>
  <c r="M88" i="156"/>
  <c r="N88" i="156" s="1"/>
  <c r="A88" i="156"/>
  <c r="M87" i="156"/>
  <c r="A87" i="156"/>
  <c r="N86" i="156"/>
  <c r="M86" i="156"/>
  <c r="A86" i="156"/>
  <c r="M85" i="156"/>
  <c r="N85" i="156" s="1"/>
  <c r="A85" i="156"/>
  <c r="M84" i="156"/>
  <c r="N84" i="156" s="1"/>
  <c r="A84" i="156"/>
  <c r="M83" i="156"/>
  <c r="A83" i="156"/>
  <c r="N82" i="156"/>
  <c r="M82" i="156"/>
  <c r="A82" i="156"/>
  <c r="M81" i="156"/>
  <c r="N81" i="156" s="1"/>
  <c r="A81" i="156"/>
  <c r="M80" i="156"/>
  <c r="N80" i="156" s="1"/>
  <c r="A80" i="156"/>
  <c r="M79" i="156"/>
  <c r="A79" i="156"/>
  <c r="N78" i="156"/>
  <c r="M78" i="156"/>
  <c r="A78" i="156"/>
  <c r="M77" i="156"/>
  <c r="N77" i="156" s="1"/>
  <c r="A77" i="156"/>
  <c r="M76" i="156"/>
  <c r="N76" i="156" s="1"/>
  <c r="A76" i="156"/>
  <c r="M75" i="156"/>
  <c r="A75" i="156"/>
  <c r="N74" i="156"/>
  <c r="M74" i="156"/>
  <c r="A74" i="156"/>
  <c r="M73" i="156"/>
  <c r="N73" i="156" s="1"/>
  <c r="A73" i="156"/>
  <c r="M72" i="156"/>
  <c r="A72" i="156"/>
  <c r="M71" i="156"/>
  <c r="A71" i="156"/>
  <c r="N70" i="156"/>
  <c r="M70" i="156"/>
  <c r="A70" i="156"/>
  <c r="M69" i="156"/>
  <c r="N69" i="156" s="1"/>
  <c r="A69" i="156"/>
  <c r="M68" i="156"/>
  <c r="N68" i="156" s="1"/>
  <c r="A68" i="156"/>
  <c r="M67" i="156"/>
  <c r="A67" i="156"/>
  <c r="N66" i="156"/>
  <c r="M66" i="156"/>
  <c r="A66" i="156"/>
  <c r="M65" i="156"/>
  <c r="N65" i="156" s="1"/>
  <c r="A65" i="156"/>
  <c r="M64" i="156"/>
  <c r="N64" i="156" s="1"/>
  <c r="A64" i="156"/>
  <c r="M63" i="156"/>
  <c r="A63" i="156"/>
  <c r="N62" i="156"/>
  <c r="M62" i="156"/>
  <c r="A62" i="156"/>
  <c r="M61" i="156"/>
  <c r="N61" i="156" s="1"/>
  <c r="A61" i="156"/>
  <c r="M60" i="156"/>
  <c r="N60" i="156" s="1"/>
  <c r="A60" i="156"/>
  <c r="M59" i="156"/>
  <c r="A59" i="156"/>
  <c r="N58" i="156"/>
  <c r="M58" i="156"/>
  <c r="A58" i="156"/>
  <c r="M57" i="156"/>
  <c r="N57" i="156" s="1"/>
  <c r="A57" i="156"/>
  <c r="M56" i="156"/>
  <c r="N56" i="156" s="1"/>
  <c r="A56" i="156"/>
  <c r="M55" i="156"/>
  <c r="A55" i="156"/>
  <c r="N54" i="156"/>
  <c r="M54" i="156"/>
  <c r="A54" i="156"/>
  <c r="M53" i="156"/>
  <c r="N53" i="156" s="1"/>
  <c r="A53" i="156"/>
  <c r="M52" i="156"/>
  <c r="N52" i="156" s="1"/>
  <c r="A52" i="156"/>
  <c r="M51" i="156"/>
  <c r="A51" i="156"/>
  <c r="N50" i="156"/>
  <c r="M50" i="156"/>
  <c r="A50" i="156"/>
  <c r="M49" i="156"/>
  <c r="N49" i="156" s="1"/>
  <c r="A49" i="156"/>
  <c r="M48" i="156"/>
  <c r="N48" i="156" s="1"/>
  <c r="A48" i="156"/>
  <c r="M47" i="156"/>
  <c r="A47" i="156"/>
  <c r="N46" i="156"/>
  <c r="M46" i="156"/>
  <c r="A46" i="156"/>
  <c r="M45" i="156"/>
  <c r="N45" i="156" s="1"/>
  <c r="A45" i="156"/>
  <c r="M44" i="156"/>
  <c r="N44" i="156" s="1"/>
  <c r="A44" i="156"/>
  <c r="M43" i="156"/>
  <c r="A43" i="156"/>
  <c r="N42" i="156"/>
  <c r="M42" i="156"/>
  <c r="A42" i="156"/>
  <c r="M41" i="156"/>
  <c r="N41" i="156" s="1"/>
  <c r="A41" i="156"/>
  <c r="M40" i="156"/>
  <c r="N40" i="156" s="1"/>
  <c r="A40" i="156"/>
  <c r="M39" i="156"/>
  <c r="A39" i="156"/>
  <c r="N38" i="156"/>
  <c r="M38" i="156"/>
  <c r="A38" i="156"/>
  <c r="M37" i="156"/>
  <c r="N37" i="156" s="1"/>
  <c r="A37" i="156"/>
  <c r="M36" i="156"/>
  <c r="N36" i="156" s="1"/>
  <c r="A36" i="156"/>
  <c r="M35" i="156"/>
  <c r="A35" i="156"/>
  <c r="N34" i="156"/>
  <c r="M34" i="156"/>
  <c r="A34" i="156"/>
  <c r="M33" i="156"/>
  <c r="N33" i="156" s="1"/>
  <c r="A33" i="156"/>
  <c r="M32" i="156"/>
  <c r="N32" i="156" s="1"/>
  <c r="A32" i="156"/>
  <c r="M31" i="156"/>
  <c r="A31" i="156"/>
  <c r="N30" i="156"/>
  <c r="M30" i="156"/>
  <c r="A30" i="156"/>
  <c r="M29" i="156"/>
  <c r="N29" i="156" s="1"/>
  <c r="A29" i="156"/>
  <c r="M28" i="156"/>
  <c r="N28" i="156" s="1"/>
  <c r="A28" i="156"/>
  <c r="M27" i="156"/>
  <c r="A27" i="156"/>
  <c r="N26" i="156"/>
  <c r="M26" i="156"/>
  <c r="A26" i="156"/>
  <c r="M25" i="156"/>
  <c r="N25" i="156" s="1"/>
  <c r="A25" i="156"/>
  <c r="M24" i="156"/>
  <c r="A24" i="156"/>
  <c r="M23" i="156"/>
  <c r="A23" i="156"/>
  <c r="N22" i="156"/>
  <c r="M22" i="156"/>
  <c r="A22" i="156"/>
  <c r="M21" i="156"/>
  <c r="N21" i="156" s="1"/>
  <c r="A21" i="156"/>
  <c r="M20" i="156"/>
  <c r="N20" i="156" s="1"/>
  <c r="A20" i="156"/>
  <c r="M19" i="156"/>
  <c r="A19" i="156"/>
  <c r="N18" i="156"/>
  <c r="M18" i="156"/>
  <c r="A18" i="156"/>
  <c r="M17" i="156"/>
  <c r="N17" i="156" s="1"/>
  <c r="A17" i="156"/>
  <c r="M16" i="156"/>
  <c r="N16" i="156" s="1"/>
  <c r="A16" i="156"/>
  <c r="M15" i="156"/>
  <c r="A15" i="156"/>
  <c r="N14" i="156"/>
  <c r="M14" i="156"/>
  <c r="A14" i="156"/>
  <c r="M13" i="156"/>
  <c r="N13" i="156" s="1"/>
  <c r="A13" i="156"/>
  <c r="M12" i="156"/>
  <c r="A12" i="156"/>
  <c r="N11" i="156"/>
  <c r="M11" i="156"/>
  <c r="A11" i="156"/>
  <c r="N10" i="156"/>
  <c r="M10" i="156"/>
  <c r="A10" i="156"/>
  <c r="M9" i="156"/>
  <c r="N9" i="156" s="1"/>
  <c r="A9" i="156"/>
  <c r="M8" i="156"/>
  <c r="A8" i="156"/>
  <c r="N7" i="156"/>
  <c r="M7" i="156"/>
  <c r="A7" i="156"/>
  <c r="N6" i="156"/>
  <c r="M6" i="156"/>
  <c r="A6" i="156"/>
  <c r="N5" i="156"/>
  <c r="N100" i="156" s="1"/>
  <c r="A2" i="156"/>
  <c r="A1" i="156" s="1"/>
  <c r="N6" i="155"/>
  <c r="A2" i="155"/>
  <c r="A1" i="155" s="1"/>
  <c r="AB14" i="149" l="1"/>
  <c r="AB10" i="147"/>
  <c r="AB18" i="147"/>
  <c r="AB26" i="147"/>
  <c r="AB17" i="147"/>
  <c r="AB7" i="149"/>
  <c r="AB15" i="149"/>
  <c r="AB11" i="147"/>
  <c r="AB19" i="147"/>
  <c r="AB27" i="147"/>
  <c r="AB8" i="149"/>
  <c r="AB6" i="149"/>
  <c r="AB12" i="147"/>
  <c r="AB20" i="147"/>
  <c r="AB28" i="147"/>
  <c r="AB13" i="149"/>
  <c r="AB9" i="149"/>
  <c r="AB13" i="147"/>
  <c r="AB21" i="147"/>
  <c r="AB29" i="147"/>
  <c r="AB33" i="147"/>
  <c r="AB10" i="149"/>
  <c r="AB14" i="147"/>
  <c r="AB22" i="147"/>
  <c r="AB30" i="147"/>
  <c r="AB11" i="149"/>
  <c r="AB7" i="147"/>
  <c r="AB15" i="147"/>
  <c r="AB23" i="147"/>
  <c r="AB31" i="147"/>
  <c r="AB9" i="147"/>
  <c r="AB12" i="149"/>
  <c r="AB8" i="147"/>
  <c r="AB16" i="147"/>
  <c r="AB24" i="147"/>
  <c r="AB32" i="147"/>
  <c r="AB25" i="147"/>
  <c r="AB7" i="148"/>
  <c r="AB14" i="148"/>
  <c r="AB22" i="148"/>
  <c r="AB30" i="148"/>
  <c r="AB29" i="148"/>
  <c r="AB15" i="148"/>
  <c r="AB23" i="148"/>
  <c r="AB31" i="148"/>
  <c r="AB21" i="148"/>
  <c r="AB8" i="148"/>
  <c r="AB16" i="148"/>
  <c r="AB24" i="148"/>
  <c r="AB32" i="148"/>
  <c r="AB13" i="148"/>
  <c r="AB9" i="148"/>
  <c r="AB17" i="148"/>
  <c r="AB25" i="148"/>
  <c r="AB33" i="148"/>
  <c r="AB20" i="148"/>
  <c r="AB10" i="148"/>
  <c r="AB18" i="148"/>
  <c r="AB26" i="148"/>
  <c r="AB34" i="148"/>
  <c r="AB28" i="148"/>
  <c r="AB11" i="148"/>
  <c r="AB19" i="148"/>
  <c r="AB27" i="148"/>
  <c r="AB35" i="148"/>
  <c r="AB12" i="148"/>
  <c r="AB14" i="151"/>
  <c r="AB13" i="151"/>
  <c r="AB12" i="151"/>
  <c r="AB16" i="149"/>
  <c r="AB18" i="149"/>
  <c r="AB17" i="149"/>
  <c r="AB9" i="146"/>
  <c r="AB13" i="146"/>
  <c r="AB17" i="146"/>
  <c r="AB21" i="146"/>
  <c r="AB25" i="146"/>
  <c r="AB9" i="151"/>
  <c r="AB16" i="151"/>
  <c r="AB7" i="152"/>
  <c r="AB15" i="152"/>
  <c r="AB16" i="152"/>
  <c r="AB17" i="152"/>
  <c r="AB18" i="152"/>
  <c r="AB19" i="152"/>
  <c r="AB20" i="152"/>
  <c r="AB21" i="152"/>
  <c r="AB22" i="152"/>
  <c r="AB23" i="152"/>
  <c r="AB24" i="152"/>
  <c r="AB25" i="152"/>
  <c r="AB26" i="152"/>
  <c r="AB27" i="152"/>
  <c r="AB28" i="152"/>
  <c r="AA14" i="153"/>
  <c r="AA15" i="153"/>
  <c r="AA16" i="153"/>
  <c r="AA17" i="153"/>
  <c r="AA18" i="153"/>
  <c r="AA19" i="153"/>
  <c r="AA20" i="153"/>
  <c r="AB16" i="150"/>
  <c r="AB6" i="148"/>
  <c r="AB41" i="37"/>
  <c r="AB49" i="37"/>
  <c r="AB22" i="151"/>
  <c r="AB14" i="152"/>
  <c r="AA13" i="153"/>
  <c r="AB6" i="151"/>
  <c r="AB40" i="37"/>
  <c r="AB48" i="37"/>
  <c r="AB8" i="146"/>
  <c r="AB12" i="146"/>
  <c r="AB16" i="146"/>
  <c r="AB20" i="146"/>
  <c r="AB24" i="146"/>
  <c r="AB8" i="151"/>
  <c r="AB15" i="151"/>
  <c r="AB21" i="151"/>
  <c r="AB13" i="152"/>
  <c r="AA12" i="153"/>
  <c r="AB6" i="152"/>
  <c r="AB6" i="146"/>
  <c r="AB47" i="37"/>
  <c r="AB20" i="151"/>
  <c r="AB12" i="152"/>
  <c r="AA11" i="153"/>
  <c r="AB46" i="37"/>
  <c r="AB6" i="37"/>
  <c r="AB11" i="146"/>
  <c r="AB15" i="146"/>
  <c r="AB19" i="146"/>
  <c r="AB23" i="146"/>
  <c r="AB7" i="151"/>
  <c r="AB11" i="151"/>
  <c r="AB19" i="151"/>
  <c r="AB11" i="152"/>
  <c r="AA10" i="153"/>
  <c r="AB6" i="147"/>
  <c r="AB45" i="37"/>
  <c r="AB18" i="151"/>
  <c r="AB10" i="152"/>
  <c r="AA9" i="153"/>
  <c r="AB44" i="37"/>
  <c r="AA7" i="153"/>
  <c r="AB10" i="146"/>
  <c r="AB14" i="146"/>
  <c r="AB18" i="146"/>
  <c r="AB22" i="146"/>
  <c r="AB26" i="146"/>
  <c r="AB10" i="151"/>
  <c r="AB17" i="151"/>
  <c r="AB9" i="152"/>
  <c r="AA8" i="153"/>
  <c r="AB43" i="37"/>
  <c r="AB42" i="37"/>
  <c r="AB8" i="152"/>
  <c r="R7" i="146"/>
  <c r="R15" i="146"/>
  <c r="R23" i="146"/>
  <c r="R26" i="146"/>
  <c r="R22" i="146"/>
  <c r="R8" i="146"/>
  <c r="R16" i="146"/>
  <c r="R24" i="146"/>
  <c r="R13" i="146"/>
  <c r="R9" i="146"/>
  <c r="R17" i="146"/>
  <c r="R25" i="146"/>
  <c r="R21" i="146"/>
  <c r="R10" i="146"/>
  <c r="R18" i="146"/>
  <c r="R14" i="146"/>
  <c r="R11" i="146"/>
  <c r="R19" i="146"/>
  <c r="R12" i="146"/>
  <c r="R20" i="146"/>
  <c r="Q11" i="153"/>
  <c r="R9" i="152"/>
  <c r="R17" i="152"/>
  <c r="R15" i="151"/>
  <c r="R12" i="149"/>
  <c r="R20" i="149"/>
  <c r="Q12" i="153"/>
  <c r="R10" i="152"/>
  <c r="R18" i="152"/>
  <c r="R16" i="151"/>
  <c r="R13" i="149"/>
  <c r="R21" i="149"/>
  <c r="R15" i="152"/>
  <c r="Q10" i="153"/>
  <c r="R19" i="149"/>
  <c r="Q13" i="153"/>
  <c r="R11" i="152"/>
  <c r="R19" i="152"/>
  <c r="R17" i="151"/>
  <c r="R14" i="149"/>
  <c r="Q9" i="153"/>
  <c r="Q14" i="153"/>
  <c r="R12" i="152"/>
  <c r="R7" i="149"/>
  <c r="R15" i="149"/>
  <c r="R7" i="152"/>
  <c r="R8" i="152"/>
  <c r="Q7" i="153"/>
  <c r="Q15" i="153"/>
  <c r="R13" i="152"/>
  <c r="R8" i="149"/>
  <c r="R16" i="149"/>
  <c r="R17" i="149"/>
  <c r="R11" i="149"/>
  <c r="Q8" i="153"/>
  <c r="Q16" i="153"/>
  <c r="R14" i="152"/>
  <c r="R9" i="149"/>
  <c r="R10" i="149"/>
  <c r="R18" i="149"/>
  <c r="R16" i="152"/>
  <c r="Q10" i="149"/>
  <c r="Q18" i="149"/>
  <c r="Q6" i="149"/>
  <c r="Q16" i="149"/>
  <c r="Q7" i="149"/>
  <c r="Q15" i="149"/>
  <c r="Q12" i="149"/>
  <c r="Q17" i="149"/>
  <c r="Q8" i="149"/>
  <c r="Q9" i="149"/>
  <c r="Q14" i="149"/>
  <c r="Q11" i="149"/>
  <c r="Q13" i="149"/>
  <c r="Q9" i="146"/>
  <c r="Q17" i="146"/>
  <c r="Q25" i="146"/>
  <c r="Q13" i="147"/>
  <c r="Q21" i="147"/>
  <c r="Q29" i="147"/>
  <c r="Q11" i="148"/>
  <c r="Q19" i="148"/>
  <c r="Q27" i="148"/>
  <c r="Q21" i="151"/>
  <c r="Q13" i="152"/>
  <c r="P8" i="153"/>
  <c r="Q6" i="148"/>
  <c r="N49" i="153"/>
  <c r="N45" i="153"/>
  <c r="N41" i="153"/>
  <c r="N37" i="153"/>
  <c r="N33" i="153"/>
  <c r="N29" i="153"/>
  <c r="N25" i="153"/>
  <c r="N21" i="153"/>
  <c r="N45" i="152"/>
  <c r="N41" i="152"/>
  <c r="N37" i="152"/>
  <c r="N33" i="152"/>
  <c r="N29" i="152"/>
  <c r="N46" i="151"/>
  <c r="N42" i="151"/>
  <c r="N38" i="151"/>
  <c r="N34" i="151"/>
  <c r="N30" i="151"/>
  <c r="N26" i="151"/>
  <c r="N49" i="150"/>
  <c r="N45" i="150"/>
  <c r="N41" i="150"/>
  <c r="N37" i="150"/>
  <c r="N33" i="150"/>
  <c r="N29" i="150"/>
  <c r="N25" i="150"/>
  <c r="N42" i="149"/>
  <c r="N34" i="149"/>
  <c r="N26" i="149"/>
  <c r="N38" i="148"/>
  <c r="N28" i="146"/>
  <c r="N50" i="147"/>
  <c r="Q12" i="146"/>
  <c r="Q20" i="146"/>
  <c r="Q8" i="147"/>
  <c r="Q16" i="147"/>
  <c r="Q24" i="147"/>
  <c r="Q7" i="148"/>
  <c r="Q14" i="148"/>
  <c r="Q22" i="148"/>
  <c r="Q8" i="152"/>
  <c r="Q16" i="152"/>
  <c r="Q18" i="152"/>
  <c r="Q20" i="152"/>
  <c r="Q22" i="152"/>
  <c r="Q24" i="152"/>
  <c r="Q26" i="152"/>
  <c r="Q28" i="152"/>
  <c r="P11" i="153"/>
  <c r="P16" i="153"/>
  <c r="P18" i="153"/>
  <c r="P20" i="153"/>
  <c r="Q6" i="151"/>
  <c r="Q6" i="146"/>
  <c r="Q7" i="146"/>
  <c r="Q15" i="146"/>
  <c r="Q23" i="146"/>
  <c r="Q11" i="147"/>
  <c r="Q19" i="147"/>
  <c r="Q27" i="147"/>
  <c r="Q9" i="148"/>
  <c r="Q17" i="148"/>
  <c r="Q25" i="148"/>
  <c r="Q11" i="152"/>
  <c r="P14" i="153"/>
  <c r="N48" i="153"/>
  <c r="N44" i="153"/>
  <c r="N40" i="153"/>
  <c r="N36" i="153"/>
  <c r="N32" i="153"/>
  <c r="N28" i="153"/>
  <c r="N24" i="153"/>
  <c r="N48" i="152"/>
  <c r="N44" i="152"/>
  <c r="N40" i="152"/>
  <c r="N36" i="152"/>
  <c r="N32" i="152"/>
  <c r="N49" i="151"/>
  <c r="N45" i="151"/>
  <c r="N41" i="151"/>
  <c r="N37" i="151"/>
  <c r="N33" i="151"/>
  <c r="N29" i="151"/>
  <c r="N25" i="151"/>
  <c r="N48" i="150"/>
  <c r="N44" i="150"/>
  <c r="N40" i="150"/>
  <c r="N36" i="150"/>
  <c r="N32" i="150"/>
  <c r="N28" i="150"/>
  <c r="N49" i="149"/>
  <c r="N45" i="149"/>
  <c r="N41" i="149"/>
  <c r="N37" i="149"/>
  <c r="N33" i="149"/>
  <c r="N29" i="149"/>
  <c r="N25" i="149"/>
  <c r="N44" i="148"/>
  <c r="N36" i="148"/>
  <c r="N42" i="146"/>
  <c r="N34" i="146"/>
  <c r="N56" i="37"/>
  <c r="N43" i="151"/>
  <c r="N42" i="150"/>
  <c r="N39" i="149"/>
  <c r="N48" i="148"/>
  <c r="N30" i="146"/>
  <c r="N42" i="147"/>
  <c r="Q10" i="146"/>
  <c r="Q18" i="146"/>
  <c r="Q26" i="146"/>
  <c r="Q14" i="147"/>
  <c r="Q22" i="147"/>
  <c r="Q30" i="147"/>
  <c r="Q12" i="148"/>
  <c r="Q20" i="148"/>
  <c r="Q28" i="148"/>
  <c r="Q22" i="151"/>
  <c r="Q14" i="152"/>
  <c r="P9" i="153"/>
  <c r="P6" i="153"/>
  <c r="N43" i="148"/>
  <c r="N35" i="148"/>
  <c r="N49" i="147"/>
  <c r="N45" i="147"/>
  <c r="N41" i="147"/>
  <c r="N37" i="147"/>
  <c r="N33" i="147"/>
  <c r="N49" i="146"/>
  <c r="N41" i="146"/>
  <c r="N33" i="146"/>
  <c r="N36" i="149"/>
  <c r="N28" i="149"/>
  <c r="N42" i="148"/>
  <c r="N48" i="146"/>
  <c r="N32" i="146"/>
  <c r="N50" i="37"/>
  <c r="N30" i="152"/>
  <c r="N35" i="151"/>
  <c r="N23" i="151"/>
  <c r="N34" i="150"/>
  <c r="N26" i="150"/>
  <c r="N27" i="149"/>
  <c r="N38" i="146"/>
  <c r="N38" i="147"/>
  <c r="Q13" i="146"/>
  <c r="Q21" i="146"/>
  <c r="Q9" i="147"/>
  <c r="Q17" i="147"/>
  <c r="Q25" i="147"/>
  <c r="Q15" i="148"/>
  <c r="Q23" i="148"/>
  <c r="Q9" i="152"/>
  <c r="P12" i="153"/>
  <c r="N47" i="153"/>
  <c r="N43" i="153"/>
  <c r="N39" i="153"/>
  <c r="N35" i="153"/>
  <c r="N31" i="153"/>
  <c r="N27" i="153"/>
  <c r="N23" i="153"/>
  <c r="N47" i="152"/>
  <c r="N43" i="152"/>
  <c r="N39" i="152"/>
  <c r="N35" i="152"/>
  <c r="N31" i="152"/>
  <c r="N48" i="151"/>
  <c r="N44" i="151"/>
  <c r="N40" i="151"/>
  <c r="N36" i="151"/>
  <c r="N32" i="151"/>
  <c r="N28" i="151"/>
  <c r="N24" i="151"/>
  <c r="N47" i="150"/>
  <c r="N43" i="150"/>
  <c r="N39" i="150"/>
  <c r="N35" i="150"/>
  <c r="N31" i="150"/>
  <c r="N27" i="150"/>
  <c r="N48" i="149"/>
  <c r="N44" i="149"/>
  <c r="N40" i="149"/>
  <c r="N32" i="149"/>
  <c r="N34" i="148"/>
  <c r="N40" i="146"/>
  <c r="N38" i="152"/>
  <c r="N39" i="151"/>
  <c r="N27" i="151"/>
  <c r="N38" i="150"/>
  <c r="N47" i="149"/>
  <c r="N35" i="149"/>
  <c r="N40" i="148"/>
  <c r="N46" i="146"/>
  <c r="N43" i="146"/>
  <c r="N55" i="37"/>
  <c r="Q8" i="146"/>
  <c r="Q16" i="146"/>
  <c r="Q24" i="146"/>
  <c r="Q12" i="147"/>
  <c r="Q20" i="147"/>
  <c r="Q28" i="147"/>
  <c r="Q10" i="148"/>
  <c r="Q18" i="148"/>
  <c r="Q26" i="148"/>
  <c r="Q12" i="152"/>
  <c r="Q17" i="152"/>
  <c r="Q19" i="152"/>
  <c r="Q21" i="152"/>
  <c r="Q23" i="152"/>
  <c r="Q25" i="152"/>
  <c r="Q27" i="152"/>
  <c r="P7" i="153"/>
  <c r="P15" i="153"/>
  <c r="P17" i="153"/>
  <c r="P19" i="153"/>
  <c r="Q16" i="150"/>
  <c r="Q32" i="147"/>
  <c r="N49" i="148"/>
  <c r="N41" i="148"/>
  <c r="N33" i="148"/>
  <c r="N48" i="147"/>
  <c r="N44" i="147"/>
  <c r="N40" i="147"/>
  <c r="N36" i="147"/>
  <c r="N47" i="146"/>
  <c r="N39" i="146"/>
  <c r="N31" i="146"/>
  <c r="N51" i="37"/>
  <c r="N46" i="153"/>
  <c r="N42" i="153"/>
  <c r="N38" i="153"/>
  <c r="N34" i="153"/>
  <c r="N30" i="153"/>
  <c r="N26" i="153"/>
  <c r="N22" i="153"/>
  <c r="N46" i="152"/>
  <c r="N42" i="152"/>
  <c r="N34" i="152"/>
  <c r="N47" i="151"/>
  <c r="N31" i="151"/>
  <c r="N46" i="150"/>
  <c r="N30" i="150"/>
  <c r="N43" i="149"/>
  <c r="N31" i="149"/>
  <c r="N32" i="148"/>
  <c r="N52" i="37"/>
  <c r="N34" i="147"/>
  <c r="N35" i="146"/>
  <c r="Q11" i="146"/>
  <c r="Q19" i="146"/>
  <c r="Q7" i="147"/>
  <c r="Q15" i="147"/>
  <c r="Q23" i="147"/>
  <c r="Q31" i="147"/>
  <c r="Q13" i="148"/>
  <c r="Q21" i="148"/>
  <c r="Q7" i="152"/>
  <c r="Q15" i="152"/>
  <c r="P10" i="153"/>
  <c r="Q6" i="152"/>
  <c r="Q6" i="147"/>
  <c r="Q14" i="146"/>
  <c r="Q22" i="146"/>
  <c r="Q10" i="147"/>
  <c r="Q18" i="147"/>
  <c r="Q26" i="147"/>
  <c r="Q8" i="148"/>
  <c r="Q16" i="148"/>
  <c r="Q24" i="148"/>
  <c r="Q10" i="152"/>
  <c r="P13" i="153"/>
  <c r="N47" i="148"/>
  <c r="N39" i="148"/>
  <c r="N47" i="147"/>
  <c r="N43" i="147"/>
  <c r="N39" i="147"/>
  <c r="N35" i="147"/>
  <c r="N45" i="146"/>
  <c r="N37" i="146"/>
  <c r="N29" i="146"/>
  <c r="N53" i="37"/>
  <c r="N46" i="149"/>
  <c r="N38" i="149"/>
  <c r="N30" i="149"/>
  <c r="N46" i="148"/>
  <c r="N44" i="146"/>
  <c r="N36" i="146"/>
  <c r="N54" i="37"/>
  <c r="N45" i="148"/>
  <c r="N37" i="148"/>
  <c r="N46" i="147"/>
  <c r="N27" i="146"/>
  <c r="R6" i="149"/>
  <c r="R21" i="152"/>
  <c r="R16" i="150"/>
  <c r="R6" i="146"/>
  <c r="R6" i="37"/>
  <c r="O45" i="153"/>
  <c r="O37" i="153"/>
  <c r="O29" i="153"/>
  <c r="O21" i="153"/>
  <c r="O41" i="152"/>
  <c r="O33" i="152"/>
  <c r="O46" i="151"/>
  <c r="O38" i="151"/>
  <c r="O30" i="151"/>
  <c r="O49" i="150"/>
  <c r="O41" i="150"/>
  <c r="O33" i="150"/>
  <c r="O25" i="150"/>
  <c r="O48" i="149"/>
  <c r="O40" i="149"/>
  <c r="O49" i="147"/>
  <c r="O41" i="147"/>
  <c r="O33" i="147"/>
  <c r="O53" i="37"/>
  <c r="O40" i="150"/>
  <c r="O24" i="150"/>
  <c r="R26" i="152"/>
  <c r="Q20" i="153"/>
  <c r="O42" i="153"/>
  <c r="O34" i="153"/>
  <c r="O26" i="153"/>
  <c r="O46" i="152"/>
  <c r="O38" i="152"/>
  <c r="O30" i="152"/>
  <c r="O43" i="151"/>
  <c r="O35" i="151"/>
  <c r="O27" i="151"/>
  <c r="O46" i="150"/>
  <c r="O38" i="150"/>
  <c r="O30" i="150"/>
  <c r="O21" i="150"/>
  <c r="O45" i="149"/>
  <c r="O37" i="149"/>
  <c r="O46" i="148"/>
  <c r="O42" i="148"/>
  <c r="O38" i="148"/>
  <c r="O34" i="148"/>
  <c r="O46" i="147"/>
  <c r="O38" i="147"/>
  <c r="O49" i="146"/>
  <c r="O45" i="146"/>
  <c r="O41" i="146"/>
  <c r="O37" i="146"/>
  <c r="O33" i="146"/>
  <c r="O32" i="150"/>
  <c r="R23" i="152"/>
  <c r="Q17" i="153"/>
  <c r="O47" i="153"/>
  <c r="O39" i="153"/>
  <c r="O31" i="153"/>
  <c r="O23" i="153"/>
  <c r="O43" i="152"/>
  <c r="O35" i="152"/>
  <c r="O48" i="151"/>
  <c r="O40" i="151"/>
  <c r="O32" i="151"/>
  <c r="O24" i="151"/>
  <c r="O43" i="150"/>
  <c r="O35" i="150"/>
  <c r="O27" i="150"/>
  <c r="O42" i="149"/>
  <c r="O34" i="149"/>
  <c r="O43" i="147"/>
  <c r="O35" i="147"/>
  <c r="O50" i="37"/>
  <c r="O54" i="37"/>
  <c r="O39" i="149"/>
  <c r="R7" i="147"/>
  <c r="R9" i="147"/>
  <c r="R11" i="147"/>
  <c r="R13" i="147"/>
  <c r="R15" i="147"/>
  <c r="R17" i="147"/>
  <c r="R19" i="147"/>
  <c r="R21" i="147"/>
  <c r="R23" i="147"/>
  <c r="R25" i="147"/>
  <c r="R27" i="147"/>
  <c r="R29" i="147"/>
  <c r="R31" i="147"/>
  <c r="R9" i="148"/>
  <c r="R11" i="148"/>
  <c r="R13" i="148"/>
  <c r="R15" i="148"/>
  <c r="R17" i="148"/>
  <c r="R19" i="148"/>
  <c r="R21" i="148"/>
  <c r="R23" i="148"/>
  <c r="R25" i="148"/>
  <c r="R27" i="148"/>
  <c r="R19" i="151"/>
  <c r="R21" i="151"/>
  <c r="R20" i="152"/>
  <c r="R28" i="152"/>
  <c r="Q6" i="153"/>
  <c r="R6" i="151"/>
  <c r="R32" i="147"/>
  <c r="R8" i="37"/>
  <c r="R10" i="37"/>
  <c r="R12" i="37"/>
  <c r="R14" i="37"/>
  <c r="R16" i="37"/>
  <c r="R18" i="37"/>
  <c r="R20" i="37"/>
  <c r="R22" i="37"/>
  <c r="R24" i="37"/>
  <c r="R26" i="37"/>
  <c r="R28" i="37"/>
  <c r="R30" i="37"/>
  <c r="R32" i="37"/>
  <c r="R34" i="37"/>
  <c r="R36" i="37"/>
  <c r="R38" i="37"/>
  <c r="R40" i="37"/>
  <c r="R42" i="37"/>
  <c r="R44" i="37"/>
  <c r="R46" i="37"/>
  <c r="R48" i="37"/>
  <c r="O44" i="153"/>
  <c r="O36" i="153"/>
  <c r="O28" i="153"/>
  <c r="O48" i="152"/>
  <c r="O40" i="152"/>
  <c r="O32" i="152"/>
  <c r="O45" i="151"/>
  <c r="O37" i="151"/>
  <c r="O29" i="151"/>
  <c r="O48" i="150"/>
  <c r="O47" i="149"/>
  <c r="R25" i="152"/>
  <c r="Q19" i="153"/>
  <c r="R6" i="148"/>
  <c r="R6" i="147"/>
  <c r="O49" i="153"/>
  <c r="O41" i="153"/>
  <c r="O33" i="153"/>
  <c r="O25" i="153"/>
  <c r="O45" i="152"/>
  <c r="O37" i="152"/>
  <c r="O29" i="152"/>
  <c r="O42" i="151"/>
  <c r="O34" i="151"/>
  <c r="O26" i="151"/>
  <c r="O45" i="150"/>
  <c r="O37" i="150"/>
  <c r="O29" i="150"/>
  <c r="O44" i="149"/>
  <c r="O36" i="149"/>
  <c r="O45" i="147"/>
  <c r="O37" i="147"/>
  <c r="O51" i="37"/>
  <c r="O55" i="37"/>
  <c r="R8" i="147"/>
  <c r="R10" i="147"/>
  <c r="R12" i="147"/>
  <c r="R14" i="147"/>
  <c r="R16" i="147"/>
  <c r="R18" i="147"/>
  <c r="R20" i="147"/>
  <c r="R22" i="147"/>
  <c r="R24" i="147"/>
  <c r="R26" i="147"/>
  <c r="R28" i="147"/>
  <c r="R30" i="147"/>
  <c r="R7" i="148"/>
  <c r="R8" i="148"/>
  <c r="R10" i="148"/>
  <c r="R12" i="148"/>
  <c r="R14" i="148"/>
  <c r="R16" i="148"/>
  <c r="R18" i="148"/>
  <c r="R20" i="148"/>
  <c r="R22" i="148"/>
  <c r="R24" i="148"/>
  <c r="R26" i="148"/>
  <c r="R28" i="148"/>
  <c r="R18" i="151"/>
  <c r="R20" i="151"/>
  <c r="R22" i="151"/>
  <c r="R24" i="152"/>
  <c r="Q18" i="153"/>
  <c r="R6" i="152"/>
  <c r="R7" i="37"/>
  <c r="R9" i="37"/>
  <c r="R11" i="37"/>
  <c r="R13" i="37"/>
  <c r="R15" i="37"/>
  <c r="R17" i="37"/>
  <c r="R19" i="37"/>
  <c r="R21" i="37"/>
  <c r="R23" i="37"/>
  <c r="R25" i="37"/>
  <c r="R27" i="37"/>
  <c r="R29" i="37"/>
  <c r="R31" i="37"/>
  <c r="R33" i="37"/>
  <c r="R35" i="37"/>
  <c r="R37" i="37"/>
  <c r="R39" i="37"/>
  <c r="R41" i="37"/>
  <c r="R43" i="37"/>
  <c r="R45" i="37"/>
  <c r="R47" i="37"/>
  <c r="R49" i="37"/>
  <c r="O48" i="153"/>
  <c r="O40" i="153"/>
  <c r="O32" i="153"/>
  <c r="R27" i="152"/>
  <c r="O47" i="152"/>
  <c r="O41" i="151"/>
  <c r="O31" i="151"/>
  <c r="O31" i="150"/>
  <c r="O43" i="149"/>
  <c r="O33" i="149"/>
  <c r="O49" i="148"/>
  <c r="O40" i="148"/>
  <c r="O42" i="147"/>
  <c r="O39" i="147"/>
  <c r="O48" i="146"/>
  <c r="O39" i="146"/>
  <c r="O42" i="146"/>
  <c r="O52" i="37"/>
  <c r="O31" i="152"/>
  <c r="O41" i="148"/>
  <c r="O44" i="152"/>
  <c r="O35" i="146"/>
  <c r="O43" i="153"/>
  <c r="O22" i="153"/>
  <c r="O44" i="151"/>
  <c r="O44" i="150"/>
  <c r="O34" i="150"/>
  <c r="O46" i="149"/>
  <c r="O44" i="148"/>
  <c r="O35" i="148"/>
  <c r="O48" i="147"/>
  <c r="O43" i="146"/>
  <c r="O34" i="146"/>
  <c r="O56" i="37"/>
  <c r="O30" i="153"/>
  <c r="O34" i="152"/>
  <c r="O36" i="148"/>
  <c r="O46" i="153"/>
  <c r="O36" i="152"/>
  <c r="O47" i="151"/>
  <c r="O47" i="150"/>
  <c r="O23" i="150"/>
  <c r="O49" i="149"/>
  <c r="O48" i="148"/>
  <c r="O39" i="148"/>
  <c r="O47" i="146"/>
  <c r="O38" i="146"/>
  <c r="O42" i="150"/>
  <c r="O32" i="148"/>
  <c r="O28" i="151"/>
  <c r="O36" i="147"/>
  <c r="R22" i="152"/>
  <c r="O35" i="153"/>
  <c r="O39" i="152"/>
  <c r="O33" i="151"/>
  <c r="O23" i="151"/>
  <c r="O35" i="149"/>
  <c r="O43" i="148"/>
  <c r="O44" i="147"/>
  <c r="O38" i="153"/>
  <c r="O24" i="153"/>
  <c r="O42" i="152"/>
  <c r="O36" i="151"/>
  <c r="O36" i="150"/>
  <c r="O26" i="150"/>
  <c r="O22" i="150"/>
  <c r="O38" i="149"/>
  <c r="O47" i="148"/>
  <c r="O33" i="148"/>
  <c r="O50" i="147"/>
  <c r="O47" i="147"/>
  <c r="O34" i="147"/>
  <c r="O46" i="146"/>
  <c r="O40" i="146"/>
  <c r="O28" i="150"/>
  <c r="O45" i="148"/>
  <c r="O27" i="153"/>
  <c r="O49" i="151"/>
  <c r="O39" i="151"/>
  <c r="O39" i="150"/>
  <c r="O41" i="149"/>
  <c r="O37" i="148"/>
  <c r="O40" i="147"/>
  <c r="O36" i="146"/>
  <c r="O25" i="151"/>
  <c r="O44" i="146"/>
  <c r="N15" i="156"/>
  <c r="N19" i="156"/>
  <c r="N23" i="156"/>
  <c r="N27" i="156"/>
  <c r="N31" i="156"/>
  <c r="N35" i="156"/>
  <c r="N39" i="156"/>
  <c r="N43" i="156"/>
  <c r="N47" i="156"/>
  <c r="N51" i="156"/>
  <c r="N55" i="156"/>
  <c r="N59" i="156"/>
  <c r="N63" i="156"/>
  <c r="N67" i="156"/>
  <c r="N71" i="156"/>
  <c r="N75" i="156"/>
  <c r="N79" i="156"/>
  <c r="N83" i="156"/>
  <c r="N87" i="156"/>
  <c r="N91" i="156"/>
  <c r="N95" i="156"/>
  <c r="N99" i="156"/>
  <c r="N8" i="156"/>
  <c r="N12" i="156"/>
  <c r="N24" i="156"/>
  <c r="N72" i="156"/>
  <c r="A62" i="126" l="1"/>
  <c r="A63" i="126"/>
  <c r="A64" i="126"/>
  <c r="A65" i="126"/>
  <c r="A66" i="126"/>
  <c r="A67" i="126"/>
  <c r="A68" i="126"/>
  <c r="A69" i="126"/>
  <c r="A70" i="126"/>
  <c r="A71" i="126"/>
  <c r="A72" i="126"/>
  <c r="A73" i="126"/>
  <c r="A74" i="126"/>
  <c r="A75" i="126"/>
  <c r="A76" i="126"/>
  <c r="A87" i="126"/>
  <c r="A88" i="126"/>
  <c r="A89" i="126"/>
  <c r="A90" i="126"/>
  <c r="A91" i="126"/>
  <c r="A92" i="126"/>
  <c r="A93" i="126"/>
  <c r="A94" i="126"/>
  <c r="A95" i="126"/>
  <c r="A96" i="126"/>
  <c r="A97" i="126"/>
  <c r="A98" i="126"/>
  <c r="A99" i="126"/>
  <c r="A77" i="126"/>
  <c r="A78" i="126"/>
  <c r="A79" i="126"/>
  <c r="A80" i="126"/>
  <c r="A81" i="126"/>
  <c r="A82" i="126"/>
  <c r="A83" i="126"/>
  <c r="A100" i="126"/>
  <c r="A101" i="126"/>
  <c r="A102" i="126"/>
  <c r="A103" i="126"/>
  <c r="A104" i="126"/>
  <c r="A105" i="126"/>
  <c r="A106" i="126"/>
  <c r="A107" i="126"/>
  <c r="A108" i="126"/>
  <c r="A109" i="126"/>
  <c r="A84" i="126"/>
  <c r="A85" i="126"/>
  <c r="A86" i="126"/>
  <c r="A110" i="126"/>
  <c r="A111" i="126"/>
  <c r="A112" i="126"/>
  <c r="A6" i="126"/>
  <c r="A7" i="126"/>
  <c r="A8" i="126"/>
  <c r="A9" i="126"/>
  <c r="A10" i="126"/>
  <c r="A12" i="126"/>
  <c r="A13" i="126"/>
  <c r="A14" i="126"/>
  <c r="A15" i="126"/>
  <c r="A16" i="126"/>
  <c r="A17" i="126"/>
  <c r="A18" i="126"/>
  <c r="A19" i="126"/>
  <c r="A20" i="126"/>
  <c r="A21" i="126"/>
  <c r="A22" i="126"/>
  <c r="A23" i="126"/>
  <c r="A24" i="126"/>
  <c r="A25" i="126"/>
  <c r="A26" i="126"/>
  <c r="A27" i="126"/>
  <c r="A28" i="126"/>
  <c r="A113" i="126"/>
  <c r="A114" i="126"/>
  <c r="A115" i="126"/>
  <c r="A116" i="126"/>
  <c r="A117" i="126"/>
  <c r="A118" i="126"/>
  <c r="A119" i="126"/>
  <c r="A120" i="126"/>
  <c r="A121" i="126"/>
  <c r="A122" i="126"/>
  <c r="A123" i="126"/>
  <c r="A124" i="126"/>
  <c r="A125" i="126"/>
  <c r="A126" i="126"/>
  <c r="A29" i="126"/>
  <c r="A30" i="126"/>
  <c r="A31" i="126"/>
  <c r="A32" i="126"/>
  <c r="A33" i="126"/>
  <c r="A34" i="126"/>
  <c r="A35" i="126"/>
  <c r="A36" i="126"/>
  <c r="A37" i="126"/>
  <c r="A38" i="126"/>
  <c r="A39" i="126"/>
  <c r="A40" i="126"/>
  <c r="A41" i="126"/>
  <c r="A42" i="126"/>
  <c r="A43" i="126"/>
  <c r="A44" i="126"/>
  <c r="A45" i="126"/>
  <c r="A46" i="126"/>
  <c r="A47" i="126"/>
  <c r="A48" i="126"/>
  <c r="A49" i="126"/>
  <c r="A50" i="126"/>
  <c r="A51" i="126"/>
  <c r="A52" i="126"/>
  <c r="A53" i="126"/>
  <c r="A54" i="126"/>
  <c r="A55" i="126"/>
  <c r="A56" i="126"/>
  <c r="A57" i="126"/>
  <c r="A58" i="126"/>
  <c r="A59" i="126"/>
  <c r="A60" i="126"/>
  <c r="A127" i="126"/>
  <c r="A128" i="126"/>
  <c r="A129" i="126"/>
  <c r="A130" i="126"/>
  <c r="A131" i="126"/>
  <c r="A132" i="126"/>
  <c r="A133" i="126"/>
  <c r="A134" i="126"/>
  <c r="A135" i="126"/>
  <c r="A136" i="126"/>
  <c r="A137" i="126"/>
  <c r="A138" i="126"/>
  <c r="A139" i="126"/>
  <c r="A140" i="126"/>
  <c r="A141" i="126"/>
  <c r="A142" i="126"/>
  <c r="A143" i="126"/>
  <c r="A144" i="126"/>
  <c r="A145" i="126"/>
  <c r="A146" i="126"/>
  <c r="A147" i="126"/>
  <c r="A61" i="126"/>
  <c r="A6" i="122"/>
  <c r="M147" i="126"/>
  <c r="N147" i="126" s="1"/>
  <c r="M21" i="147"/>
  <c r="M7" i="126"/>
  <c r="N7" i="126" s="1"/>
  <c r="A2" i="126"/>
  <c r="A1" i="126" s="1"/>
  <c r="A37" i="133"/>
  <c r="A2" i="133"/>
  <c r="A1" i="133" s="1"/>
  <c r="A1" i="131"/>
  <c r="A98" i="130"/>
  <c r="A97" i="130"/>
  <c r="A96" i="130"/>
  <c r="A95" i="130"/>
  <c r="A94" i="130"/>
  <c r="A93" i="130"/>
  <c r="A92" i="130"/>
  <c r="A91" i="130"/>
  <c r="A90" i="130"/>
  <c r="A89" i="130"/>
  <c r="A88" i="130"/>
  <c r="A87" i="130"/>
  <c r="A86" i="130"/>
  <c r="A85" i="130"/>
  <c r="A84" i="130"/>
  <c r="A83" i="130"/>
  <c r="A82" i="130"/>
  <c r="A81" i="130"/>
  <c r="A80" i="130"/>
  <c r="A79" i="130"/>
  <c r="A78" i="130"/>
  <c r="A77" i="130"/>
  <c r="A76" i="130"/>
  <c r="A75" i="130"/>
  <c r="A74" i="130"/>
  <c r="A73" i="130"/>
  <c r="A72" i="130"/>
  <c r="A71" i="130"/>
  <c r="A70" i="130"/>
  <c r="A69" i="130"/>
  <c r="A68" i="130"/>
  <c r="A67" i="130"/>
  <c r="A66" i="130"/>
  <c r="A65" i="130"/>
  <c r="A64" i="130"/>
  <c r="A63" i="130"/>
  <c r="A62" i="130"/>
  <c r="A61" i="130"/>
  <c r="A60" i="130"/>
  <c r="A59" i="130"/>
  <c r="A58" i="130"/>
  <c r="A57" i="130"/>
  <c r="A56" i="130"/>
  <c r="A55" i="130"/>
  <c r="A54" i="130"/>
  <c r="A53" i="130"/>
  <c r="A52" i="130"/>
  <c r="A51" i="130"/>
  <c r="A50" i="130"/>
  <c r="A49" i="130"/>
  <c r="A48" i="130"/>
  <c r="A47" i="130"/>
  <c r="A46" i="130"/>
  <c r="A45" i="130"/>
  <c r="A44" i="130"/>
  <c r="A43" i="130"/>
  <c r="A42" i="130"/>
  <c r="A41" i="130"/>
  <c r="A40" i="130"/>
  <c r="A39" i="130"/>
  <c r="A38" i="130"/>
  <c r="A37" i="130"/>
  <c r="A36" i="130"/>
  <c r="A35" i="130"/>
  <c r="A34" i="130"/>
  <c r="A33" i="130"/>
  <c r="A32" i="130"/>
  <c r="A31" i="130"/>
  <c r="A30" i="130"/>
  <c r="A29" i="130"/>
  <c r="A28" i="130"/>
  <c r="A27" i="130"/>
  <c r="A11" i="130"/>
  <c r="A10" i="130"/>
  <c r="A9" i="130"/>
  <c r="A8" i="130"/>
  <c r="A7" i="130"/>
  <c r="A6" i="130"/>
  <c r="A26" i="130"/>
  <c r="A25" i="130"/>
  <c r="A24" i="130"/>
  <c r="A23" i="130"/>
  <c r="A15" i="130"/>
  <c r="A14" i="130"/>
  <c r="A13" i="130"/>
  <c r="A12" i="130"/>
  <c r="A22" i="130"/>
  <c r="A18" i="130"/>
  <c r="A17" i="130"/>
  <c r="A16" i="130"/>
  <c r="A20" i="130"/>
  <c r="A19" i="130"/>
  <c r="N21" i="130"/>
  <c r="A21" i="130"/>
  <c r="N93" i="130"/>
  <c r="A2" i="130"/>
  <c r="A1" i="130" s="1"/>
  <c r="N107" i="129"/>
  <c r="A2" i="129"/>
  <c r="A1" i="129" s="1"/>
  <c r="A98" i="128"/>
  <c r="A97" i="128"/>
  <c r="A96" i="128"/>
  <c r="A95" i="128"/>
  <c r="A94" i="128"/>
  <c r="A93" i="128"/>
  <c r="A92" i="128"/>
  <c r="A91" i="128"/>
  <c r="A90" i="128"/>
  <c r="A89" i="128"/>
  <c r="A88" i="128"/>
  <c r="A87" i="128"/>
  <c r="A86" i="128"/>
  <c r="A85" i="128"/>
  <c r="A84" i="128"/>
  <c r="A83" i="128"/>
  <c r="A82" i="128"/>
  <c r="A81" i="128"/>
  <c r="A51" i="128"/>
  <c r="A50" i="128"/>
  <c r="A49" i="128"/>
  <c r="A48" i="128"/>
  <c r="A47" i="128"/>
  <c r="A46" i="128"/>
  <c r="A45" i="128"/>
  <c r="A44" i="128"/>
  <c r="A43" i="128"/>
  <c r="A42" i="128"/>
  <c r="A80" i="128"/>
  <c r="A60" i="128"/>
  <c r="A59" i="128"/>
  <c r="A58" i="128"/>
  <c r="A57" i="128"/>
  <c r="A56" i="128"/>
  <c r="A55" i="128"/>
  <c r="A54" i="128"/>
  <c r="A53" i="128"/>
  <c r="A52" i="128"/>
  <c r="A61" i="128"/>
  <c r="A79" i="128"/>
  <c r="A78" i="128"/>
  <c r="A77" i="128"/>
  <c r="A76" i="128"/>
  <c r="A75" i="128"/>
  <c r="A74" i="128"/>
  <c r="A73" i="128"/>
  <c r="A72" i="128"/>
  <c r="A71" i="128"/>
  <c r="A70" i="128"/>
  <c r="A41" i="128"/>
  <c r="A40" i="128"/>
  <c r="A39" i="128"/>
  <c r="A38" i="128"/>
  <c r="A37" i="128"/>
  <c r="A36" i="128"/>
  <c r="A35" i="128"/>
  <c r="A34" i="128"/>
  <c r="A33" i="128"/>
  <c r="A32" i="128"/>
  <c r="A31" i="128"/>
  <c r="A30" i="128"/>
  <c r="A29" i="128"/>
  <c r="A28" i="128"/>
  <c r="A27" i="128"/>
  <c r="A26" i="128"/>
  <c r="A25" i="128"/>
  <c r="A24" i="128"/>
  <c r="A23" i="128"/>
  <c r="A22" i="128"/>
  <c r="A69" i="128"/>
  <c r="A68" i="128"/>
  <c r="A67" i="128"/>
  <c r="A66" i="128"/>
  <c r="A65" i="128"/>
  <c r="A64" i="128"/>
  <c r="A63" i="128"/>
  <c r="A62" i="128"/>
  <c r="A21" i="128"/>
  <c r="A20" i="128"/>
  <c r="A19" i="128"/>
  <c r="A18" i="128"/>
  <c r="A17" i="128"/>
  <c r="A16" i="128"/>
  <c r="A15" i="128"/>
  <c r="A14" i="128"/>
  <c r="A13" i="128"/>
  <c r="A12" i="128"/>
  <c r="A11" i="128"/>
  <c r="A10" i="128"/>
  <c r="A9" i="128"/>
  <c r="A8" i="128"/>
  <c r="A7" i="128"/>
  <c r="A6" i="128"/>
  <c r="A2" i="128"/>
  <c r="A1" i="128" s="1"/>
  <c r="A97" i="110"/>
  <c r="A96" i="110"/>
  <c r="A95" i="110"/>
  <c r="A94" i="110"/>
  <c r="A93" i="110"/>
  <c r="A92" i="110"/>
  <c r="A91" i="110"/>
  <c r="A90" i="110"/>
  <c r="A89" i="110"/>
  <c r="A88" i="110"/>
  <c r="A87" i="110"/>
  <c r="A86" i="110"/>
  <c r="A85" i="110"/>
  <c r="A84" i="110"/>
  <c r="A83" i="110"/>
  <c r="A82" i="110"/>
  <c r="A81" i="110"/>
  <c r="A80" i="110"/>
  <c r="A79" i="110"/>
  <c r="A78" i="110"/>
  <c r="A77" i="110"/>
  <c r="A76" i="110"/>
  <c r="A75" i="110"/>
  <c r="A74" i="110"/>
  <c r="A73" i="110"/>
  <c r="A72" i="110"/>
  <c r="A71" i="110"/>
  <c r="A70" i="110"/>
  <c r="A69" i="110"/>
  <c r="A68" i="110"/>
  <c r="A67" i="110"/>
  <c r="A66" i="110"/>
  <c r="A65" i="110"/>
  <c r="A64" i="110"/>
  <c r="A63" i="110"/>
  <c r="A62" i="110"/>
  <c r="A61" i="110"/>
  <c r="A60" i="110"/>
  <c r="A59" i="110"/>
  <c r="A58" i="110"/>
  <c r="A57" i="110"/>
  <c r="A56" i="110"/>
  <c r="A55" i="110"/>
  <c r="A54" i="110"/>
  <c r="A53" i="110"/>
  <c r="A52" i="110"/>
  <c r="A51" i="110"/>
  <c r="A50" i="110"/>
  <c r="A49" i="110"/>
  <c r="A48" i="110"/>
  <c r="A47" i="110"/>
  <c r="A46" i="110"/>
  <c r="A45" i="110"/>
  <c r="A44" i="110"/>
  <c r="A43" i="110"/>
  <c r="A42" i="110"/>
  <c r="A41" i="110"/>
  <c r="A40" i="110"/>
  <c r="A39" i="110"/>
  <c r="A38" i="110"/>
  <c r="A37" i="110"/>
  <c r="A36" i="110"/>
  <c r="A35" i="110"/>
  <c r="A34" i="110"/>
  <c r="A33" i="110"/>
  <c r="A32" i="110"/>
  <c r="A31" i="110"/>
  <c r="A30" i="110"/>
  <c r="A29" i="110"/>
  <c r="A28" i="110"/>
  <c r="A27" i="110"/>
  <c r="A26" i="110"/>
  <c r="A25" i="110"/>
  <c r="A24" i="110"/>
  <c r="A23" i="110"/>
  <c r="A22" i="110"/>
  <c r="A21" i="110"/>
  <c r="A20" i="110"/>
  <c r="A19" i="110"/>
  <c r="A18" i="110"/>
  <c r="A17" i="110"/>
  <c r="A16" i="110"/>
  <c r="A15" i="110"/>
  <c r="A14" i="110"/>
  <c r="A13" i="110"/>
  <c r="A12" i="110"/>
  <c r="A11" i="110"/>
  <c r="A10" i="110"/>
  <c r="A9" i="110"/>
  <c r="A8" i="110"/>
  <c r="A7" i="110"/>
  <c r="A6" i="110"/>
  <c r="N5" i="110"/>
  <c r="A2" i="110"/>
  <c r="A1" i="110" s="1"/>
  <c r="A100" i="125"/>
  <c r="A99" i="125"/>
  <c r="A98" i="125"/>
  <c r="A97" i="125"/>
  <c r="A96" i="125"/>
  <c r="A95" i="125"/>
  <c r="A94" i="125"/>
  <c r="A93" i="125"/>
  <c r="A92" i="125"/>
  <c r="A91" i="125"/>
  <c r="A90" i="125"/>
  <c r="A89" i="125"/>
  <c r="A88" i="125"/>
  <c r="A87" i="125"/>
  <c r="A86" i="125"/>
  <c r="A85" i="125"/>
  <c r="A84" i="125"/>
  <c r="A83" i="125"/>
  <c r="A82" i="125"/>
  <c r="A81" i="125"/>
  <c r="A80" i="125"/>
  <c r="A79" i="125"/>
  <c r="A78" i="125"/>
  <c r="A77" i="125"/>
  <c r="A76" i="125"/>
  <c r="A75" i="125"/>
  <c r="A74" i="125"/>
  <c r="A73" i="125"/>
  <c r="A72" i="125"/>
  <c r="A71" i="125"/>
  <c r="A70" i="125"/>
  <c r="A69" i="125"/>
  <c r="A68" i="125"/>
  <c r="A67" i="125"/>
  <c r="A66" i="125"/>
  <c r="A65" i="125"/>
  <c r="A64" i="125"/>
  <c r="A63" i="125"/>
  <c r="A62" i="125"/>
  <c r="A61" i="125"/>
  <c r="A60" i="125"/>
  <c r="A59" i="125"/>
  <c r="A58" i="125"/>
  <c r="A57" i="125"/>
  <c r="A56" i="125"/>
  <c r="A55" i="125"/>
  <c r="A54" i="125"/>
  <c r="A53" i="125"/>
  <c r="A52" i="125"/>
  <c r="A51" i="125"/>
  <c r="A50" i="125"/>
  <c r="A49" i="125"/>
  <c r="A48" i="125"/>
  <c r="A47" i="125"/>
  <c r="A46" i="125"/>
  <c r="A45" i="125"/>
  <c r="A44" i="125"/>
  <c r="A43" i="125"/>
  <c r="A42" i="125"/>
  <c r="A41" i="125"/>
  <c r="A40" i="125"/>
  <c r="A39" i="125"/>
  <c r="A38" i="125"/>
  <c r="A21" i="125"/>
  <c r="A2" i="125"/>
  <c r="A1" i="125" s="1"/>
  <c r="M100" i="124"/>
  <c r="A100" i="124"/>
  <c r="N99" i="124"/>
  <c r="M99" i="124"/>
  <c r="A99" i="124"/>
  <c r="M98" i="124"/>
  <c r="A98" i="124"/>
  <c r="M97" i="124"/>
  <c r="A97" i="124"/>
  <c r="M96" i="124"/>
  <c r="A96" i="124"/>
  <c r="M95" i="124"/>
  <c r="A95" i="124"/>
  <c r="M94" i="124"/>
  <c r="A94" i="124"/>
  <c r="M93" i="124"/>
  <c r="A93" i="124"/>
  <c r="M92" i="124"/>
  <c r="A92" i="124"/>
  <c r="M91" i="124"/>
  <c r="A91" i="124"/>
  <c r="N90" i="124"/>
  <c r="M90" i="124"/>
  <c r="A90" i="124"/>
  <c r="M89" i="124"/>
  <c r="A89" i="124"/>
  <c r="M88" i="124"/>
  <c r="A88" i="124"/>
  <c r="M87" i="124"/>
  <c r="A87" i="124"/>
  <c r="M86" i="124"/>
  <c r="A86" i="124"/>
  <c r="M85" i="124"/>
  <c r="A85" i="124"/>
  <c r="M84" i="124"/>
  <c r="A84" i="124"/>
  <c r="M83" i="124"/>
  <c r="A83" i="124"/>
  <c r="M82" i="124"/>
  <c r="A82" i="124"/>
  <c r="M81" i="124"/>
  <c r="A81" i="124"/>
  <c r="M80" i="124"/>
  <c r="A80" i="124"/>
  <c r="M79" i="124"/>
  <c r="A79" i="124"/>
  <c r="M78" i="124"/>
  <c r="A78" i="124"/>
  <c r="M77" i="124"/>
  <c r="A77" i="124"/>
  <c r="M76" i="124"/>
  <c r="A76" i="124"/>
  <c r="M75" i="124"/>
  <c r="A75" i="124"/>
  <c r="M74" i="124"/>
  <c r="N74" i="124" s="1"/>
  <c r="A74" i="124"/>
  <c r="M73" i="124"/>
  <c r="A73" i="124"/>
  <c r="M72" i="124"/>
  <c r="A72" i="124"/>
  <c r="M71" i="124"/>
  <c r="A71" i="124"/>
  <c r="A70" i="124"/>
  <c r="A69" i="124"/>
  <c r="A68" i="124"/>
  <c r="A67" i="124"/>
  <c r="A66" i="124"/>
  <c r="A65" i="124"/>
  <c r="N64" i="124"/>
  <c r="A64" i="124"/>
  <c r="A63" i="124"/>
  <c r="A62" i="124"/>
  <c r="A61" i="124"/>
  <c r="A60" i="124"/>
  <c r="A59" i="124"/>
  <c r="N58" i="124"/>
  <c r="A58" i="124"/>
  <c r="A57" i="124"/>
  <c r="A56" i="124"/>
  <c r="A55" i="124"/>
  <c r="A54" i="124"/>
  <c r="A53" i="124"/>
  <c r="A52" i="124"/>
  <c r="A51" i="124"/>
  <c r="A50" i="124"/>
  <c r="A49" i="124"/>
  <c r="N48" i="124"/>
  <c r="A48" i="124"/>
  <c r="A47" i="124"/>
  <c r="A46" i="124"/>
  <c r="A45" i="124"/>
  <c r="A44" i="124"/>
  <c r="A43" i="124"/>
  <c r="A42" i="124"/>
  <c r="A41" i="124"/>
  <c r="N40" i="124"/>
  <c r="A40" i="124"/>
  <c r="A39" i="124"/>
  <c r="A38" i="124"/>
  <c r="N37" i="124"/>
  <c r="A37" i="124"/>
  <c r="A36" i="124"/>
  <c r="A35" i="124"/>
  <c r="A34" i="124"/>
  <c r="A33" i="124"/>
  <c r="A32" i="124"/>
  <c r="N31" i="124"/>
  <c r="A31" i="124"/>
  <c r="A30" i="124"/>
  <c r="A29" i="124"/>
  <c r="A28" i="124"/>
  <c r="A27" i="124"/>
  <c r="N26" i="124"/>
  <c r="A26" i="124"/>
  <c r="A25" i="124"/>
  <c r="A24" i="124"/>
  <c r="A23" i="124"/>
  <c r="A22" i="124"/>
  <c r="A21" i="124"/>
  <c r="A20" i="124"/>
  <c r="A19" i="124"/>
  <c r="A18" i="124"/>
  <c r="A17" i="124"/>
  <c r="N16" i="124"/>
  <c r="A16" i="124"/>
  <c r="A15" i="124"/>
  <c r="A14" i="124"/>
  <c r="A13" i="124"/>
  <c r="A12" i="124"/>
  <c r="A11" i="124"/>
  <c r="N10" i="124"/>
  <c r="A10" i="124"/>
  <c r="A9" i="124"/>
  <c r="A8" i="124"/>
  <c r="M7" i="124"/>
  <c r="A7" i="124"/>
  <c r="M6" i="124"/>
  <c r="A6" i="124"/>
  <c r="N5" i="124"/>
  <c r="N83" i="124" s="1"/>
  <c r="A2" i="124"/>
  <c r="A1" i="124" s="1"/>
  <c r="A98" i="121"/>
  <c r="A97" i="121"/>
  <c r="A96" i="121"/>
  <c r="A95" i="121"/>
  <c r="A94" i="121"/>
  <c r="A93" i="121"/>
  <c r="A92" i="121"/>
  <c r="A91" i="121"/>
  <c r="A90" i="121"/>
  <c r="A89" i="121"/>
  <c r="A88" i="121"/>
  <c r="A87" i="121"/>
  <c r="A86" i="121"/>
  <c r="A85" i="121"/>
  <c r="A84" i="121"/>
  <c r="A83" i="121"/>
  <c r="A82" i="121"/>
  <c r="A81" i="121"/>
  <c r="A80" i="121"/>
  <c r="A79" i="121"/>
  <c r="A78" i="121"/>
  <c r="A77" i="121"/>
  <c r="A76" i="121"/>
  <c r="A75" i="121"/>
  <c r="A74" i="121"/>
  <c r="A73" i="121"/>
  <c r="A72" i="121"/>
  <c r="A71" i="121"/>
  <c r="A70" i="121"/>
  <c r="A69" i="121"/>
  <c r="A68" i="121"/>
  <c r="A67" i="121"/>
  <c r="A66" i="121"/>
  <c r="A65" i="121"/>
  <c r="A64" i="121"/>
  <c r="A63" i="121"/>
  <c r="A62" i="121"/>
  <c r="A61" i="121"/>
  <c r="A60" i="121"/>
  <c r="A59" i="121"/>
  <c r="A58" i="121"/>
  <c r="A57" i="121"/>
  <c r="A56" i="121"/>
  <c r="A55" i="121"/>
  <c r="A54" i="121"/>
  <c r="A53" i="121"/>
  <c r="A52" i="121"/>
  <c r="A51" i="121"/>
  <c r="A50" i="121"/>
  <c r="A49" i="121"/>
  <c r="A48" i="121"/>
  <c r="A47" i="121"/>
  <c r="A46" i="121"/>
  <c r="A45" i="121"/>
  <c r="A44" i="121"/>
  <c r="A43" i="121"/>
  <c r="A42" i="121"/>
  <c r="A41" i="121"/>
  <c r="A40" i="121"/>
  <c r="A39" i="121"/>
  <c r="A38" i="121"/>
  <c r="A37" i="121"/>
  <c r="A36" i="121"/>
  <c r="A35" i="121"/>
  <c r="A34" i="121"/>
  <c r="A33" i="121"/>
  <c r="A32" i="121"/>
  <c r="A31" i="121"/>
  <c r="A30" i="121"/>
  <c r="A29" i="121"/>
  <c r="A28" i="121"/>
  <c r="A27" i="121"/>
  <c r="A26" i="121"/>
  <c r="A25" i="121"/>
  <c r="A24" i="121"/>
  <c r="A23" i="121"/>
  <c r="A22" i="121"/>
  <c r="A21" i="121"/>
  <c r="A20" i="121"/>
  <c r="A19" i="121"/>
  <c r="A18" i="121"/>
  <c r="A17" i="121"/>
  <c r="A16" i="121"/>
  <c r="A15" i="121"/>
  <c r="M14" i="121"/>
  <c r="A14" i="121"/>
  <c r="M13" i="121"/>
  <c r="A13" i="121"/>
  <c r="M12" i="121"/>
  <c r="A12" i="121"/>
  <c r="M11" i="121"/>
  <c r="A11" i="121"/>
  <c r="M10" i="121"/>
  <c r="A10" i="121"/>
  <c r="M9" i="121"/>
  <c r="A9" i="121"/>
  <c r="M8" i="121"/>
  <c r="A8" i="121"/>
  <c r="M7" i="121"/>
  <c r="A7" i="121"/>
  <c r="M6" i="121"/>
  <c r="A6" i="121"/>
  <c r="N5" i="121"/>
  <c r="A2" i="121"/>
  <c r="A1" i="121" s="1"/>
  <c r="A98" i="118"/>
  <c r="A97" i="118"/>
  <c r="A96" i="118"/>
  <c r="A95" i="118"/>
  <c r="A94" i="118"/>
  <c r="A93" i="118"/>
  <c r="A92" i="118"/>
  <c r="A91" i="118"/>
  <c r="A90" i="118"/>
  <c r="A89" i="118"/>
  <c r="A88" i="118"/>
  <c r="A87" i="118"/>
  <c r="A86" i="118"/>
  <c r="A85" i="118"/>
  <c r="A84" i="118"/>
  <c r="A83" i="118"/>
  <c r="A82" i="118"/>
  <c r="A81" i="118"/>
  <c r="A80" i="118"/>
  <c r="A79" i="118"/>
  <c r="A78" i="118"/>
  <c r="A77" i="118"/>
  <c r="A76" i="118"/>
  <c r="A75" i="118"/>
  <c r="A74" i="118"/>
  <c r="A73" i="118"/>
  <c r="A72" i="118"/>
  <c r="A71" i="118"/>
  <c r="A70" i="118"/>
  <c r="A69" i="118"/>
  <c r="A68" i="118"/>
  <c r="A67" i="118"/>
  <c r="A66" i="118"/>
  <c r="A65" i="118"/>
  <c r="A64" i="118"/>
  <c r="A63" i="118"/>
  <c r="A62" i="118"/>
  <c r="A61" i="118"/>
  <c r="A60" i="118"/>
  <c r="A59" i="118"/>
  <c r="A58" i="118"/>
  <c r="A57" i="118"/>
  <c r="A56" i="118"/>
  <c r="A55" i="118"/>
  <c r="A54" i="118"/>
  <c r="A53" i="118"/>
  <c r="A52" i="118"/>
  <c r="A51" i="118"/>
  <c r="A50" i="118"/>
  <c r="A49" i="118"/>
  <c r="A47" i="118"/>
  <c r="A46" i="118"/>
  <c r="A45" i="118"/>
  <c r="A44" i="118"/>
  <c r="A43" i="118"/>
  <c r="A42" i="118"/>
  <c r="A41" i="118"/>
  <c r="A40" i="118"/>
  <c r="A39" i="118"/>
  <c r="A38" i="118"/>
  <c r="A36" i="118"/>
  <c r="A35" i="118"/>
  <c r="A34" i="118"/>
  <c r="N33" i="118"/>
  <c r="A33" i="118"/>
  <c r="N32" i="118"/>
  <c r="A32" i="118"/>
  <c r="N31" i="118"/>
  <c r="A31" i="118"/>
  <c r="N30" i="118"/>
  <c r="A30" i="118"/>
  <c r="N29" i="118"/>
  <c r="A29" i="118"/>
  <c r="A28" i="118"/>
  <c r="N27" i="118"/>
  <c r="A27" i="118"/>
  <c r="N26" i="118"/>
  <c r="A26" i="118"/>
  <c r="N25" i="118"/>
  <c r="A25" i="118"/>
  <c r="N24" i="118"/>
  <c r="A24" i="118"/>
  <c r="N23" i="118"/>
  <c r="A23" i="118"/>
  <c r="N22" i="118"/>
  <c r="A22" i="118"/>
  <c r="N21" i="118"/>
  <c r="A21" i="118"/>
  <c r="N20" i="118"/>
  <c r="A20" i="118"/>
  <c r="N19" i="118"/>
  <c r="A19" i="118"/>
  <c r="A18" i="118"/>
  <c r="A17" i="118"/>
  <c r="A16" i="118"/>
  <c r="N15" i="118"/>
  <c r="A15" i="118"/>
  <c r="N14" i="118"/>
  <c r="A14" i="118"/>
  <c r="N13" i="118"/>
  <c r="A13" i="118"/>
  <c r="N12" i="118"/>
  <c r="A12" i="118"/>
  <c r="N11" i="118"/>
  <c r="A11" i="118"/>
  <c r="N10" i="118"/>
  <c r="A10" i="118"/>
  <c r="A9" i="118"/>
  <c r="N8" i="118"/>
  <c r="A8" i="118"/>
  <c r="A7" i="118"/>
  <c r="M6" i="118"/>
  <c r="A6" i="118"/>
  <c r="A2" i="118"/>
  <c r="A1" i="118" s="1"/>
  <c r="A100" i="111"/>
  <c r="A99" i="111"/>
  <c r="A98" i="111"/>
  <c r="A97" i="111"/>
  <c r="A96" i="111"/>
  <c r="A95" i="111"/>
  <c r="A94" i="111"/>
  <c r="A93" i="111"/>
  <c r="A92" i="111"/>
  <c r="A91" i="111"/>
  <c r="A90" i="111"/>
  <c r="A89" i="111"/>
  <c r="A88" i="111"/>
  <c r="A87" i="111"/>
  <c r="A86" i="111"/>
  <c r="A85" i="111"/>
  <c r="A84" i="111"/>
  <c r="A83" i="111"/>
  <c r="A82" i="111"/>
  <c r="A81" i="111"/>
  <c r="A80" i="111"/>
  <c r="A79" i="111"/>
  <c r="A78" i="111"/>
  <c r="A77" i="111"/>
  <c r="A76" i="111"/>
  <c r="A75" i="111"/>
  <c r="A74" i="111"/>
  <c r="A73" i="111"/>
  <c r="A72" i="111"/>
  <c r="M64" i="111"/>
  <c r="M63" i="111"/>
  <c r="M62" i="111"/>
  <c r="M61" i="111"/>
  <c r="M57" i="111"/>
  <c r="M56" i="111"/>
  <c r="M55" i="111"/>
  <c r="M54" i="111"/>
  <c r="M53" i="111"/>
  <c r="M52" i="111"/>
  <c r="M51" i="111"/>
  <c r="M50" i="111"/>
  <c r="M49" i="111"/>
  <c r="M48" i="111"/>
  <c r="M43" i="111"/>
  <c r="M42" i="111"/>
  <c r="M41" i="111"/>
  <c r="M40" i="111"/>
  <c r="M39" i="111"/>
  <c r="M38" i="111"/>
  <c r="M37" i="111"/>
  <c r="M36" i="111"/>
  <c r="M31" i="111"/>
  <c r="M30" i="111"/>
  <c r="M29" i="111"/>
  <c r="M28" i="111"/>
  <c r="M27" i="111"/>
  <c r="M26" i="111"/>
  <c r="M25" i="111"/>
  <c r="M24" i="111"/>
  <c r="M20" i="111"/>
  <c r="M19" i="111"/>
  <c r="M18" i="111"/>
  <c r="M17" i="111"/>
  <c r="M16" i="111"/>
  <c r="M8" i="111"/>
  <c r="M7" i="111"/>
  <c r="M6" i="111"/>
  <c r="N5" i="111"/>
  <c r="A2" i="111"/>
  <c r="A1" i="111" s="1"/>
  <c r="M100" i="112"/>
  <c r="A100" i="112"/>
  <c r="M99" i="112"/>
  <c r="A99" i="112"/>
  <c r="M98" i="112"/>
  <c r="A98" i="112"/>
  <c r="M97" i="112"/>
  <c r="A97" i="112"/>
  <c r="M96" i="112"/>
  <c r="A96" i="112"/>
  <c r="M95" i="112"/>
  <c r="A95" i="112"/>
  <c r="M94" i="112"/>
  <c r="A94" i="112"/>
  <c r="M93" i="112"/>
  <c r="A93" i="112"/>
  <c r="M92" i="112"/>
  <c r="A92" i="112"/>
  <c r="M91" i="112"/>
  <c r="A91" i="112"/>
  <c r="M90" i="112"/>
  <c r="A90" i="112"/>
  <c r="M89" i="112"/>
  <c r="A89" i="112"/>
  <c r="M88" i="112"/>
  <c r="A88" i="112"/>
  <c r="M87" i="112"/>
  <c r="A87" i="112"/>
  <c r="M86" i="112"/>
  <c r="A86" i="112"/>
  <c r="M85" i="112"/>
  <c r="A85" i="112"/>
  <c r="M84" i="112"/>
  <c r="A84" i="112"/>
  <c r="M83" i="112"/>
  <c r="A83" i="112"/>
  <c r="M82" i="112"/>
  <c r="A82" i="112"/>
  <c r="M81" i="112"/>
  <c r="A81" i="112"/>
  <c r="M80" i="112"/>
  <c r="A80" i="112"/>
  <c r="M79" i="112"/>
  <c r="A79" i="112"/>
  <c r="M78" i="112"/>
  <c r="A78" i="112"/>
  <c r="M77" i="112"/>
  <c r="A77" i="112"/>
  <c r="M76" i="112"/>
  <c r="A76" i="112"/>
  <c r="M75" i="112"/>
  <c r="A75" i="112"/>
  <c r="M74" i="112"/>
  <c r="A74" i="112"/>
  <c r="M73" i="112"/>
  <c r="A73" i="112"/>
  <c r="M72" i="112"/>
  <c r="A72" i="112"/>
  <c r="M71" i="112"/>
  <c r="A71" i="112"/>
  <c r="M70" i="112"/>
  <c r="A70" i="112"/>
  <c r="M69" i="112"/>
  <c r="A69" i="112"/>
  <c r="M68" i="112"/>
  <c r="A68" i="112"/>
  <c r="M67" i="112"/>
  <c r="A67" i="112"/>
  <c r="M66" i="112"/>
  <c r="A66" i="112"/>
  <c r="M65" i="112"/>
  <c r="A65" i="112"/>
  <c r="M64" i="112"/>
  <c r="A64" i="112"/>
  <c r="M63" i="112"/>
  <c r="A63" i="112"/>
  <c r="M62" i="112"/>
  <c r="A62" i="112"/>
  <c r="M61" i="112"/>
  <c r="A61" i="112"/>
  <c r="M60" i="112"/>
  <c r="A60" i="112"/>
  <c r="M59" i="112"/>
  <c r="A59" i="112"/>
  <c r="M58" i="112"/>
  <c r="A58" i="112"/>
  <c r="M57" i="112"/>
  <c r="A57" i="112"/>
  <c r="M56" i="112"/>
  <c r="A56" i="112"/>
  <c r="M55" i="112"/>
  <c r="A55" i="112"/>
  <c r="M54" i="112"/>
  <c r="A54" i="112"/>
  <c r="M53" i="112"/>
  <c r="A53" i="112"/>
  <c r="M52" i="112"/>
  <c r="A52" i="112"/>
  <c r="M51" i="112"/>
  <c r="A51" i="112"/>
  <c r="M50" i="112"/>
  <c r="A50" i="112"/>
  <c r="M49" i="112"/>
  <c r="A49" i="112"/>
  <c r="A48" i="112"/>
  <c r="A47" i="112"/>
  <c r="M46" i="112"/>
  <c r="A46" i="112"/>
  <c r="M45" i="112"/>
  <c r="A45" i="112"/>
  <c r="M44" i="112"/>
  <c r="A44" i="112"/>
  <c r="M43" i="112"/>
  <c r="A43" i="112"/>
  <c r="M42" i="112"/>
  <c r="A42" i="112"/>
  <c r="A41" i="112"/>
  <c r="A40" i="112"/>
  <c r="A39" i="112"/>
  <c r="A38" i="112"/>
  <c r="A37" i="112"/>
  <c r="M36" i="112"/>
  <c r="A36" i="112"/>
  <c r="M35" i="112"/>
  <c r="A35" i="112"/>
  <c r="M34" i="112"/>
  <c r="A34" i="112"/>
  <c r="M33" i="112"/>
  <c r="A33" i="112"/>
  <c r="M32" i="112"/>
  <c r="A32" i="112"/>
  <c r="M31" i="112"/>
  <c r="A31" i="112"/>
  <c r="M30" i="112"/>
  <c r="A30" i="112"/>
  <c r="M29" i="112"/>
  <c r="A29" i="112"/>
  <c r="M28" i="112"/>
  <c r="A28" i="112"/>
  <c r="M27" i="112"/>
  <c r="A27" i="112"/>
  <c r="A26" i="112"/>
  <c r="A25" i="112"/>
  <c r="A24" i="112"/>
  <c r="A23" i="112"/>
  <c r="A22" i="112"/>
  <c r="A21" i="112"/>
  <c r="M20" i="112"/>
  <c r="A20" i="112"/>
  <c r="M19" i="112"/>
  <c r="A19" i="112"/>
  <c r="M18" i="112"/>
  <c r="A18" i="112"/>
  <c r="M17" i="112"/>
  <c r="A17" i="112"/>
  <c r="M16" i="112"/>
  <c r="A16" i="112"/>
  <c r="M15" i="112"/>
  <c r="A15" i="112"/>
  <c r="M14" i="112"/>
  <c r="A14" i="112"/>
  <c r="M13" i="112"/>
  <c r="A13" i="112"/>
  <c r="M12" i="112"/>
  <c r="A12" i="112"/>
  <c r="M11" i="112"/>
  <c r="A11" i="112"/>
  <c r="M10" i="112"/>
  <c r="A10" i="112"/>
  <c r="A9" i="112"/>
  <c r="M8" i="112"/>
  <c r="A8" i="112"/>
  <c r="M7" i="112"/>
  <c r="A7" i="112"/>
  <c r="M6" i="112"/>
  <c r="A6" i="112"/>
  <c r="N5" i="112"/>
  <c r="N90" i="112" s="1"/>
  <c r="A2" i="112"/>
  <c r="A1" i="112" s="1"/>
  <c r="A98" i="113"/>
  <c r="A97" i="113"/>
  <c r="A96" i="113"/>
  <c r="A95" i="113"/>
  <c r="A94" i="113"/>
  <c r="A93" i="113"/>
  <c r="A92" i="113"/>
  <c r="A91" i="113"/>
  <c r="A90" i="113"/>
  <c r="A89" i="113"/>
  <c r="A88" i="113"/>
  <c r="A87" i="113"/>
  <c r="A86" i="113"/>
  <c r="A85" i="113"/>
  <c r="A84" i="113"/>
  <c r="A83" i="113"/>
  <c r="A82" i="113"/>
  <c r="M81" i="113"/>
  <c r="N81" i="113" s="1"/>
  <c r="A81" i="113"/>
  <c r="M80" i="113"/>
  <c r="N80" i="113" s="1"/>
  <c r="A80" i="113"/>
  <c r="M79" i="113"/>
  <c r="N79" i="113" s="1"/>
  <c r="A79" i="113"/>
  <c r="M78" i="113"/>
  <c r="N78" i="113" s="1"/>
  <c r="A78" i="113"/>
  <c r="M77" i="113"/>
  <c r="N77" i="113" s="1"/>
  <c r="A77" i="113"/>
  <c r="M76" i="113"/>
  <c r="N76" i="113" s="1"/>
  <c r="A76" i="113"/>
  <c r="M75" i="113"/>
  <c r="N75" i="113" s="1"/>
  <c r="A75" i="113"/>
  <c r="N74" i="113"/>
  <c r="A74" i="113"/>
  <c r="A73" i="113"/>
  <c r="A72" i="113"/>
  <c r="A71" i="113"/>
  <c r="M70" i="113"/>
  <c r="N70" i="113" s="1"/>
  <c r="A70" i="113"/>
  <c r="M69" i="113"/>
  <c r="N69" i="113" s="1"/>
  <c r="A69" i="113"/>
  <c r="M68" i="113"/>
  <c r="N68" i="113" s="1"/>
  <c r="A68" i="113"/>
  <c r="M67" i="113"/>
  <c r="N67" i="113" s="1"/>
  <c r="A67" i="113"/>
  <c r="M66" i="113"/>
  <c r="N66" i="113" s="1"/>
  <c r="A66" i="113"/>
  <c r="M65" i="113"/>
  <c r="N65" i="113" s="1"/>
  <c r="A65" i="113"/>
  <c r="M64" i="113"/>
  <c r="N64" i="113" s="1"/>
  <c r="A64" i="113"/>
  <c r="M63" i="113"/>
  <c r="N63" i="113" s="1"/>
  <c r="A63" i="113"/>
  <c r="M62" i="113"/>
  <c r="N62" i="113" s="1"/>
  <c r="A62" i="113"/>
  <c r="M61" i="113"/>
  <c r="N61" i="113" s="1"/>
  <c r="A61" i="113"/>
  <c r="A60" i="113"/>
  <c r="A59" i="113"/>
  <c r="A58" i="113"/>
  <c r="A57" i="113"/>
  <c r="A56" i="113"/>
  <c r="A55" i="113"/>
  <c r="A54" i="113"/>
  <c r="A53" i="113"/>
  <c r="A52" i="113"/>
  <c r="A51" i="113"/>
  <c r="A50" i="113"/>
  <c r="A49" i="113"/>
  <c r="A48" i="113"/>
  <c r="A47" i="113"/>
  <c r="A46" i="113"/>
  <c r="A45" i="113"/>
  <c r="A44" i="113"/>
  <c r="A43" i="113"/>
  <c r="A42" i="113"/>
  <c r="A41" i="113"/>
  <c r="A40" i="113"/>
  <c r="A39" i="113"/>
  <c r="A38" i="113"/>
  <c r="A37" i="113"/>
  <c r="A36" i="113"/>
  <c r="A35" i="113"/>
  <c r="A34" i="113"/>
  <c r="A33" i="113"/>
  <c r="A32" i="113"/>
  <c r="A31" i="113"/>
  <c r="A30" i="113"/>
  <c r="A29" i="113"/>
  <c r="A28" i="113"/>
  <c r="A27" i="113"/>
  <c r="A26" i="113"/>
  <c r="A25" i="113"/>
  <c r="A24" i="113"/>
  <c r="A23" i="113"/>
  <c r="A22" i="113"/>
  <c r="A21" i="113"/>
  <c r="A20" i="113"/>
  <c r="A19" i="113"/>
  <c r="A18" i="113"/>
  <c r="A17" i="113"/>
  <c r="A16" i="113"/>
  <c r="A15" i="113"/>
  <c r="A14" i="113"/>
  <c r="A13" i="113"/>
  <c r="A12" i="113"/>
  <c r="A11" i="113"/>
  <c r="M10" i="113"/>
  <c r="N10" i="113" s="1"/>
  <c r="A10" i="113"/>
  <c r="M9" i="113"/>
  <c r="N9" i="113" s="1"/>
  <c r="A9" i="113"/>
  <c r="M8" i="113"/>
  <c r="N8" i="113" s="1"/>
  <c r="A8" i="113"/>
  <c r="M7" i="113"/>
  <c r="N7" i="113" s="1"/>
  <c r="A7" i="113"/>
  <c r="M6" i="113"/>
  <c r="A6" i="113"/>
  <c r="A2" i="113"/>
  <c r="A1" i="113" s="1"/>
  <c r="A97" i="114"/>
  <c r="A96" i="114"/>
  <c r="A95" i="114"/>
  <c r="A94" i="114"/>
  <c r="A93" i="114"/>
  <c r="A92" i="114"/>
  <c r="A91" i="114"/>
  <c r="A90" i="114"/>
  <c r="A89" i="114"/>
  <c r="A88" i="114"/>
  <c r="M87" i="114"/>
  <c r="A87" i="114"/>
  <c r="M86" i="114"/>
  <c r="A86" i="114"/>
  <c r="M85" i="114"/>
  <c r="A85" i="114"/>
  <c r="M84" i="114"/>
  <c r="A84" i="114"/>
  <c r="A83" i="114"/>
  <c r="A82" i="114"/>
  <c r="M81" i="114"/>
  <c r="A81" i="114"/>
  <c r="M80" i="114"/>
  <c r="A80" i="114"/>
  <c r="M79" i="114"/>
  <c r="A79" i="114"/>
  <c r="M78" i="114"/>
  <c r="A78" i="114"/>
  <c r="M77" i="114"/>
  <c r="A77" i="114"/>
  <c r="M76" i="114"/>
  <c r="A76" i="114"/>
  <c r="M75" i="114"/>
  <c r="A75" i="114"/>
  <c r="M74" i="114"/>
  <c r="A74" i="114"/>
  <c r="M73" i="114"/>
  <c r="A73" i="114"/>
  <c r="M72" i="114"/>
  <c r="A72" i="114"/>
  <c r="M71" i="114"/>
  <c r="A71" i="114"/>
  <c r="M70" i="114"/>
  <c r="A70" i="114"/>
  <c r="M69" i="114"/>
  <c r="A69" i="114"/>
  <c r="A68" i="114"/>
  <c r="A67" i="114"/>
  <c r="A66" i="114"/>
  <c r="A65" i="114"/>
  <c r="M64" i="114"/>
  <c r="A64" i="114"/>
  <c r="M63" i="114"/>
  <c r="A63" i="114"/>
  <c r="M62" i="114"/>
  <c r="A62" i="114"/>
  <c r="M61" i="114"/>
  <c r="A61" i="114"/>
  <c r="M60" i="114"/>
  <c r="A60" i="114"/>
  <c r="M59" i="114"/>
  <c r="A59" i="114"/>
  <c r="A58" i="114"/>
  <c r="A57" i="114"/>
  <c r="A56" i="114"/>
  <c r="A55" i="114"/>
  <c r="M54" i="114"/>
  <c r="A54" i="114"/>
  <c r="M53" i="114"/>
  <c r="A53" i="114"/>
  <c r="M52" i="114"/>
  <c r="A52" i="114"/>
  <c r="M51" i="114"/>
  <c r="A51" i="114"/>
  <c r="M50" i="114"/>
  <c r="A50" i="114"/>
  <c r="M49" i="114"/>
  <c r="A49" i="114"/>
  <c r="M48" i="114"/>
  <c r="A48" i="114"/>
  <c r="M47" i="114"/>
  <c r="A47" i="114"/>
  <c r="M46" i="114"/>
  <c r="A46" i="114"/>
  <c r="A45" i="114"/>
  <c r="A44" i="114"/>
  <c r="M43" i="114"/>
  <c r="A43" i="114"/>
  <c r="M42" i="114"/>
  <c r="A42" i="114"/>
  <c r="M41" i="114"/>
  <c r="A41" i="114"/>
  <c r="M40" i="114"/>
  <c r="A40" i="114"/>
  <c r="M39" i="114"/>
  <c r="A39" i="114"/>
  <c r="M38" i="114"/>
  <c r="A38" i="114"/>
  <c r="M37" i="114"/>
  <c r="A37" i="114"/>
  <c r="A36" i="114"/>
  <c r="A35" i="114"/>
  <c r="M34" i="114"/>
  <c r="A34" i="114"/>
  <c r="M33" i="114"/>
  <c r="A33" i="114"/>
  <c r="M32" i="114"/>
  <c r="A32" i="114"/>
  <c r="M31" i="114"/>
  <c r="A31" i="114"/>
  <c r="M30" i="114"/>
  <c r="A30" i="114"/>
  <c r="M29" i="114"/>
  <c r="A29" i="114"/>
  <c r="A28" i="114"/>
  <c r="A27" i="114"/>
  <c r="A26" i="114"/>
  <c r="A25" i="114"/>
  <c r="A24" i="114"/>
  <c r="A23" i="114"/>
  <c r="M22" i="114"/>
  <c r="A22" i="114"/>
  <c r="M21" i="114"/>
  <c r="A21" i="114"/>
  <c r="M20" i="114"/>
  <c r="A20" i="114"/>
  <c r="M19" i="114"/>
  <c r="A19" i="114"/>
  <c r="M18" i="114"/>
  <c r="A18" i="114"/>
  <c r="M17" i="114"/>
  <c r="A17" i="114"/>
  <c r="M16" i="114"/>
  <c r="A16" i="114"/>
  <c r="M15" i="114"/>
  <c r="A15" i="114"/>
  <c r="M14" i="114"/>
  <c r="A14" i="114"/>
  <c r="M13" i="114"/>
  <c r="A13" i="114"/>
  <c r="M12" i="114"/>
  <c r="A12" i="114"/>
  <c r="M11" i="114"/>
  <c r="A11" i="114"/>
  <c r="M10" i="114"/>
  <c r="A10" i="114"/>
  <c r="M9" i="114"/>
  <c r="A9" i="114"/>
  <c r="M8" i="114"/>
  <c r="A8" i="114"/>
  <c r="M7" i="114"/>
  <c r="A7" i="114"/>
  <c r="M6" i="114"/>
  <c r="A6" i="114"/>
  <c r="N5" i="114"/>
  <c r="A2" i="114"/>
  <c r="A1" i="114" s="1"/>
  <c r="A86" i="116"/>
  <c r="A85" i="116"/>
  <c r="A84" i="116"/>
  <c r="A83" i="116"/>
  <c r="A82" i="116"/>
  <c r="A81" i="116"/>
  <c r="A80" i="116"/>
  <c r="A79" i="116"/>
  <c r="A78" i="116"/>
  <c r="A77" i="116"/>
  <c r="A76" i="116"/>
  <c r="A75" i="116"/>
  <c r="A74" i="116"/>
  <c r="A73" i="116"/>
  <c r="A72" i="116"/>
  <c r="A71" i="116"/>
  <c r="A70" i="116"/>
  <c r="A69" i="116"/>
  <c r="A68" i="116"/>
  <c r="A67" i="116"/>
  <c r="A66" i="116"/>
  <c r="A62" i="116"/>
  <c r="A61" i="116"/>
  <c r="A60" i="116"/>
  <c r="A59" i="116"/>
  <c r="A58" i="116"/>
  <c r="A57" i="116"/>
  <c r="A49" i="116"/>
  <c r="M48" i="116"/>
  <c r="N48" i="116" s="1"/>
  <c r="A48" i="116"/>
  <c r="M47" i="116"/>
  <c r="N47" i="116" s="1"/>
  <c r="A47" i="116"/>
  <c r="M46" i="116"/>
  <c r="N46" i="116" s="1"/>
  <c r="A46" i="116"/>
  <c r="M45" i="116"/>
  <c r="N45" i="116" s="1"/>
  <c r="A45" i="116"/>
  <c r="M44" i="116"/>
  <c r="N44" i="116" s="1"/>
  <c r="A44" i="116"/>
  <c r="M43" i="116"/>
  <c r="N43" i="116" s="1"/>
  <c r="A43" i="116"/>
  <c r="M42" i="116"/>
  <c r="N42" i="116" s="1"/>
  <c r="A42" i="116"/>
  <c r="M41" i="116"/>
  <c r="N41" i="116" s="1"/>
  <c r="A41" i="116"/>
  <c r="M40" i="116"/>
  <c r="N40" i="116" s="1"/>
  <c r="A40" i="116"/>
  <c r="M39" i="116"/>
  <c r="N39" i="116" s="1"/>
  <c r="A39" i="116"/>
  <c r="A38" i="116"/>
  <c r="A37" i="116"/>
  <c r="A36" i="116"/>
  <c r="A35" i="116"/>
  <c r="A34" i="116"/>
  <c r="A33" i="116"/>
  <c r="A32" i="116"/>
  <c r="A31" i="116"/>
  <c r="A30" i="116"/>
  <c r="A29" i="116"/>
  <c r="A28" i="116"/>
  <c r="A27" i="116"/>
  <c r="A26" i="116"/>
  <c r="A25" i="116"/>
  <c r="A24" i="116"/>
  <c r="A23" i="116"/>
  <c r="A22" i="116"/>
  <c r="A21" i="116"/>
  <c r="A20" i="116"/>
  <c r="A19" i="116"/>
  <c r="A18" i="116"/>
  <c r="A17" i="116"/>
  <c r="A16" i="116"/>
  <c r="A15" i="116"/>
  <c r="A14" i="116"/>
  <c r="A13" i="116"/>
  <c r="A12" i="116"/>
  <c r="A11" i="116"/>
  <c r="A10" i="116"/>
  <c r="A9" i="116"/>
  <c r="A8" i="116"/>
  <c r="M7" i="116"/>
  <c r="N7" i="116" s="1"/>
  <c r="A7" i="116"/>
  <c r="M6" i="116"/>
  <c r="N6" i="116" s="1"/>
  <c r="A2" i="116"/>
  <c r="A1" i="116" s="1"/>
  <c r="M98" i="122"/>
  <c r="A98" i="122"/>
  <c r="M97" i="122"/>
  <c r="A97" i="122"/>
  <c r="M96" i="122"/>
  <c r="A96" i="122"/>
  <c r="M95" i="122"/>
  <c r="A95" i="122"/>
  <c r="M94" i="122"/>
  <c r="A94" i="122"/>
  <c r="M93" i="122"/>
  <c r="A93" i="122"/>
  <c r="M92" i="122"/>
  <c r="A92" i="122"/>
  <c r="M91" i="122"/>
  <c r="A91" i="122"/>
  <c r="M90" i="122"/>
  <c r="A90" i="122"/>
  <c r="M89" i="122"/>
  <c r="A89" i="122"/>
  <c r="M88" i="122"/>
  <c r="A88" i="122"/>
  <c r="M87" i="122"/>
  <c r="A87" i="122"/>
  <c r="M86" i="122"/>
  <c r="A86" i="122"/>
  <c r="M85" i="122"/>
  <c r="A85" i="122"/>
  <c r="M84" i="122"/>
  <c r="A84" i="122"/>
  <c r="M83" i="122"/>
  <c r="A83" i="122"/>
  <c r="M82" i="122"/>
  <c r="A82" i="122"/>
  <c r="M81" i="122"/>
  <c r="A81" i="122"/>
  <c r="M80" i="122"/>
  <c r="A80" i="122"/>
  <c r="M79" i="122"/>
  <c r="A79" i="122"/>
  <c r="M78" i="122"/>
  <c r="A78" i="122"/>
  <c r="M77" i="122"/>
  <c r="A77" i="122"/>
  <c r="M76" i="122"/>
  <c r="A76" i="122"/>
  <c r="M75" i="122"/>
  <c r="A75" i="122"/>
  <c r="M74" i="122"/>
  <c r="A74" i="122"/>
  <c r="M73" i="122"/>
  <c r="A73" i="122"/>
  <c r="M72" i="122"/>
  <c r="A72" i="122"/>
  <c r="M71" i="122"/>
  <c r="A71" i="122"/>
  <c r="M70" i="122"/>
  <c r="A70" i="122"/>
  <c r="M69" i="122"/>
  <c r="A69" i="122"/>
  <c r="M68" i="122"/>
  <c r="A68" i="122"/>
  <c r="M67" i="122"/>
  <c r="A67" i="122"/>
  <c r="M66" i="122"/>
  <c r="A66" i="122"/>
  <c r="M65" i="122"/>
  <c r="A65" i="122"/>
  <c r="M64" i="122"/>
  <c r="A64" i="122"/>
  <c r="M63" i="122"/>
  <c r="A63" i="122"/>
  <c r="M62" i="122"/>
  <c r="A62" i="122"/>
  <c r="M61" i="122"/>
  <c r="A61" i="122"/>
  <c r="M60" i="122"/>
  <c r="A60" i="122"/>
  <c r="M59" i="122"/>
  <c r="A59" i="122"/>
  <c r="M58" i="122"/>
  <c r="A58" i="122"/>
  <c r="M57" i="122"/>
  <c r="A57" i="122"/>
  <c r="M56" i="122"/>
  <c r="A56" i="122"/>
  <c r="M55" i="122"/>
  <c r="A55" i="122"/>
  <c r="M54" i="122"/>
  <c r="A54" i="122"/>
  <c r="M53" i="122"/>
  <c r="A53" i="122"/>
  <c r="M52" i="122"/>
  <c r="A52" i="122"/>
  <c r="M51" i="122"/>
  <c r="A51" i="122"/>
  <c r="M50" i="122"/>
  <c r="A50" i="122"/>
  <c r="M49" i="122"/>
  <c r="A49" i="122"/>
  <c r="M48" i="122"/>
  <c r="A48" i="122"/>
  <c r="M47" i="122"/>
  <c r="A47" i="122"/>
  <c r="M46" i="122"/>
  <c r="A46" i="122"/>
  <c r="M45" i="122"/>
  <c r="A45" i="122"/>
  <c r="M44" i="122"/>
  <c r="A44" i="122"/>
  <c r="M43" i="122"/>
  <c r="A43" i="122"/>
  <c r="M42" i="122"/>
  <c r="A42" i="122"/>
  <c r="M41" i="122"/>
  <c r="A41" i="122"/>
  <c r="M40" i="122"/>
  <c r="A40" i="122"/>
  <c r="M39" i="122"/>
  <c r="A39" i="122"/>
  <c r="M38" i="122"/>
  <c r="A38" i="122"/>
  <c r="M37" i="122"/>
  <c r="A37" i="122"/>
  <c r="M36" i="122"/>
  <c r="A36" i="122"/>
  <c r="M35" i="122"/>
  <c r="A35" i="122"/>
  <c r="M34" i="122"/>
  <c r="A34" i="122"/>
  <c r="M33" i="122"/>
  <c r="A33" i="122"/>
  <c r="M32" i="122"/>
  <c r="A32" i="122"/>
  <c r="M31" i="122"/>
  <c r="A31" i="122"/>
  <c r="M30" i="122"/>
  <c r="A30" i="122"/>
  <c r="M29" i="122"/>
  <c r="A29" i="122"/>
  <c r="M28" i="122"/>
  <c r="A28" i="122"/>
  <c r="M27" i="122"/>
  <c r="A27" i="122"/>
  <c r="M26" i="122"/>
  <c r="A26" i="122"/>
  <c r="M25" i="122"/>
  <c r="A25" i="122"/>
  <c r="M24" i="122"/>
  <c r="A24" i="122"/>
  <c r="M23" i="122"/>
  <c r="A23" i="122"/>
  <c r="M22" i="122"/>
  <c r="A22" i="122"/>
  <c r="M21" i="122"/>
  <c r="A21" i="122"/>
  <c r="M20" i="122"/>
  <c r="A20" i="122"/>
  <c r="M19" i="122"/>
  <c r="A19" i="122"/>
  <c r="M18" i="122"/>
  <c r="A18" i="122"/>
  <c r="M17" i="122"/>
  <c r="A17" i="122"/>
  <c r="M16" i="122"/>
  <c r="A16" i="122"/>
  <c r="M15" i="122"/>
  <c r="A15" i="122"/>
  <c r="M14" i="122"/>
  <c r="A14" i="122"/>
  <c r="M13" i="122"/>
  <c r="A13" i="122"/>
  <c r="M12" i="122"/>
  <c r="A12" i="122"/>
  <c r="M11" i="122"/>
  <c r="A11" i="122"/>
  <c r="M10" i="122"/>
  <c r="A10" i="122"/>
  <c r="M9" i="122"/>
  <c r="A9" i="122"/>
  <c r="M8" i="122"/>
  <c r="A8" i="122"/>
  <c r="M7" i="122"/>
  <c r="A7" i="122"/>
  <c r="M6" i="122"/>
  <c r="A2" i="122"/>
  <c r="A1" i="122" s="1"/>
  <c r="AA7" i="146" l="1"/>
  <c r="AA15" i="146"/>
  <c r="AA23" i="146"/>
  <c r="AA21" i="146"/>
  <c r="AA8" i="146"/>
  <c r="AA16" i="146"/>
  <c r="AA24" i="146"/>
  <c r="AA14" i="146"/>
  <c r="AA9" i="146"/>
  <c r="AA17" i="146"/>
  <c r="AA25" i="146"/>
  <c r="AA10" i="146"/>
  <c r="AA18" i="146"/>
  <c r="AA26" i="146"/>
  <c r="AA22" i="146"/>
  <c r="AA11" i="146"/>
  <c r="AA19" i="146"/>
  <c r="AA27" i="146"/>
  <c r="AA12" i="146"/>
  <c r="AA20" i="146"/>
  <c r="AA13" i="146"/>
  <c r="AA8" i="37"/>
  <c r="AA16" i="37"/>
  <c r="AA24" i="37"/>
  <c r="AA32" i="37"/>
  <c r="AA40" i="37"/>
  <c r="AA25" i="37"/>
  <c r="AA19" i="37"/>
  <c r="AA9" i="37"/>
  <c r="AA17" i="37"/>
  <c r="AA33" i="37"/>
  <c r="AA41" i="37"/>
  <c r="AA35" i="37"/>
  <c r="AA10" i="37"/>
  <c r="AA18" i="37"/>
  <c r="AA26" i="37"/>
  <c r="AA34" i="37"/>
  <c r="AA11" i="37"/>
  <c r="AA27" i="37"/>
  <c r="AA12" i="37"/>
  <c r="AA20" i="37"/>
  <c r="AA28" i="37"/>
  <c r="AA36" i="37"/>
  <c r="AA23" i="37"/>
  <c r="AA28" i="146"/>
  <c r="AA13" i="37"/>
  <c r="AA21" i="37"/>
  <c r="AA29" i="37"/>
  <c r="AA37" i="37"/>
  <c r="AA7" i="37"/>
  <c r="AA15" i="37"/>
  <c r="AA39" i="37"/>
  <c r="AA29" i="146"/>
  <c r="AA14" i="37"/>
  <c r="AA22" i="37"/>
  <c r="AA30" i="37"/>
  <c r="AA38" i="37"/>
  <c r="AA31" i="37"/>
  <c r="AA7" i="148"/>
  <c r="AA14" i="148"/>
  <c r="AA22" i="148"/>
  <c r="AA30" i="148"/>
  <c r="AA19" i="148"/>
  <c r="AA29" i="148"/>
  <c r="AA15" i="148"/>
  <c r="AA23" i="148"/>
  <c r="AA31" i="148"/>
  <c r="AA11" i="148"/>
  <c r="AA8" i="148"/>
  <c r="AA16" i="148"/>
  <c r="AA24" i="148"/>
  <c r="AA32" i="148"/>
  <c r="AA33" i="148"/>
  <c r="AA20" i="148"/>
  <c r="AA9" i="148"/>
  <c r="AA17" i="148"/>
  <c r="AA25" i="148"/>
  <c r="AA12" i="148"/>
  <c r="AA10" i="148"/>
  <c r="AA18" i="148"/>
  <c r="AA26" i="148"/>
  <c r="AA34" i="148"/>
  <c r="AA27" i="148"/>
  <c r="AA28" i="148"/>
  <c r="AA13" i="148"/>
  <c r="AA21" i="148"/>
  <c r="Z7" i="153"/>
  <c r="AA8" i="151"/>
  <c r="AA16" i="151"/>
  <c r="AA14" i="151"/>
  <c r="Z8" i="153"/>
  <c r="AA9" i="151"/>
  <c r="AA13" i="151"/>
  <c r="Z9" i="153"/>
  <c r="AA10" i="151"/>
  <c r="Z12" i="153"/>
  <c r="Z10" i="153"/>
  <c r="AA11" i="151"/>
  <c r="Z13" i="153"/>
  <c r="Z11" i="153"/>
  <c r="AA12" i="151"/>
  <c r="AA7" i="151"/>
  <c r="AA15" i="151"/>
  <c r="P18" i="150"/>
  <c r="P20" i="150"/>
  <c r="P25" i="150"/>
  <c r="P13" i="150"/>
  <c r="P26" i="150"/>
  <c r="P21" i="150"/>
  <c r="P19" i="150"/>
  <c r="P15" i="150"/>
  <c r="P23" i="150"/>
  <c r="P10" i="150"/>
  <c r="P11" i="150"/>
  <c r="P7" i="150"/>
  <c r="P8" i="150"/>
  <c r="P14" i="150"/>
  <c r="P6" i="150"/>
  <c r="P9" i="150"/>
  <c r="P22" i="150"/>
  <c r="P17" i="150"/>
  <c r="P12" i="150"/>
  <c r="P24" i="150"/>
  <c r="AC14" i="151"/>
  <c r="AC28" i="147"/>
  <c r="AC26" i="148"/>
  <c r="AB12" i="153"/>
  <c r="AC30" i="147"/>
  <c r="AC7" i="147"/>
  <c r="AC29" i="148"/>
  <c r="AC11" i="149"/>
  <c r="AC6" i="147"/>
  <c r="AC31" i="148"/>
  <c r="AC29" i="147"/>
  <c r="AC9" i="149"/>
  <c r="AC30" i="148"/>
  <c r="AC6" i="148"/>
  <c r="AB14" i="153"/>
  <c r="AC10" i="148"/>
  <c r="AC20" i="148"/>
  <c r="AC18" i="148"/>
  <c r="AC28" i="148"/>
  <c r="AC23" i="148"/>
  <c r="AB10" i="153"/>
  <c r="AC19" i="147"/>
  <c r="AC33" i="148"/>
  <c r="AC8" i="149"/>
  <c r="AC24" i="148"/>
  <c r="AC15" i="147"/>
  <c r="AC8" i="147"/>
  <c r="AC7" i="148"/>
  <c r="AC8" i="148"/>
  <c r="AC10" i="147"/>
  <c r="AC27" i="148"/>
  <c r="AC32" i="147"/>
  <c r="AC32" i="148"/>
  <c r="AC12" i="148"/>
  <c r="AC8" i="151"/>
  <c r="AC11" i="151"/>
  <c r="AC15" i="148"/>
  <c r="AC22" i="147"/>
  <c r="AC25" i="147"/>
  <c r="AC9" i="148"/>
  <c r="AC7" i="151"/>
  <c r="AC13" i="147"/>
  <c r="AC11" i="148"/>
  <c r="AC9" i="151"/>
  <c r="AC31" i="147"/>
  <c r="AC16" i="147"/>
  <c r="AC14" i="148"/>
  <c r="AC12" i="151"/>
  <c r="AC18" i="147"/>
  <c r="AB11" i="153"/>
  <c r="AC12" i="149"/>
  <c r="AC7" i="149"/>
  <c r="AC16" i="148"/>
  <c r="AC12" i="147"/>
  <c r="AC17" i="147"/>
  <c r="AC6" i="151"/>
  <c r="AB7" i="153"/>
  <c r="AC17" i="148"/>
  <c r="AC15" i="151"/>
  <c r="AC21" i="147"/>
  <c r="AC19" i="148"/>
  <c r="AB13" i="153"/>
  <c r="AC13" i="151"/>
  <c r="AC24" i="147"/>
  <c r="AC22" i="148"/>
  <c r="AB8" i="153"/>
  <c r="AC13" i="149"/>
  <c r="AC25" i="148"/>
  <c r="AC10" i="151"/>
  <c r="AC27" i="147"/>
  <c r="AC34" i="148"/>
  <c r="AC9" i="147"/>
  <c r="AC14" i="147"/>
  <c r="AC10" i="149"/>
  <c r="AC20" i="147"/>
  <c r="AC13" i="148"/>
  <c r="Q54" i="37"/>
  <c r="Q55" i="37"/>
  <c r="Q56" i="37"/>
  <c r="Q50" i="37"/>
  <c r="Q52" i="37"/>
  <c r="Q51" i="37"/>
  <c r="Q53" i="37"/>
  <c r="S7" i="146"/>
  <c r="S15" i="146"/>
  <c r="S23" i="146"/>
  <c r="S22" i="146"/>
  <c r="S8" i="146"/>
  <c r="S16" i="146"/>
  <c r="S19" i="146"/>
  <c r="S9" i="146"/>
  <c r="S17" i="146"/>
  <c r="S13" i="146"/>
  <c r="S10" i="146"/>
  <c r="S18" i="146"/>
  <c r="S14" i="146"/>
  <c r="S11" i="146"/>
  <c r="S12" i="146"/>
  <c r="S20" i="146"/>
  <c r="S21" i="146"/>
  <c r="M7" i="149"/>
  <c r="M15" i="149"/>
  <c r="M12" i="153"/>
  <c r="M9" i="153"/>
  <c r="M8" i="149"/>
  <c r="M16" i="149"/>
  <c r="M13" i="153"/>
  <c r="M9" i="149"/>
  <c r="M17" i="149"/>
  <c r="M14" i="153"/>
  <c r="M11" i="153"/>
  <c r="M10" i="149"/>
  <c r="M7" i="153"/>
  <c r="M11" i="149"/>
  <c r="M8" i="153"/>
  <c r="M12" i="149"/>
  <c r="M13" i="149"/>
  <c r="M10" i="153"/>
  <c r="M14" i="149"/>
  <c r="AH14" i="151"/>
  <c r="AH13" i="151"/>
  <c r="AH12" i="151"/>
  <c r="AC20" i="150"/>
  <c r="AC13" i="150"/>
  <c r="AC11" i="150"/>
  <c r="AC34" i="150"/>
  <c r="AC7" i="150"/>
  <c r="AC14" i="150"/>
  <c r="AC9" i="150"/>
  <c r="AC17" i="150"/>
  <c r="AC15" i="150"/>
  <c r="AC19" i="150"/>
  <c r="AC12" i="150"/>
  <c r="AC10" i="150"/>
  <c r="AC18" i="150"/>
  <c r="AI34" i="150"/>
  <c r="AC8" i="150"/>
  <c r="AC27" i="150"/>
  <c r="AC36" i="150"/>
  <c r="AC42" i="150"/>
  <c r="AC28" i="146"/>
  <c r="AC33" i="150"/>
  <c r="AC6" i="150"/>
  <c r="AC28" i="150"/>
  <c r="AC37" i="150"/>
  <c r="AC27" i="146"/>
  <c r="AC29" i="146"/>
  <c r="AC31" i="146"/>
  <c r="AC41" i="150"/>
  <c r="AC21" i="150"/>
  <c r="AC29" i="150"/>
  <c r="AC38" i="150"/>
  <c r="AC25" i="150"/>
  <c r="AC22" i="150"/>
  <c r="AC30" i="150"/>
  <c r="AC39" i="150"/>
  <c r="AC32" i="150"/>
  <c r="AC35" i="150"/>
  <c r="AC23" i="150"/>
  <c r="AC31" i="150"/>
  <c r="AC40" i="150"/>
  <c r="AC30" i="146"/>
  <c r="AC26" i="150"/>
  <c r="AC24" i="150"/>
  <c r="M7" i="147"/>
  <c r="M15" i="147"/>
  <c r="M6" i="147"/>
  <c r="M8" i="147"/>
  <c r="M16" i="147"/>
  <c r="M19" i="147"/>
  <c r="M9" i="147"/>
  <c r="M17" i="147"/>
  <c r="M14" i="147"/>
  <c r="M10" i="147"/>
  <c r="M18" i="147"/>
  <c r="M11" i="147"/>
  <c r="M12" i="147"/>
  <c r="M20" i="147"/>
  <c r="M13" i="147"/>
  <c r="M28" i="147"/>
  <c r="M29" i="147"/>
  <c r="M22" i="147"/>
  <c r="M30" i="147"/>
  <c r="M23" i="147"/>
  <c r="M24" i="147"/>
  <c r="M27" i="147"/>
  <c r="M25" i="147"/>
  <c r="M26" i="147"/>
  <c r="M12" i="151"/>
  <c r="M13" i="151"/>
  <c r="M14" i="151"/>
  <c r="M18" i="149"/>
  <c r="M6" i="149"/>
  <c r="L13" i="148"/>
  <c r="L29" i="148"/>
  <c r="L30" i="148"/>
  <c r="L32" i="148"/>
  <c r="L7" i="148"/>
  <c r="L15" i="148"/>
  <c r="L23" i="148"/>
  <c r="L31" i="148"/>
  <c r="L26" i="148"/>
  <c r="L8" i="148"/>
  <c r="L9" i="148"/>
  <c r="L17" i="148"/>
  <c r="L25" i="148"/>
  <c r="L33" i="148"/>
  <c r="L18" i="148"/>
  <c r="L10" i="148"/>
  <c r="L11" i="148"/>
  <c r="L19" i="148"/>
  <c r="L22" i="148"/>
  <c r="L12" i="148"/>
  <c r="L20" i="148"/>
  <c r="L28" i="148"/>
  <c r="L14" i="148"/>
  <c r="L24" i="148"/>
  <c r="L12" i="151"/>
  <c r="L14" i="151"/>
  <c r="L13" i="151"/>
  <c r="L10" i="149"/>
  <c r="L12" i="149"/>
  <c r="L18" i="149"/>
  <c r="L7" i="149"/>
  <c r="L11" i="149"/>
  <c r="L13" i="149"/>
  <c r="L15" i="149"/>
  <c r="L17" i="149"/>
  <c r="L8" i="149"/>
  <c r="L16" i="149"/>
  <c r="L6" i="149"/>
  <c r="L14" i="149"/>
  <c r="L7" i="146"/>
  <c r="L11" i="146"/>
  <c r="L15" i="146"/>
  <c r="L19" i="146"/>
  <c r="L23" i="146"/>
  <c r="L7" i="147"/>
  <c r="L11" i="147"/>
  <c r="L15" i="147"/>
  <c r="L19" i="147"/>
  <c r="L23" i="147"/>
  <c r="L31" i="147"/>
  <c r="L7" i="152"/>
  <c r="L15" i="152"/>
  <c r="L9" i="37"/>
  <c r="L13" i="37"/>
  <c r="L17" i="37"/>
  <c r="L21" i="37"/>
  <c r="L25" i="37"/>
  <c r="L29" i="37"/>
  <c r="L33" i="37"/>
  <c r="L41" i="37"/>
  <c r="L49" i="37"/>
  <c r="K43" i="153"/>
  <c r="K35" i="153"/>
  <c r="K27" i="153"/>
  <c r="K47" i="152"/>
  <c r="K39" i="152"/>
  <c r="K31" i="152"/>
  <c r="K44" i="151"/>
  <c r="K36" i="151"/>
  <c r="K28" i="151"/>
  <c r="K47" i="150"/>
  <c r="K39" i="150"/>
  <c r="K31" i="150"/>
  <c r="K45" i="149"/>
  <c r="K37" i="149"/>
  <c r="K29" i="149"/>
  <c r="K48" i="148"/>
  <c r="K44" i="148"/>
  <c r="K40" i="148"/>
  <c r="K36" i="148"/>
  <c r="K49" i="147"/>
  <c r="K41" i="147"/>
  <c r="K33" i="147"/>
  <c r="K51" i="37"/>
  <c r="K55" i="37"/>
  <c r="L17" i="146"/>
  <c r="L9" i="147"/>
  <c r="L25" i="147"/>
  <c r="L11" i="152"/>
  <c r="L7" i="37"/>
  <c r="L23" i="37"/>
  <c r="L45" i="37"/>
  <c r="K39" i="153"/>
  <c r="K48" i="151"/>
  <c r="K24" i="151"/>
  <c r="K27" i="150"/>
  <c r="K49" i="149"/>
  <c r="K25" i="149"/>
  <c r="K38" i="148"/>
  <c r="K45" i="147"/>
  <c r="L26" i="147"/>
  <c r="L32" i="147"/>
  <c r="L8" i="37"/>
  <c r="L24" i="37"/>
  <c r="L32" i="37"/>
  <c r="K49" i="153"/>
  <c r="K45" i="152"/>
  <c r="K42" i="151"/>
  <c r="K45" i="150"/>
  <c r="K43" i="149"/>
  <c r="K49" i="148"/>
  <c r="K37" i="148"/>
  <c r="K47" i="147"/>
  <c r="K54" i="37"/>
  <c r="L10" i="151"/>
  <c r="L12" i="152"/>
  <c r="L23" i="152"/>
  <c r="L7" i="151"/>
  <c r="L11" i="151"/>
  <c r="L18" i="151"/>
  <c r="L6" i="153"/>
  <c r="L6" i="147"/>
  <c r="L36" i="37"/>
  <c r="L44" i="37"/>
  <c r="K48" i="153"/>
  <c r="K40" i="153"/>
  <c r="K32" i="153"/>
  <c r="K24" i="153"/>
  <c r="K44" i="152"/>
  <c r="K36" i="152"/>
  <c r="K49" i="151"/>
  <c r="K41" i="151"/>
  <c r="K33" i="151"/>
  <c r="K25" i="151"/>
  <c r="K44" i="150"/>
  <c r="K36" i="150"/>
  <c r="K28" i="150"/>
  <c r="K42" i="149"/>
  <c r="K34" i="149"/>
  <c r="K26" i="149"/>
  <c r="K46" i="147"/>
  <c r="K38" i="147"/>
  <c r="K49" i="146"/>
  <c r="K45" i="146"/>
  <c r="K41" i="146"/>
  <c r="K37" i="146"/>
  <c r="K33" i="146"/>
  <c r="K29" i="146"/>
  <c r="L21" i="146"/>
  <c r="L13" i="147"/>
  <c r="L29" i="147"/>
  <c r="L6" i="152"/>
  <c r="L19" i="37"/>
  <c r="L37" i="37"/>
  <c r="K31" i="153"/>
  <c r="K35" i="152"/>
  <c r="K43" i="150"/>
  <c r="L8" i="146"/>
  <c r="L12" i="146"/>
  <c r="L16" i="146"/>
  <c r="L20" i="146"/>
  <c r="L24" i="146"/>
  <c r="L8" i="147"/>
  <c r="L12" i="147"/>
  <c r="L16" i="147"/>
  <c r="L20" i="147"/>
  <c r="L24" i="147"/>
  <c r="L28" i="147"/>
  <c r="L21" i="151"/>
  <c r="L13" i="152"/>
  <c r="L10" i="37"/>
  <c r="L14" i="37"/>
  <c r="L18" i="37"/>
  <c r="L22" i="37"/>
  <c r="L26" i="37"/>
  <c r="L30" i="37"/>
  <c r="L39" i="37"/>
  <c r="L47" i="37"/>
  <c r="K45" i="153"/>
  <c r="K37" i="153"/>
  <c r="K29" i="153"/>
  <c r="K21" i="153"/>
  <c r="K41" i="152"/>
  <c r="K33" i="152"/>
  <c r="K46" i="151"/>
  <c r="K38" i="151"/>
  <c r="K30" i="151"/>
  <c r="K49" i="150"/>
  <c r="K41" i="150"/>
  <c r="K33" i="150"/>
  <c r="K47" i="149"/>
  <c r="K39" i="149"/>
  <c r="K31" i="149"/>
  <c r="K47" i="148"/>
  <c r="K43" i="148"/>
  <c r="K39" i="148"/>
  <c r="K35" i="148"/>
  <c r="K43" i="147"/>
  <c r="K35" i="147"/>
  <c r="K52" i="37"/>
  <c r="K56" i="37"/>
  <c r="L13" i="146"/>
  <c r="L17" i="147"/>
  <c r="L15" i="37"/>
  <c r="L27" i="37"/>
  <c r="L6" i="37"/>
  <c r="K23" i="153"/>
  <c r="K40" i="151"/>
  <c r="K35" i="150"/>
  <c r="K33" i="149"/>
  <c r="K42" i="148"/>
  <c r="K53" i="37"/>
  <c r="L30" i="147"/>
  <c r="L16" i="37"/>
  <c r="L35" i="37"/>
  <c r="K33" i="153"/>
  <c r="K37" i="152"/>
  <c r="K34" i="151"/>
  <c r="K29" i="150"/>
  <c r="K27" i="149"/>
  <c r="K41" i="148"/>
  <c r="K33" i="148"/>
  <c r="K39" i="147"/>
  <c r="L20" i="151"/>
  <c r="L19" i="152"/>
  <c r="L25" i="152"/>
  <c r="L15" i="153"/>
  <c r="L8" i="151"/>
  <c r="L15" i="151"/>
  <c r="L8" i="152"/>
  <c r="L16" i="152"/>
  <c r="L18" i="152"/>
  <c r="L20" i="152"/>
  <c r="L22" i="152"/>
  <c r="L24" i="152"/>
  <c r="L26" i="152"/>
  <c r="L28" i="152"/>
  <c r="L16" i="153"/>
  <c r="L18" i="153"/>
  <c r="L20" i="153"/>
  <c r="L6" i="146"/>
  <c r="L34" i="37"/>
  <c r="L42" i="37"/>
  <c r="K42" i="153"/>
  <c r="K34" i="153"/>
  <c r="K26" i="153"/>
  <c r="K46" i="152"/>
  <c r="K38" i="152"/>
  <c r="K30" i="152"/>
  <c r="K43" i="151"/>
  <c r="K35" i="151"/>
  <c r="K27" i="151"/>
  <c r="K46" i="150"/>
  <c r="K38" i="150"/>
  <c r="K30" i="150"/>
  <c r="K44" i="149"/>
  <c r="K36" i="149"/>
  <c r="K28" i="149"/>
  <c r="K48" i="147"/>
  <c r="K40" i="147"/>
  <c r="K48" i="146"/>
  <c r="K44" i="146"/>
  <c r="K40" i="146"/>
  <c r="K36" i="146"/>
  <c r="K32" i="146"/>
  <c r="K28" i="146"/>
  <c r="L25" i="146"/>
  <c r="L21" i="147"/>
  <c r="L19" i="151"/>
  <c r="L11" i="37"/>
  <c r="L31" i="37"/>
  <c r="K47" i="153"/>
  <c r="K43" i="152"/>
  <c r="K32" i="151"/>
  <c r="K41" i="149"/>
  <c r="K46" i="148"/>
  <c r="K34" i="148"/>
  <c r="K37" i="147"/>
  <c r="L22" i="147"/>
  <c r="L12" i="37"/>
  <c r="L20" i="37"/>
  <c r="L28" i="37"/>
  <c r="L43" i="37"/>
  <c r="K41" i="153"/>
  <c r="K25" i="153"/>
  <c r="K29" i="152"/>
  <c r="K26" i="151"/>
  <c r="K37" i="150"/>
  <c r="K35" i="149"/>
  <c r="K45" i="148"/>
  <c r="K50" i="37"/>
  <c r="L17" i="151"/>
  <c r="L17" i="152"/>
  <c r="L21" i="152"/>
  <c r="L27" i="152"/>
  <c r="L17" i="153"/>
  <c r="L19" i="153"/>
  <c r="L9" i="151"/>
  <c r="L16" i="151"/>
  <c r="L22" i="151"/>
  <c r="L14" i="152"/>
  <c r="L6" i="148"/>
  <c r="L40" i="37"/>
  <c r="L48" i="37"/>
  <c r="K44" i="153"/>
  <c r="K36" i="153"/>
  <c r="K28" i="153"/>
  <c r="K48" i="152"/>
  <c r="K40" i="152"/>
  <c r="K32" i="152"/>
  <c r="K45" i="151"/>
  <c r="K37" i="151"/>
  <c r="K29" i="151"/>
  <c r="K48" i="150"/>
  <c r="K40" i="150"/>
  <c r="K32" i="150"/>
  <c r="K46" i="149"/>
  <c r="K38" i="149"/>
  <c r="K30" i="149"/>
  <c r="K50" i="147"/>
  <c r="K42" i="147"/>
  <c r="K34" i="147"/>
  <c r="K47" i="146"/>
  <c r="K43" i="146"/>
  <c r="K39" i="146"/>
  <c r="K35" i="146"/>
  <c r="K31" i="146"/>
  <c r="K27" i="146"/>
  <c r="L10" i="146"/>
  <c r="L14" i="146"/>
  <c r="L18" i="146"/>
  <c r="L22" i="146"/>
  <c r="L26" i="146"/>
  <c r="L10" i="147"/>
  <c r="L14" i="147"/>
  <c r="L18" i="147"/>
  <c r="K22" i="153"/>
  <c r="K34" i="150"/>
  <c r="K40" i="149"/>
  <c r="K36" i="147"/>
  <c r="K42" i="152"/>
  <c r="K32" i="149"/>
  <c r="K34" i="146"/>
  <c r="K34" i="152"/>
  <c r="K46" i="146"/>
  <c r="L38" i="37"/>
  <c r="K47" i="151"/>
  <c r="K38" i="153"/>
  <c r="L46" i="37"/>
  <c r="K39" i="151"/>
  <c r="K38" i="146"/>
  <c r="K46" i="153"/>
  <c r="K31" i="151"/>
  <c r="K23" i="151"/>
  <c r="K30" i="146"/>
  <c r="K42" i="146"/>
  <c r="L6" i="151"/>
  <c r="K30" i="153"/>
  <c r="K42" i="150"/>
  <c r="K48" i="149"/>
  <c r="K44" i="147"/>
  <c r="U13" i="148"/>
  <c r="U7" i="148"/>
  <c r="U15" i="148"/>
  <c r="U23" i="148"/>
  <c r="U8" i="148"/>
  <c r="U16" i="148"/>
  <c r="U24" i="148"/>
  <c r="U17" i="148"/>
  <c r="U25" i="148"/>
  <c r="U9" i="148"/>
  <c r="U10" i="148"/>
  <c r="U18" i="148"/>
  <c r="U11" i="148"/>
  <c r="U19" i="148"/>
  <c r="U27" i="148"/>
  <c r="U28" i="148"/>
  <c r="U14" i="148"/>
  <c r="U26" i="148"/>
  <c r="U12" i="148"/>
  <c r="U20" i="148"/>
  <c r="U21" i="148"/>
  <c r="U22" i="148"/>
  <c r="U7" i="151"/>
  <c r="U17" i="150"/>
  <c r="U15" i="150"/>
  <c r="U10" i="150"/>
  <c r="U8" i="151"/>
  <c r="U12" i="150"/>
  <c r="U9" i="151"/>
  <c r="U18" i="150"/>
  <c r="U20" i="150"/>
  <c r="U13" i="151"/>
  <c r="U10" i="151"/>
  <c r="U13" i="150"/>
  <c r="U11" i="150"/>
  <c r="U21" i="150"/>
  <c r="U11" i="151"/>
  <c r="U8" i="150"/>
  <c r="U12" i="151"/>
  <c r="U14" i="150"/>
  <c r="U6" i="150"/>
  <c r="U9" i="150"/>
  <c r="U14" i="151"/>
  <c r="U19" i="150"/>
  <c r="U22" i="150"/>
  <c r="Y32" i="148"/>
  <c r="Y17" i="150"/>
  <c r="Y15" i="150"/>
  <c r="Y7" i="150"/>
  <c r="Y12" i="150"/>
  <c r="Y10" i="150"/>
  <c r="Y18" i="150"/>
  <c r="Y13" i="150"/>
  <c r="Y14" i="150"/>
  <c r="Y9" i="150"/>
  <c r="Y19" i="150"/>
  <c r="Y6" i="150"/>
  <c r="Y21" i="150"/>
  <c r="Y8" i="150"/>
  <c r="Y20" i="150"/>
  <c r="Y11" i="150"/>
  <c r="Y7" i="146"/>
  <c r="Y15" i="146"/>
  <c r="Y8" i="146"/>
  <c r="Y16" i="146"/>
  <c r="Y21" i="146"/>
  <c r="Y9" i="146"/>
  <c r="Y17" i="146"/>
  <c r="Y14" i="146"/>
  <c r="Y10" i="146"/>
  <c r="Y18" i="146"/>
  <c r="Y11" i="146"/>
  <c r="Y19" i="146"/>
  <c r="Y12" i="146"/>
  <c r="Y20" i="146"/>
  <c r="Y13" i="146"/>
  <c r="Y33" i="148"/>
  <c r="Y12" i="151"/>
  <c r="Y13" i="151"/>
  <c r="Y14" i="151"/>
  <c r="Y9" i="149"/>
  <c r="Y17" i="149"/>
  <c r="Y6" i="149"/>
  <c r="Y14" i="149"/>
  <c r="Y13" i="149"/>
  <c r="Y11" i="149"/>
  <c r="Y12" i="149"/>
  <c r="Y8" i="149"/>
  <c r="Y16" i="149"/>
  <c r="Y15" i="149"/>
  <c r="Y10" i="149"/>
  <c r="Y18" i="149"/>
  <c r="Y7" i="149"/>
  <c r="Y8" i="147"/>
  <c r="Y16" i="147"/>
  <c r="Y24" i="147"/>
  <c r="Y10" i="151"/>
  <c r="Y18" i="151"/>
  <c r="Y20" i="151"/>
  <c r="Y22" i="151"/>
  <c r="Y8" i="152"/>
  <c r="Y10" i="152"/>
  <c r="Y12" i="152"/>
  <c r="Y14" i="152"/>
  <c r="Y19" i="152"/>
  <c r="Y27" i="152"/>
  <c r="Y6" i="146"/>
  <c r="Y14" i="37"/>
  <c r="Y22" i="37"/>
  <c r="Y30" i="37"/>
  <c r="T49" i="153"/>
  <c r="T47" i="153"/>
  <c r="T45" i="153"/>
  <c r="T43" i="153"/>
  <c r="T41" i="153"/>
  <c r="T39" i="153"/>
  <c r="T37" i="153"/>
  <c r="T35" i="153"/>
  <c r="T33" i="153"/>
  <c r="T31" i="153"/>
  <c r="T29" i="153"/>
  <c r="T27" i="153"/>
  <c r="T25" i="153"/>
  <c r="T23" i="153"/>
  <c r="T21" i="153"/>
  <c r="U47" i="152"/>
  <c r="U45" i="152"/>
  <c r="U43" i="152"/>
  <c r="U41" i="152"/>
  <c r="U39" i="152"/>
  <c r="U37" i="152"/>
  <c r="U35" i="152"/>
  <c r="U33" i="152"/>
  <c r="U31" i="152"/>
  <c r="U29" i="152"/>
  <c r="U48" i="151"/>
  <c r="U46" i="151"/>
  <c r="U44" i="151"/>
  <c r="U42" i="151"/>
  <c r="U40" i="151"/>
  <c r="U38" i="151"/>
  <c r="U36" i="151"/>
  <c r="U34" i="151"/>
  <c r="U32" i="151"/>
  <c r="U30" i="151"/>
  <c r="U28" i="151"/>
  <c r="U26" i="151"/>
  <c r="U24" i="151"/>
  <c r="U49" i="150"/>
  <c r="U47" i="150"/>
  <c r="U45" i="150"/>
  <c r="U43" i="150"/>
  <c r="U41" i="150"/>
  <c r="U39" i="150"/>
  <c r="U37" i="150"/>
  <c r="U35" i="150"/>
  <c r="U33" i="150"/>
  <c r="U31" i="150"/>
  <c r="U29" i="150"/>
  <c r="U27" i="150"/>
  <c r="U25" i="150"/>
  <c r="U49" i="149"/>
  <c r="U47" i="149"/>
  <c r="U45" i="149"/>
  <c r="U43" i="149"/>
  <c r="U41" i="149"/>
  <c r="U39" i="149"/>
  <c r="U37" i="149"/>
  <c r="U35" i="149"/>
  <c r="U33" i="149"/>
  <c r="U31" i="149"/>
  <c r="U29" i="149"/>
  <c r="U27" i="149"/>
  <c r="U25" i="149"/>
  <c r="U42" i="148"/>
  <c r="Y23" i="146"/>
  <c r="Y11" i="147"/>
  <c r="Y19" i="147"/>
  <c r="Y27" i="147"/>
  <c r="Y16" i="151"/>
  <c r="Y16" i="152"/>
  <c r="Y24" i="152"/>
  <c r="X7" i="153"/>
  <c r="X9" i="153"/>
  <c r="X11" i="153"/>
  <c r="X13" i="153"/>
  <c r="X18" i="153"/>
  <c r="Y9" i="37"/>
  <c r="Y17" i="37"/>
  <c r="Y25" i="37"/>
  <c r="U47" i="148"/>
  <c r="U39" i="148"/>
  <c r="U31" i="148"/>
  <c r="U45" i="146"/>
  <c r="U37" i="146"/>
  <c r="U29" i="146"/>
  <c r="U55" i="37"/>
  <c r="Y26" i="146"/>
  <c r="Y14" i="147"/>
  <c r="Y22" i="147"/>
  <c r="Y30" i="147"/>
  <c r="Y8" i="151"/>
  <c r="Y21" i="152"/>
  <c r="X15" i="153"/>
  <c r="Y6" i="152"/>
  <c r="Y16" i="150"/>
  <c r="Y32" i="147"/>
  <c r="Y12" i="37"/>
  <c r="Y20" i="37"/>
  <c r="Y28" i="37"/>
  <c r="Y33" i="37"/>
  <c r="Y35" i="37"/>
  <c r="Y37" i="37"/>
  <c r="Y39" i="37"/>
  <c r="Y41" i="37"/>
  <c r="Y43" i="37"/>
  <c r="Y45" i="37"/>
  <c r="Y47" i="37"/>
  <c r="Y49" i="37"/>
  <c r="U44" i="148"/>
  <c r="U36" i="148"/>
  <c r="U42" i="146"/>
  <c r="U34" i="146"/>
  <c r="U50" i="37"/>
  <c r="Y24" i="146"/>
  <c r="Y9" i="147"/>
  <c r="Y17" i="147"/>
  <c r="Y25" i="147"/>
  <c r="Y11" i="151"/>
  <c r="Y18" i="152"/>
  <c r="Y26" i="152"/>
  <c r="X20" i="153"/>
  <c r="Y7" i="37"/>
  <c r="Y15" i="37"/>
  <c r="Y23" i="37"/>
  <c r="Y31" i="37"/>
  <c r="U24" i="150"/>
  <c r="U49" i="148"/>
  <c r="U41" i="148"/>
  <c r="U33" i="148"/>
  <c r="U49" i="147"/>
  <c r="U47" i="147"/>
  <c r="U45" i="147"/>
  <c r="U43" i="147"/>
  <c r="U41" i="147"/>
  <c r="U39" i="147"/>
  <c r="U37" i="147"/>
  <c r="U35" i="147"/>
  <c r="U33" i="147"/>
  <c r="U47" i="146"/>
  <c r="U39" i="146"/>
  <c r="U31" i="146"/>
  <c r="U53" i="37"/>
  <c r="Y12" i="147"/>
  <c r="Y7" i="147"/>
  <c r="Y15" i="147"/>
  <c r="Y23" i="147"/>
  <c r="Y31" i="147"/>
  <c r="Y9" i="151"/>
  <c r="Y20" i="152"/>
  <c r="Y28" i="152"/>
  <c r="X10" i="153"/>
  <c r="X12" i="153"/>
  <c r="X14" i="153"/>
  <c r="Y6" i="147"/>
  <c r="Y13" i="37"/>
  <c r="Y21" i="37"/>
  <c r="Y29" i="37"/>
  <c r="Y6" i="37"/>
  <c r="U43" i="148"/>
  <c r="U35" i="148"/>
  <c r="U49" i="146"/>
  <c r="U41" i="146"/>
  <c r="U33" i="146"/>
  <c r="U51" i="37"/>
  <c r="Y22" i="146"/>
  <c r="Y15" i="151"/>
  <c r="Y11" i="152"/>
  <c r="Y46" i="37"/>
  <c r="T44" i="153"/>
  <c r="T28" i="153"/>
  <c r="U40" i="152"/>
  <c r="U45" i="151"/>
  <c r="U29" i="151"/>
  <c r="U40" i="150"/>
  <c r="U34" i="149"/>
  <c r="U30" i="148"/>
  <c r="U44" i="147"/>
  <c r="U36" i="146"/>
  <c r="U56" i="37"/>
  <c r="U46" i="148"/>
  <c r="Y40" i="37"/>
  <c r="U46" i="152"/>
  <c r="U46" i="150"/>
  <c r="U40" i="149"/>
  <c r="U50" i="147"/>
  <c r="U38" i="146"/>
  <c r="U54" i="37"/>
  <c r="Y18" i="147"/>
  <c r="Y19" i="151"/>
  <c r="X17" i="153"/>
  <c r="Y27" i="37"/>
  <c r="T36" i="153"/>
  <c r="U26" i="149"/>
  <c r="Y13" i="147"/>
  <c r="Y20" i="147"/>
  <c r="Y9" i="152"/>
  <c r="Y23" i="152"/>
  <c r="Y16" i="37"/>
  <c r="Y19" i="37"/>
  <c r="Y26" i="37"/>
  <c r="Y44" i="37"/>
  <c r="T46" i="153"/>
  <c r="T30" i="153"/>
  <c r="U42" i="152"/>
  <c r="U47" i="151"/>
  <c r="U31" i="151"/>
  <c r="U42" i="150"/>
  <c r="U26" i="150"/>
  <c r="U23" i="150"/>
  <c r="U36" i="149"/>
  <c r="U46" i="147"/>
  <c r="U30" i="152"/>
  <c r="U29" i="148"/>
  <c r="Y28" i="147"/>
  <c r="X6" i="153"/>
  <c r="Y38" i="37"/>
  <c r="U45" i="148"/>
  <c r="Y10" i="147"/>
  <c r="Y7" i="152"/>
  <c r="Y25" i="152"/>
  <c r="Y42" i="37"/>
  <c r="T48" i="153"/>
  <c r="T32" i="153"/>
  <c r="U44" i="152"/>
  <c r="U49" i="151"/>
  <c r="U33" i="151"/>
  <c r="U44" i="150"/>
  <c r="U28" i="150"/>
  <c r="U38" i="149"/>
  <c r="U48" i="147"/>
  <c r="U48" i="146"/>
  <c r="U32" i="146"/>
  <c r="Y21" i="151"/>
  <c r="Y6" i="151"/>
  <c r="Y10" i="37"/>
  <c r="T34" i="153"/>
  <c r="U35" i="151"/>
  <c r="U30" i="150"/>
  <c r="U32" i="148"/>
  <c r="U34" i="147"/>
  <c r="U35" i="146"/>
  <c r="Y21" i="147"/>
  <c r="Y22" i="152"/>
  <c r="Y24" i="37"/>
  <c r="U37" i="151"/>
  <c r="U32" i="150"/>
  <c r="U48" i="148"/>
  <c r="Y7" i="151"/>
  <c r="Y17" i="151"/>
  <c r="X19" i="153"/>
  <c r="Y36" i="37"/>
  <c r="T38" i="153"/>
  <c r="T22" i="153"/>
  <c r="U34" i="152"/>
  <c r="U39" i="151"/>
  <c r="U23" i="151"/>
  <c r="U34" i="150"/>
  <c r="U44" i="149"/>
  <c r="U28" i="149"/>
  <c r="U38" i="147"/>
  <c r="U46" i="149"/>
  <c r="U40" i="147"/>
  <c r="U52" i="37"/>
  <c r="Y25" i="146"/>
  <c r="Y29" i="147"/>
  <c r="Y17" i="152"/>
  <c r="Y32" i="37"/>
  <c r="T42" i="153"/>
  <c r="U43" i="151"/>
  <c r="U27" i="151"/>
  <c r="U38" i="150"/>
  <c r="U32" i="149"/>
  <c r="U37" i="148"/>
  <c r="U46" i="146"/>
  <c r="U30" i="146"/>
  <c r="U27" i="146"/>
  <c r="U32" i="152"/>
  <c r="U48" i="150"/>
  <c r="U42" i="149"/>
  <c r="U36" i="147"/>
  <c r="U44" i="146"/>
  <c r="Y15" i="152"/>
  <c r="Y8" i="37"/>
  <c r="Y11" i="37"/>
  <c r="Y18" i="37"/>
  <c r="Y34" i="37"/>
  <c r="T40" i="153"/>
  <c r="T24" i="153"/>
  <c r="U36" i="152"/>
  <c r="U41" i="151"/>
  <c r="U25" i="151"/>
  <c r="U36" i="150"/>
  <c r="U30" i="149"/>
  <c r="U34" i="148"/>
  <c r="U40" i="146"/>
  <c r="Y26" i="147"/>
  <c r="Y13" i="152"/>
  <c r="X16" i="153"/>
  <c r="Y48" i="37"/>
  <c r="T26" i="153"/>
  <c r="U38" i="152"/>
  <c r="U48" i="149"/>
  <c r="U40" i="148"/>
  <c r="U42" i="147"/>
  <c r="U43" i="146"/>
  <c r="U48" i="152"/>
  <c r="U38" i="148"/>
  <c r="U28" i="146"/>
  <c r="AF13" i="151"/>
  <c r="AF14" i="151"/>
  <c r="AF12" i="151"/>
  <c r="V6" i="149"/>
  <c r="V22" i="151"/>
  <c r="V14" i="152"/>
  <c r="V17" i="152"/>
  <c r="V21" i="152"/>
  <c r="V25" i="152"/>
  <c r="U7" i="153"/>
  <c r="U15" i="153"/>
  <c r="U19" i="153"/>
  <c r="V7" i="37"/>
  <c r="V9" i="37"/>
  <c r="V11" i="37"/>
  <c r="V13" i="37"/>
  <c r="V15" i="37"/>
  <c r="V17" i="37"/>
  <c r="V19" i="37"/>
  <c r="V23" i="37"/>
  <c r="V25" i="37"/>
  <c r="V27" i="37"/>
  <c r="V29" i="37"/>
  <c r="V31" i="37"/>
  <c r="V36" i="37"/>
  <c r="V44" i="37"/>
  <c r="R43" i="153"/>
  <c r="R35" i="153"/>
  <c r="R27" i="153"/>
  <c r="S47" i="152"/>
  <c r="S39" i="152"/>
  <c r="S31" i="152"/>
  <c r="S44" i="151"/>
  <c r="S36" i="151"/>
  <c r="S28" i="151"/>
  <c r="S47" i="150"/>
  <c r="S39" i="150"/>
  <c r="S31" i="150"/>
  <c r="S44" i="149"/>
  <c r="S36" i="149"/>
  <c r="S28" i="149"/>
  <c r="S50" i="147"/>
  <c r="S42" i="147"/>
  <c r="S34" i="147"/>
  <c r="S49" i="146"/>
  <c r="S47" i="146"/>
  <c r="S45" i="146"/>
  <c r="S43" i="146"/>
  <c r="S41" i="146"/>
  <c r="S39" i="146"/>
  <c r="S37" i="146"/>
  <c r="S35" i="146"/>
  <c r="S33" i="146"/>
  <c r="S31" i="146"/>
  <c r="S29" i="146"/>
  <c r="S27" i="146"/>
  <c r="U14" i="153"/>
  <c r="V43" i="37"/>
  <c r="R28" i="153"/>
  <c r="S32" i="152"/>
  <c r="S29" i="151"/>
  <c r="S32" i="150"/>
  <c r="S29" i="149"/>
  <c r="S45" i="148"/>
  <c r="S39" i="148"/>
  <c r="S33" i="148"/>
  <c r="S43" i="147"/>
  <c r="S52" i="37"/>
  <c r="V23" i="152"/>
  <c r="U6" i="153"/>
  <c r="V8" i="37"/>
  <c r="V26" i="37"/>
  <c r="V48" i="37"/>
  <c r="V7" i="146"/>
  <c r="V9" i="146"/>
  <c r="V11" i="146"/>
  <c r="V13" i="146"/>
  <c r="V15" i="146"/>
  <c r="V17" i="146"/>
  <c r="V19" i="146"/>
  <c r="V21" i="146"/>
  <c r="V23" i="146"/>
  <c r="V25" i="146"/>
  <c r="V31" i="147"/>
  <c r="V11" i="152"/>
  <c r="U12" i="153"/>
  <c r="V6" i="152"/>
  <c r="V6" i="147"/>
  <c r="V33" i="37"/>
  <c r="V41" i="37"/>
  <c r="V49" i="37"/>
  <c r="R46" i="153"/>
  <c r="R38" i="153"/>
  <c r="R30" i="153"/>
  <c r="R22" i="153"/>
  <c r="S42" i="152"/>
  <c r="S34" i="152"/>
  <c r="S47" i="151"/>
  <c r="S39" i="151"/>
  <c r="S31" i="151"/>
  <c r="S23" i="151"/>
  <c r="S42" i="150"/>
  <c r="S34" i="150"/>
  <c r="S26" i="150"/>
  <c r="S47" i="149"/>
  <c r="S39" i="149"/>
  <c r="S31" i="149"/>
  <c r="S45" i="147"/>
  <c r="S37" i="147"/>
  <c r="V21" i="151"/>
  <c r="V35" i="37"/>
  <c r="R44" i="153"/>
  <c r="S40" i="152"/>
  <c r="S37" i="151"/>
  <c r="S40" i="150"/>
  <c r="S37" i="149"/>
  <c r="S47" i="148"/>
  <c r="S43" i="148"/>
  <c r="S35" i="148"/>
  <c r="S29" i="148"/>
  <c r="S50" i="37"/>
  <c r="S56" i="37"/>
  <c r="V10" i="152"/>
  <c r="V27" i="152"/>
  <c r="U17" i="153"/>
  <c r="V32" i="147"/>
  <c r="V14" i="37"/>
  <c r="V20" i="37"/>
  <c r="V28" i="37"/>
  <c r="V8" i="152"/>
  <c r="V16" i="152"/>
  <c r="V20" i="152"/>
  <c r="V24" i="152"/>
  <c r="V28" i="152"/>
  <c r="U9" i="153"/>
  <c r="U18" i="153"/>
  <c r="V38" i="37"/>
  <c r="V46" i="37"/>
  <c r="R49" i="153"/>
  <c r="R41" i="153"/>
  <c r="R33" i="153"/>
  <c r="R25" i="153"/>
  <c r="S45" i="152"/>
  <c r="S37" i="152"/>
  <c r="S29" i="152"/>
  <c r="S42" i="151"/>
  <c r="S34" i="151"/>
  <c r="S26" i="151"/>
  <c r="S45" i="150"/>
  <c r="S37" i="150"/>
  <c r="S29" i="150"/>
  <c r="S24" i="150"/>
  <c r="S42" i="149"/>
  <c r="S34" i="149"/>
  <c r="S26" i="149"/>
  <c r="S48" i="147"/>
  <c r="S40" i="147"/>
  <c r="V13" i="152"/>
  <c r="R36" i="153"/>
  <c r="S48" i="152"/>
  <c r="S45" i="151"/>
  <c r="S48" i="150"/>
  <c r="S45" i="149"/>
  <c r="S49" i="148"/>
  <c r="S41" i="148"/>
  <c r="S37" i="148"/>
  <c r="S31" i="148"/>
  <c r="S35" i="147"/>
  <c r="S54" i="37"/>
  <c r="V19" i="152"/>
  <c r="U11" i="153"/>
  <c r="V16" i="150"/>
  <c r="V10" i="37"/>
  <c r="V32" i="37"/>
  <c r="V8" i="146"/>
  <c r="V10" i="146"/>
  <c r="V12" i="146"/>
  <c r="V14" i="146"/>
  <c r="V16" i="146"/>
  <c r="V18" i="146"/>
  <c r="V20" i="146"/>
  <c r="V22" i="146"/>
  <c r="V24" i="146"/>
  <c r="V26" i="146"/>
  <c r="V7" i="152"/>
  <c r="V15" i="152"/>
  <c r="U8" i="153"/>
  <c r="V6" i="146"/>
  <c r="V37" i="37"/>
  <c r="V45" i="37"/>
  <c r="R42" i="153"/>
  <c r="R34" i="153"/>
  <c r="R26" i="153"/>
  <c r="S46" i="152"/>
  <c r="S38" i="152"/>
  <c r="S30" i="152"/>
  <c r="S43" i="151"/>
  <c r="S35" i="151"/>
  <c r="S27" i="151"/>
  <c r="S46" i="150"/>
  <c r="S38" i="150"/>
  <c r="S30" i="150"/>
  <c r="S43" i="149"/>
  <c r="S35" i="149"/>
  <c r="S27" i="149"/>
  <c r="S49" i="147"/>
  <c r="S41" i="147"/>
  <c r="S33" i="147"/>
  <c r="V9" i="152"/>
  <c r="V39" i="37"/>
  <c r="R48" i="153"/>
  <c r="R32" i="153"/>
  <c r="R24" i="153"/>
  <c r="S36" i="152"/>
  <c r="S41" i="151"/>
  <c r="S44" i="150"/>
  <c r="S28" i="150"/>
  <c r="S41" i="149"/>
  <c r="S25" i="149"/>
  <c r="S46" i="148"/>
  <c r="S42" i="148"/>
  <c r="S38" i="148"/>
  <c r="S34" i="148"/>
  <c r="S30" i="148"/>
  <c r="S39" i="147"/>
  <c r="S53" i="37"/>
  <c r="V16" i="37"/>
  <c r="V30" i="37"/>
  <c r="V12" i="152"/>
  <c r="V18" i="152"/>
  <c r="V22" i="152"/>
  <c r="V26" i="152"/>
  <c r="U13" i="153"/>
  <c r="U16" i="153"/>
  <c r="U20" i="153"/>
  <c r="V6" i="151"/>
  <c r="V34" i="37"/>
  <c r="V42" i="37"/>
  <c r="V6" i="37"/>
  <c r="R45" i="153"/>
  <c r="R37" i="153"/>
  <c r="R29" i="153"/>
  <c r="R21" i="153"/>
  <c r="S41" i="152"/>
  <c r="S33" i="152"/>
  <c r="S46" i="151"/>
  <c r="S38" i="151"/>
  <c r="S30" i="151"/>
  <c r="S49" i="150"/>
  <c r="S41" i="150"/>
  <c r="S33" i="150"/>
  <c r="S25" i="150"/>
  <c r="S46" i="149"/>
  <c r="S38" i="149"/>
  <c r="S30" i="149"/>
  <c r="S44" i="147"/>
  <c r="S36" i="147"/>
  <c r="U10" i="153"/>
  <c r="V47" i="37"/>
  <c r="R40" i="153"/>
  <c r="S44" i="152"/>
  <c r="S49" i="151"/>
  <c r="S33" i="151"/>
  <c r="S25" i="151"/>
  <c r="S36" i="150"/>
  <c r="S49" i="149"/>
  <c r="S33" i="149"/>
  <c r="S48" i="148"/>
  <c r="S44" i="148"/>
  <c r="S40" i="148"/>
  <c r="S36" i="148"/>
  <c r="S32" i="148"/>
  <c r="S47" i="147"/>
  <c r="S51" i="37"/>
  <c r="S55" i="37"/>
  <c r="V12" i="37"/>
  <c r="V18" i="37"/>
  <c r="V24" i="37"/>
  <c r="V40" i="37"/>
  <c r="S40" i="151"/>
  <c r="S38" i="146"/>
  <c r="S28" i="146"/>
  <c r="R23" i="153"/>
  <c r="S46" i="146"/>
  <c r="R47" i="153"/>
  <c r="S32" i="151"/>
  <c r="S40" i="146"/>
  <c r="S44" i="146"/>
  <c r="S35" i="150"/>
  <c r="R39" i="153"/>
  <c r="S24" i="151"/>
  <c r="S46" i="147"/>
  <c r="S42" i="146"/>
  <c r="R31" i="153"/>
  <c r="S43" i="150"/>
  <c r="S38" i="147"/>
  <c r="S48" i="149"/>
  <c r="S43" i="152"/>
  <c r="S27" i="150"/>
  <c r="S40" i="149"/>
  <c r="S48" i="146"/>
  <c r="S32" i="146"/>
  <c r="S36" i="146"/>
  <c r="S30" i="146"/>
  <c r="S35" i="152"/>
  <c r="S32" i="149"/>
  <c r="S34" i="146"/>
  <c r="S48" i="151"/>
  <c r="P7" i="146"/>
  <c r="P15" i="146"/>
  <c r="P21" i="146"/>
  <c r="P8" i="146"/>
  <c r="P16" i="146"/>
  <c r="P14" i="146"/>
  <c r="P9" i="146"/>
  <c r="P17" i="146"/>
  <c r="P20" i="146"/>
  <c r="P22" i="146"/>
  <c r="P10" i="146"/>
  <c r="P18" i="146"/>
  <c r="P12" i="146"/>
  <c r="P11" i="146"/>
  <c r="P19" i="146"/>
  <c r="P13" i="146"/>
  <c r="P23" i="37"/>
  <c r="P10" i="148"/>
  <c r="P18" i="148"/>
  <c r="P26" i="148"/>
  <c r="P7" i="147"/>
  <c r="P15" i="147"/>
  <c r="P23" i="147"/>
  <c r="P22" i="37"/>
  <c r="P14" i="37"/>
  <c r="P6" i="37"/>
  <c r="P6" i="148"/>
  <c r="P16" i="149"/>
  <c r="P8" i="149"/>
  <c r="P16" i="150"/>
  <c r="P16" i="151"/>
  <c r="P8" i="151"/>
  <c r="P12" i="152"/>
  <c r="P20" i="152"/>
  <c r="P7" i="148"/>
  <c r="P29" i="148"/>
  <c r="P27" i="147"/>
  <c r="P23" i="146"/>
  <c r="P20" i="151"/>
  <c r="P16" i="152"/>
  <c r="P18" i="151"/>
  <c r="P14" i="147"/>
  <c r="P15" i="37"/>
  <c r="P9" i="149"/>
  <c r="P9" i="151"/>
  <c r="P19" i="152"/>
  <c r="P11" i="148"/>
  <c r="P19" i="148"/>
  <c r="P27" i="148"/>
  <c r="P8" i="147"/>
  <c r="P16" i="147"/>
  <c r="P24" i="147"/>
  <c r="P21" i="37"/>
  <c r="P13" i="37"/>
  <c r="P23" i="149"/>
  <c r="P15" i="149"/>
  <c r="P7" i="149"/>
  <c r="P23" i="151"/>
  <c r="P15" i="151"/>
  <c r="P7" i="151"/>
  <c r="P13" i="152"/>
  <c r="P21" i="152"/>
  <c r="P19" i="147"/>
  <c r="P18" i="37"/>
  <c r="P20" i="149"/>
  <c r="P12" i="151"/>
  <c r="P6" i="152"/>
  <c r="P6" i="146"/>
  <c r="P10" i="151"/>
  <c r="P9" i="148"/>
  <c r="P22" i="147"/>
  <c r="P7" i="37"/>
  <c r="P12" i="148"/>
  <c r="P20" i="148"/>
  <c r="P28" i="148"/>
  <c r="P9" i="147"/>
  <c r="P17" i="147"/>
  <c r="P25" i="147"/>
  <c r="P20" i="37"/>
  <c r="P12" i="37"/>
  <c r="P22" i="149"/>
  <c r="P14" i="149"/>
  <c r="P6" i="149"/>
  <c r="P22" i="151"/>
  <c r="P14" i="151"/>
  <c r="P6" i="151"/>
  <c r="P14" i="152"/>
  <c r="P22" i="152"/>
  <c r="P14" i="148"/>
  <c r="P12" i="149"/>
  <c r="P8" i="37"/>
  <c r="P17" i="148"/>
  <c r="P13" i="148"/>
  <c r="P21" i="148"/>
  <c r="P10" i="147"/>
  <c r="P18" i="147"/>
  <c r="P26" i="147"/>
  <c r="P19" i="37"/>
  <c r="P11" i="37"/>
  <c r="P21" i="149"/>
  <c r="P13" i="149"/>
  <c r="P21" i="151"/>
  <c r="P13" i="151"/>
  <c r="P7" i="152"/>
  <c r="P15" i="152"/>
  <c r="P23" i="152"/>
  <c r="P22" i="148"/>
  <c r="P11" i="147"/>
  <c r="P10" i="37"/>
  <c r="P8" i="152"/>
  <c r="P10" i="149"/>
  <c r="P10" i="152"/>
  <c r="P32" i="148"/>
  <c r="P6" i="147"/>
  <c r="P15" i="148"/>
  <c r="P23" i="148"/>
  <c r="P30" i="148"/>
  <c r="P12" i="147"/>
  <c r="P20" i="147"/>
  <c r="P28" i="147"/>
  <c r="P17" i="37"/>
  <c r="P9" i="37"/>
  <c r="P19" i="149"/>
  <c r="P11" i="149"/>
  <c r="P19" i="151"/>
  <c r="P11" i="151"/>
  <c r="P9" i="152"/>
  <c r="P17" i="152"/>
  <c r="P8" i="148"/>
  <c r="P16" i="148"/>
  <c r="P24" i="148"/>
  <c r="P31" i="148"/>
  <c r="P13" i="147"/>
  <c r="P21" i="147"/>
  <c r="P29" i="147"/>
  <c r="P16" i="37"/>
  <c r="P18" i="149"/>
  <c r="P18" i="152"/>
  <c r="P25" i="148"/>
  <c r="P30" i="147"/>
  <c r="P17" i="149"/>
  <c r="P17" i="151"/>
  <c r="P11" i="152"/>
  <c r="AD8" i="148"/>
  <c r="AD17" i="148"/>
  <c r="AD16" i="148"/>
  <c r="AD6" i="148"/>
  <c r="AD14" i="148"/>
  <c r="AD34" i="150"/>
  <c r="AD10" i="148"/>
  <c r="AD13" i="148"/>
  <c r="AD9" i="148"/>
  <c r="AD12" i="148"/>
  <c r="AD7" i="148"/>
  <c r="AD15" i="148"/>
  <c r="AC7" i="153"/>
  <c r="AC15" i="153"/>
  <c r="AC19" i="153"/>
  <c r="AC8" i="153"/>
  <c r="AC16" i="153"/>
  <c r="AC11" i="153"/>
  <c r="AC9" i="153"/>
  <c r="AC17" i="153"/>
  <c r="AC18" i="153"/>
  <c r="AC10" i="153"/>
  <c r="AC12" i="153"/>
  <c r="AC13" i="153"/>
  <c r="AC14" i="153"/>
  <c r="V46" i="153"/>
  <c r="V38" i="153"/>
  <c r="V30" i="153"/>
  <c r="V22" i="153"/>
  <c r="W42" i="152"/>
  <c r="W34" i="152"/>
  <c r="W47" i="151"/>
  <c r="W39" i="151"/>
  <c r="W31" i="151"/>
  <c r="W23" i="151"/>
  <c r="W42" i="150"/>
  <c r="W34" i="150"/>
  <c r="W49" i="149"/>
  <c r="W41" i="149"/>
  <c r="W33" i="149"/>
  <c r="W25" i="149"/>
  <c r="W48" i="148"/>
  <c r="W44" i="148"/>
  <c r="W40" i="148"/>
  <c r="W36" i="148"/>
  <c r="W46" i="147"/>
  <c r="W38" i="147"/>
  <c r="W49" i="146"/>
  <c r="W45" i="146"/>
  <c r="W41" i="146"/>
  <c r="W37" i="146"/>
  <c r="W33" i="146"/>
  <c r="W29" i="146"/>
  <c r="W52" i="37"/>
  <c r="V47" i="153"/>
  <c r="V39" i="153"/>
  <c r="V31" i="153"/>
  <c r="V23" i="153"/>
  <c r="W43" i="152"/>
  <c r="W35" i="152"/>
  <c r="W48" i="151"/>
  <c r="W40" i="151"/>
  <c r="W32" i="151"/>
  <c r="W24" i="151"/>
  <c r="W43" i="150"/>
  <c r="W35" i="150"/>
  <c r="W42" i="149"/>
  <c r="W34" i="149"/>
  <c r="W26" i="149"/>
  <c r="W47" i="147"/>
  <c r="W39" i="147"/>
  <c r="W56" i="37"/>
  <c r="V49" i="153"/>
  <c r="V41" i="153"/>
  <c r="V33" i="153"/>
  <c r="V25" i="153"/>
  <c r="W45" i="152"/>
  <c r="W37" i="152"/>
  <c r="W29" i="152"/>
  <c r="W42" i="151"/>
  <c r="W34" i="151"/>
  <c r="W26" i="151"/>
  <c r="W45" i="150"/>
  <c r="W37" i="150"/>
  <c r="W29" i="150"/>
  <c r="W44" i="149"/>
  <c r="W36" i="149"/>
  <c r="W28" i="149"/>
  <c r="W49" i="147"/>
  <c r="W41" i="147"/>
  <c r="W33" i="147"/>
  <c r="W51" i="37"/>
  <c r="W55" i="37"/>
  <c r="W45" i="149"/>
  <c r="W29" i="149"/>
  <c r="W42" i="148"/>
  <c r="W38" i="148"/>
  <c r="W50" i="147"/>
  <c r="W42" i="147"/>
  <c r="W47" i="146"/>
  <c r="W43" i="146"/>
  <c r="W39" i="146"/>
  <c r="W35" i="146"/>
  <c r="W31" i="146"/>
  <c r="W27" i="146"/>
  <c r="V42" i="153"/>
  <c r="V34" i="153"/>
  <c r="V26" i="153"/>
  <c r="W46" i="152"/>
  <c r="W38" i="152"/>
  <c r="W30" i="152"/>
  <c r="W43" i="151"/>
  <c r="W35" i="151"/>
  <c r="W27" i="151"/>
  <c r="W46" i="150"/>
  <c r="W38" i="150"/>
  <c r="W30" i="150"/>
  <c r="W37" i="149"/>
  <c r="W46" i="148"/>
  <c r="W34" i="147"/>
  <c r="V44" i="153"/>
  <c r="V36" i="153"/>
  <c r="V28" i="153"/>
  <c r="W48" i="152"/>
  <c r="W40" i="152"/>
  <c r="W32" i="152"/>
  <c r="W45" i="151"/>
  <c r="W37" i="151"/>
  <c r="W29" i="151"/>
  <c r="W48" i="150"/>
  <c r="W40" i="150"/>
  <c r="W32" i="150"/>
  <c r="W47" i="149"/>
  <c r="W39" i="149"/>
  <c r="W31" i="149"/>
  <c r="W47" i="148"/>
  <c r="W43" i="148"/>
  <c r="W39" i="148"/>
  <c r="W35" i="148"/>
  <c r="W44" i="147"/>
  <c r="W36" i="147"/>
  <c r="W48" i="146"/>
  <c r="W44" i="146"/>
  <c r="W40" i="146"/>
  <c r="W36" i="146"/>
  <c r="W32" i="146"/>
  <c r="W28" i="146"/>
  <c r="V29" i="153"/>
  <c r="V24" i="153"/>
  <c r="W47" i="152"/>
  <c r="W41" i="150"/>
  <c r="W36" i="150"/>
  <c r="W31" i="150"/>
  <c r="W37" i="148"/>
  <c r="W37" i="147"/>
  <c r="W42" i="146"/>
  <c r="W38" i="151"/>
  <c r="W54" i="37"/>
  <c r="W33" i="152"/>
  <c r="W49" i="151"/>
  <c r="W44" i="151"/>
  <c r="W49" i="148"/>
  <c r="W30" i="146"/>
  <c r="W50" i="37"/>
  <c r="W53" i="37"/>
  <c r="W30" i="149"/>
  <c r="W43" i="147"/>
  <c r="W41" i="152"/>
  <c r="V43" i="153"/>
  <c r="V45" i="153"/>
  <c r="V40" i="153"/>
  <c r="V35" i="153"/>
  <c r="W30" i="151"/>
  <c r="W25" i="151"/>
  <c r="W47" i="150"/>
  <c r="W40" i="149"/>
  <c r="W35" i="149"/>
  <c r="W48" i="147"/>
  <c r="W28" i="151"/>
  <c r="W38" i="149"/>
  <c r="V21" i="153"/>
  <c r="W44" i="152"/>
  <c r="W39" i="152"/>
  <c r="W33" i="150"/>
  <c r="W28" i="150"/>
  <c r="W41" i="148"/>
  <c r="W34" i="146"/>
  <c r="W31" i="152"/>
  <c r="W45" i="148"/>
  <c r="W33" i="151"/>
  <c r="W38" i="146"/>
  <c r="W46" i="151"/>
  <c r="W41" i="151"/>
  <c r="W36" i="151"/>
  <c r="W46" i="149"/>
  <c r="W43" i="149"/>
  <c r="V37" i="153"/>
  <c r="V32" i="153"/>
  <c r="V27" i="153"/>
  <c r="W49" i="150"/>
  <c r="W44" i="150"/>
  <c r="W39" i="150"/>
  <c r="W32" i="149"/>
  <c r="W27" i="149"/>
  <c r="W45" i="147"/>
  <c r="W40" i="147"/>
  <c r="W35" i="147"/>
  <c r="W46" i="146"/>
  <c r="W36" i="152"/>
  <c r="V48" i="153"/>
  <c r="W48" i="149"/>
  <c r="AA14" i="149"/>
  <c r="AA16" i="149"/>
  <c r="AA17" i="149"/>
  <c r="AA7" i="149"/>
  <c r="AA15" i="149"/>
  <c r="AA6" i="149"/>
  <c r="AA8" i="149"/>
  <c r="AA9" i="149"/>
  <c r="AA10" i="149"/>
  <c r="AA18" i="149"/>
  <c r="AA12" i="149"/>
  <c r="AA13" i="149"/>
  <c r="AA11" i="149"/>
  <c r="AA7" i="147"/>
  <c r="AA15" i="147"/>
  <c r="AA23" i="147"/>
  <c r="AA31" i="147"/>
  <c r="AA22" i="152"/>
  <c r="Z16" i="153"/>
  <c r="AA6" i="147"/>
  <c r="AB17" i="150"/>
  <c r="AB7" i="150"/>
  <c r="AA14" i="147"/>
  <c r="AA22" i="147"/>
  <c r="AA30" i="147"/>
  <c r="AA17" i="151"/>
  <c r="AA18" i="151"/>
  <c r="AA19" i="151"/>
  <c r="AA20" i="151"/>
  <c r="AA21" i="151"/>
  <c r="AA22" i="151"/>
  <c r="AA7" i="152"/>
  <c r="AA8" i="152"/>
  <c r="AA9" i="152"/>
  <c r="AA10" i="152"/>
  <c r="AA11" i="152"/>
  <c r="AA12" i="152"/>
  <c r="AA13" i="152"/>
  <c r="AA14" i="152"/>
  <c r="AA15" i="152"/>
  <c r="AA23" i="152"/>
  <c r="Z17" i="153"/>
  <c r="Z6" i="153"/>
  <c r="AA6" i="152"/>
  <c r="AA6" i="151"/>
  <c r="AB11" i="150"/>
  <c r="AA13" i="147"/>
  <c r="AA21" i="147"/>
  <c r="AA29" i="147"/>
  <c r="AA16" i="152"/>
  <c r="AA24" i="152"/>
  <c r="Z18" i="153"/>
  <c r="AA6" i="148"/>
  <c r="AA12" i="147"/>
  <c r="AA20" i="147"/>
  <c r="AA28" i="147"/>
  <c r="AA17" i="152"/>
  <c r="AA25" i="152"/>
  <c r="Z19" i="153"/>
  <c r="AA32" i="147"/>
  <c r="AB10" i="150"/>
  <c r="AB18" i="150"/>
  <c r="AB15" i="150"/>
  <c r="AA18" i="147"/>
  <c r="AA11" i="147"/>
  <c r="AA19" i="147"/>
  <c r="AA27" i="147"/>
  <c r="AA18" i="152"/>
  <c r="AA26" i="152"/>
  <c r="Z20" i="153"/>
  <c r="AA6" i="37"/>
  <c r="AA10" i="147"/>
  <c r="AA26" i="147"/>
  <c r="AA9" i="147"/>
  <c r="AA17" i="147"/>
  <c r="AA25" i="147"/>
  <c r="AA20" i="152"/>
  <c r="AA28" i="152"/>
  <c r="Z14" i="153"/>
  <c r="AB13" i="150"/>
  <c r="AB9" i="150"/>
  <c r="AA8" i="147"/>
  <c r="AA16" i="147"/>
  <c r="AA24" i="147"/>
  <c r="AA21" i="152"/>
  <c r="Z15" i="153"/>
  <c r="AA6" i="146"/>
  <c r="AA42" i="37"/>
  <c r="AA43" i="37"/>
  <c r="AA45" i="37"/>
  <c r="AB19" i="150"/>
  <c r="AA49" i="37"/>
  <c r="AB14" i="150"/>
  <c r="AA48" i="37"/>
  <c r="AA44" i="37"/>
  <c r="AA19" i="152"/>
  <c r="AB12" i="150"/>
  <c r="AB20" i="150"/>
  <c r="AA47" i="37"/>
  <c r="AA27" i="152"/>
  <c r="AA46" i="37"/>
  <c r="U8" i="149"/>
  <c r="U12" i="149"/>
  <c r="U16" i="149"/>
  <c r="U14" i="149"/>
  <c r="U13" i="149"/>
  <c r="U9" i="149"/>
  <c r="U17" i="149"/>
  <c r="U6" i="149"/>
  <c r="U10" i="149"/>
  <c r="U18" i="149"/>
  <c r="U7" i="149"/>
  <c r="U11" i="149"/>
  <c r="U15" i="149"/>
  <c r="U16" i="152"/>
  <c r="U20" i="152"/>
  <c r="U24" i="152"/>
  <c r="U28" i="152"/>
  <c r="T13" i="153"/>
  <c r="T18" i="153"/>
  <c r="U38" i="37"/>
  <c r="U46" i="37"/>
  <c r="U6" i="37"/>
  <c r="T49" i="148"/>
  <c r="T41" i="148"/>
  <c r="T33" i="148"/>
  <c r="U7" i="146"/>
  <c r="U8" i="146"/>
  <c r="U9" i="146"/>
  <c r="U10" i="146"/>
  <c r="U11" i="146"/>
  <c r="U12" i="146"/>
  <c r="U13" i="146"/>
  <c r="U14" i="146"/>
  <c r="U15" i="146"/>
  <c r="U16" i="146"/>
  <c r="U17" i="146"/>
  <c r="U18" i="146"/>
  <c r="U19" i="146"/>
  <c r="U20" i="146"/>
  <c r="U21" i="146"/>
  <c r="U22" i="146"/>
  <c r="U23" i="146"/>
  <c r="U24" i="146"/>
  <c r="U25" i="146"/>
  <c r="U26" i="146"/>
  <c r="U7" i="147"/>
  <c r="U8" i="147"/>
  <c r="U9" i="147"/>
  <c r="U11" i="147"/>
  <c r="U12" i="147"/>
  <c r="U13" i="147"/>
  <c r="U14" i="147"/>
  <c r="U15" i="147"/>
  <c r="U16" i="147"/>
  <c r="U18" i="147"/>
  <c r="U19" i="147"/>
  <c r="U20" i="147"/>
  <c r="U21" i="147"/>
  <c r="U22" i="147"/>
  <c r="U23" i="147"/>
  <c r="U24" i="147"/>
  <c r="U25" i="147"/>
  <c r="U26" i="147"/>
  <c r="U27" i="147"/>
  <c r="U28" i="147"/>
  <c r="U29" i="147"/>
  <c r="U30" i="147"/>
  <c r="U31" i="147"/>
  <c r="U15" i="151"/>
  <c r="U16" i="151"/>
  <c r="U17" i="151"/>
  <c r="U9" i="152"/>
  <c r="T14" i="153"/>
  <c r="U39" i="37"/>
  <c r="U47" i="37"/>
  <c r="T42" i="148"/>
  <c r="T34" i="148"/>
  <c r="U18" i="151"/>
  <c r="U10" i="152"/>
  <c r="U17" i="152"/>
  <c r="U21" i="152"/>
  <c r="U25" i="152"/>
  <c r="T7" i="153"/>
  <c r="T15" i="153"/>
  <c r="T19" i="153"/>
  <c r="T6" i="153"/>
  <c r="U32" i="14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3" i="37"/>
  <c r="U24" i="37"/>
  <c r="U26" i="37"/>
  <c r="U27" i="37"/>
  <c r="U28" i="37"/>
  <c r="U29" i="37"/>
  <c r="U30" i="37"/>
  <c r="U31" i="37"/>
  <c r="U32" i="37"/>
  <c r="U40" i="37"/>
  <c r="U48" i="37"/>
  <c r="T43" i="148"/>
  <c r="T35" i="148"/>
  <c r="U19" i="151"/>
  <c r="U11" i="152"/>
  <c r="T8" i="153"/>
  <c r="U6" i="152"/>
  <c r="U33" i="37"/>
  <c r="U41" i="37"/>
  <c r="U49" i="37"/>
  <c r="T49" i="149"/>
  <c r="T48" i="149"/>
  <c r="T47" i="149"/>
  <c r="T46" i="149"/>
  <c r="T45" i="149"/>
  <c r="T44" i="149"/>
  <c r="T43" i="149"/>
  <c r="T42" i="149"/>
  <c r="T41" i="149"/>
  <c r="T40" i="149"/>
  <c r="T39" i="149"/>
  <c r="T38" i="149"/>
  <c r="T37" i="149"/>
  <c r="T36" i="149"/>
  <c r="T35" i="149"/>
  <c r="T34" i="149"/>
  <c r="T33" i="149"/>
  <c r="U22" i="151"/>
  <c r="U14" i="152"/>
  <c r="U19" i="152"/>
  <c r="U23" i="152"/>
  <c r="U27" i="152"/>
  <c r="T11" i="153"/>
  <c r="T17" i="153"/>
  <c r="U16" i="150"/>
  <c r="U36" i="37"/>
  <c r="U44" i="37"/>
  <c r="T24" i="150"/>
  <c r="T47" i="148"/>
  <c r="T39" i="148"/>
  <c r="U7" i="152"/>
  <c r="U26" i="152"/>
  <c r="T16" i="153"/>
  <c r="U37" i="37"/>
  <c r="T38" i="148"/>
  <c r="T50" i="147"/>
  <c r="T49" i="147"/>
  <c r="U12" i="152"/>
  <c r="U42" i="37"/>
  <c r="T44" i="146"/>
  <c r="T36" i="146"/>
  <c r="T28" i="146"/>
  <c r="T54" i="37"/>
  <c r="T40" i="146"/>
  <c r="U20" i="151"/>
  <c r="S49" i="153"/>
  <c r="S45" i="153"/>
  <c r="S41" i="153"/>
  <c r="S39" i="153"/>
  <c r="S34" i="153"/>
  <c r="S29" i="153"/>
  <c r="S26" i="153"/>
  <c r="S24" i="153"/>
  <c r="T48" i="152"/>
  <c r="T44" i="152"/>
  <c r="T39" i="152"/>
  <c r="T35" i="152"/>
  <c r="T32" i="152"/>
  <c r="T49" i="151"/>
  <c r="T45" i="151"/>
  <c r="T42" i="151"/>
  <c r="T39" i="151"/>
  <c r="T34" i="151"/>
  <c r="T29" i="151"/>
  <c r="T25" i="151"/>
  <c r="T48" i="150"/>
  <c r="T45" i="150"/>
  <c r="T41" i="150"/>
  <c r="T39" i="150"/>
  <c r="T35" i="150"/>
  <c r="T32" i="150"/>
  <c r="T28" i="150"/>
  <c r="T29" i="149"/>
  <c r="T26" i="149"/>
  <c r="T36" i="148"/>
  <c r="T41" i="146"/>
  <c r="U35" i="37"/>
  <c r="T42" i="146"/>
  <c r="T34" i="146"/>
  <c r="T46" i="147"/>
  <c r="T42" i="147"/>
  <c r="T38" i="147"/>
  <c r="T36" i="147"/>
  <c r="T55" i="37"/>
  <c r="U13" i="152"/>
  <c r="U43" i="37"/>
  <c r="T44" i="148"/>
  <c r="T45" i="146"/>
  <c r="T37" i="146"/>
  <c r="T29" i="146"/>
  <c r="T53" i="37"/>
  <c r="T20" i="153"/>
  <c r="T50" i="37"/>
  <c r="S46" i="153"/>
  <c r="S44" i="153"/>
  <c r="S38" i="153"/>
  <c r="S36" i="153"/>
  <c r="S31" i="153"/>
  <c r="S27" i="153"/>
  <c r="S22" i="153"/>
  <c r="T45" i="152"/>
  <c r="T41" i="152"/>
  <c r="T37" i="152"/>
  <c r="T30" i="152"/>
  <c r="T46" i="151"/>
  <c r="T41" i="151"/>
  <c r="T37" i="151"/>
  <c r="T32" i="151"/>
  <c r="T28" i="151"/>
  <c r="T49" i="150"/>
  <c r="T43" i="150"/>
  <c r="T38" i="150"/>
  <c r="T34" i="150"/>
  <c r="T29" i="150"/>
  <c r="T25" i="150"/>
  <c r="T31" i="149"/>
  <c r="T31" i="148"/>
  <c r="U21" i="151"/>
  <c r="T47" i="147"/>
  <c r="T43" i="147"/>
  <c r="T40" i="147"/>
  <c r="T35" i="147"/>
  <c r="T35" i="146"/>
  <c r="U15" i="152"/>
  <c r="U22" i="152"/>
  <c r="U6" i="151"/>
  <c r="U45" i="37"/>
  <c r="T23" i="150"/>
  <c r="T45" i="148"/>
  <c r="T40" i="148"/>
  <c r="T46" i="146"/>
  <c r="T38" i="146"/>
  <c r="T30" i="146"/>
  <c r="T52" i="37"/>
  <c r="U6" i="148"/>
  <c r="T32" i="146"/>
  <c r="U18" i="152"/>
  <c r="U34" i="37"/>
  <c r="S48" i="153"/>
  <c r="S43" i="153"/>
  <c r="S40" i="153"/>
  <c r="S35" i="153"/>
  <c r="S30" i="153"/>
  <c r="S25" i="153"/>
  <c r="S21" i="153"/>
  <c r="T46" i="152"/>
  <c r="T43" i="152"/>
  <c r="T40" i="152"/>
  <c r="T36" i="152"/>
  <c r="T33" i="152"/>
  <c r="T29" i="152"/>
  <c r="T48" i="151"/>
  <c r="T44" i="151"/>
  <c r="T40" i="151"/>
  <c r="T36" i="151"/>
  <c r="T33" i="151"/>
  <c r="T30" i="151"/>
  <c r="T26" i="151"/>
  <c r="T24" i="151"/>
  <c r="T47" i="150"/>
  <c r="T44" i="150"/>
  <c r="T42" i="150"/>
  <c r="T37" i="150"/>
  <c r="T33" i="150"/>
  <c r="T30" i="150"/>
  <c r="T27" i="150"/>
  <c r="T32" i="149"/>
  <c r="T28" i="149"/>
  <c r="T27" i="149"/>
  <c r="T25" i="149"/>
  <c r="T33" i="146"/>
  <c r="T48" i="148"/>
  <c r="T32" i="148"/>
  <c r="T56" i="37"/>
  <c r="T45" i="147"/>
  <c r="T41" i="147"/>
  <c r="T37" i="147"/>
  <c r="T34" i="147"/>
  <c r="T27" i="146"/>
  <c r="T9" i="153"/>
  <c r="U6" i="146"/>
  <c r="T46" i="148"/>
  <c r="T47" i="146"/>
  <c r="T39" i="146"/>
  <c r="T31" i="146"/>
  <c r="T51" i="37"/>
  <c r="T10" i="153"/>
  <c r="T48" i="146"/>
  <c r="T12" i="153"/>
  <c r="S47" i="153"/>
  <c r="S42" i="153"/>
  <c r="S37" i="153"/>
  <c r="S33" i="153"/>
  <c r="S32" i="153"/>
  <c r="S28" i="153"/>
  <c r="S23" i="153"/>
  <c r="T47" i="152"/>
  <c r="T42" i="152"/>
  <c r="T38" i="152"/>
  <c r="T34" i="152"/>
  <c r="T31" i="152"/>
  <c r="T47" i="151"/>
  <c r="T43" i="151"/>
  <c r="T38" i="151"/>
  <c r="T35" i="151"/>
  <c r="T31" i="151"/>
  <c r="T27" i="151"/>
  <c r="T23" i="151"/>
  <c r="T46" i="150"/>
  <c r="T40" i="150"/>
  <c r="T36" i="150"/>
  <c r="T31" i="150"/>
  <c r="T26" i="150"/>
  <c r="T30" i="149"/>
  <c r="T49" i="146"/>
  <c r="T37" i="148"/>
  <c r="T48" i="147"/>
  <c r="T44" i="147"/>
  <c r="T39" i="147"/>
  <c r="T33" i="147"/>
  <c r="T43" i="146"/>
  <c r="S8" i="149"/>
  <c r="S16" i="149"/>
  <c r="S6" i="149"/>
  <c r="S11" i="149"/>
  <c r="S15" i="149"/>
  <c r="S13" i="149"/>
  <c r="S14" i="149"/>
  <c r="S7" i="149"/>
  <c r="S10" i="149"/>
  <c r="S9" i="149"/>
  <c r="S17" i="149"/>
  <c r="S18" i="149"/>
  <c r="S10" i="147"/>
  <c r="S18" i="147"/>
  <c r="S26" i="147"/>
  <c r="S8" i="148"/>
  <c r="S16" i="148"/>
  <c r="S24" i="148"/>
  <c r="S19" i="151"/>
  <c r="S7" i="152"/>
  <c r="S11" i="152"/>
  <c r="S15" i="152"/>
  <c r="S18" i="152"/>
  <c r="S26" i="152"/>
  <c r="R20" i="153"/>
  <c r="R6" i="153"/>
  <c r="S8" i="37"/>
  <c r="S16" i="37"/>
  <c r="S24" i="37"/>
  <c r="S32" i="37"/>
  <c r="S36" i="37"/>
  <c r="S40" i="37"/>
  <c r="S44" i="37"/>
  <c r="S48" i="37"/>
  <c r="P43" i="153"/>
  <c r="P35" i="153"/>
  <c r="P27" i="153"/>
  <c r="Q47" i="152"/>
  <c r="Q39" i="152"/>
  <c r="Q31" i="152"/>
  <c r="Q44" i="151"/>
  <c r="Q36" i="151"/>
  <c r="Q28" i="151"/>
  <c r="Q47" i="150"/>
  <c r="Q39" i="150"/>
  <c r="Q31" i="150"/>
  <c r="Q45" i="149"/>
  <c r="Q37" i="149"/>
  <c r="Q29" i="149"/>
  <c r="Q44" i="147"/>
  <c r="Q36" i="147"/>
  <c r="Q31" i="146"/>
  <c r="Q27" i="146"/>
  <c r="S20" i="37"/>
  <c r="P39" i="153"/>
  <c r="Q40" i="151"/>
  <c r="Q24" i="151"/>
  <c r="Q49" i="149"/>
  <c r="Q47" i="148"/>
  <c r="Q43" i="148"/>
  <c r="Q40" i="148"/>
  <c r="Q36" i="148"/>
  <c r="Q32" i="148"/>
  <c r="Q48" i="147"/>
  <c r="S7" i="147"/>
  <c r="S23" i="147"/>
  <c r="S31" i="147"/>
  <c r="R9" i="153"/>
  <c r="S21" i="37"/>
  <c r="P38" i="153"/>
  <c r="Q31" i="151"/>
  <c r="Q42" i="150"/>
  <c r="Q40" i="149"/>
  <c r="S11" i="147"/>
  <c r="S19" i="147"/>
  <c r="S27" i="147"/>
  <c r="S9" i="148"/>
  <c r="S17" i="148"/>
  <c r="S25" i="148"/>
  <c r="S21" i="152"/>
  <c r="R7" i="153"/>
  <c r="R11" i="153"/>
  <c r="R15" i="153"/>
  <c r="S6" i="148"/>
  <c r="S9" i="37"/>
  <c r="S17" i="37"/>
  <c r="S25" i="37"/>
  <c r="P42" i="153"/>
  <c r="P34" i="153"/>
  <c r="P26" i="153"/>
  <c r="Q46" i="152"/>
  <c r="Q38" i="152"/>
  <c r="Q30" i="152"/>
  <c r="Q43" i="151"/>
  <c r="Q35" i="151"/>
  <c r="Q27" i="151"/>
  <c r="Q46" i="150"/>
  <c r="Q38" i="150"/>
  <c r="Q30" i="150"/>
  <c r="Q44" i="149"/>
  <c r="Q36" i="149"/>
  <c r="Q28" i="149"/>
  <c r="Q43" i="147"/>
  <c r="Q35" i="147"/>
  <c r="Q30" i="146"/>
  <c r="S13" i="152"/>
  <c r="Q43" i="150"/>
  <c r="Q25" i="149"/>
  <c r="Q46" i="148"/>
  <c r="Q39" i="148"/>
  <c r="Q33" i="148"/>
  <c r="Q29" i="148"/>
  <c r="Q40" i="147"/>
  <c r="S17" i="152"/>
  <c r="S13" i="37"/>
  <c r="P22" i="153"/>
  <c r="Q23" i="151"/>
  <c r="S24" i="146"/>
  <c r="S12" i="147"/>
  <c r="S20" i="147"/>
  <c r="S28" i="147"/>
  <c r="S10" i="148"/>
  <c r="S18" i="148"/>
  <c r="S26" i="148"/>
  <c r="S15" i="151"/>
  <c r="S20" i="151"/>
  <c r="S8" i="152"/>
  <c r="S12" i="152"/>
  <c r="S16" i="152"/>
  <c r="S24" i="152"/>
  <c r="R18" i="153"/>
  <c r="S6" i="152"/>
  <c r="S10" i="37"/>
  <c r="S18" i="37"/>
  <c r="S26" i="37"/>
  <c r="S33" i="37"/>
  <c r="S37" i="37"/>
  <c r="S41" i="37"/>
  <c r="S45" i="37"/>
  <c r="S49" i="37"/>
  <c r="P49" i="153"/>
  <c r="P41" i="153"/>
  <c r="P33" i="153"/>
  <c r="P25" i="153"/>
  <c r="Q45" i="152"/>
  <c r="Q37" i="152"/>
  <c r="Q29" i="152"/>
  <c r="Q42" i="151"/>
  <c r="Q34" i="151"/>
  <c r="Q26" i="151"/>
  <c r="Q45" i="150"/>
  <c r="Q37" i="150"/>
  <c r="Q29" i="150"/>
  <c r="Q43" i="149"/>
  <c r="Q35" i="149"/>
  <c r="Q27" i="149"/>
  <c r="Q50" i="147"/>
  <c r="Q42" i="147"/>
  <c r="Q34" i="147"/>
  <c r="Q49" i="146"/>
  <c r="Q48" i="146"/>
  <c r="Q47" i="146"/>
  <c r="Q46" i="146"/>
  <c r="Q45" i="146"/>
  <c r="Q44" i="146"/>
  <c r="Q43" i="146"/>
  <c r="Q42" i="146"/>
  <c r="Q41" i="146"/>
  <c r="Q40" i="146"/>
  <c r="Q39" i="146"/>
  <c r="Q38" i="146"/>
  <c r="Q37" i="146"/>
  <c r="Q36" i="146"/>
  <c r="Q35" i="146"/>
  <c r="Q34" i="146"/>
  <c r="Q33" i="146"/>
  <c r="Q32" i="146"/>
  <c r="Q29" i="146"/>
  <c r="Q28" i="146"/>
  <c r="S17" i="151"/>
  <c r="S46" i="37"/>
  <c r="P31" i="153"/>
  <c r="Q48" i="151"/>
  <c r="Q27" i="150"/>
  <c r="Q41" i="149"/>
  <c r="Q45" i="148"/>
  <c r="Q41" i="148"/>
  <c r="Q35" i="148"/>
  <c r="Q31" i="148"/>
  <c r="S15" i="147"/>
  <c r="R19" i="153"/>
  <c r="S29" i="37"/>
  <c r="P30" i="153"/>
  <c r="Q47" i="151"/>
  <c r="Q26" i="150"/>
  <c r="Q32" i="149"/>
  <c r="S25" i="146"/>
  <c r="S13" i="147"/>
  <c r="S21" i="147"/>
  <c r="S29" i="147"/>
  <c r="S11" i="148"/>
  <c r="S19" i="148"/>
  <c r="S16" i="151"/>
  <c r="S19" i="152"/>
  <c r="S27" i="152"/>
  <c r="R8" i="153"/>
  <c r="R12" i="153"/>
  <c r="S6" i="147"/>
  <c r="S11" i="37"/>
  <c r="S19" i="37"/>
  <c r="S27" i="37"/>
  <c r="P48" i="153"/>
  <c r="P40" i="153"/>
  <c r="P32" i="153"/>
  <c r="P24" i="153"/>
  <c r="Q44" i="152"/>
  <c r="Q36" i="152"/>
  <c r="Q49" i="151"/>
  <c r="Q41" i="151"/>
  <c r="Q33" i="151"/>
  <c r="Q25" i="151"/>
  <c r="Q44" i="150"/>
  <c r="Q36" i="150"/>
  <c r="Q28" i="150"/>
  <c r="Q42" i="149"/>
  <c r="Q34" i="149"/>
  <c r="Q26" i="149"/>
  <c r="Q49" i="147"/>
  <c r="Q41" i="147"/>
  <c r="Q33" i="147"/>
  <c r="S34" i="37"/>
  <c r="P47" i="153"/>
  <c r="Q43" i="152"/>
  <c r="Q32" i="151"/>
  <c r="Q33" i="149"/>
  <c r="Q48" i="148"/>
  <c r="Q37" i="148"/>
  <c r="Q30" i="148"/>
  <c r="S21" i="148"/>
  <c r="R13" i="153"/>
  <c r="P46" i="153"/>
  <c r="Q34" i="152"/>
  <c r="Q48" i="149"/>
  <c r="Q39" i="147"/>
  <c r="S26" i="146"/>
  <c r="S14" i="147"/>
  <c r="S22" i="147"/>
  <c r="S30" i="147"/>
  <c r="S12" i="148"/>
  <c r="S20" i="148"/>
  <c r="S28" i="148"/>
  <c r="S21" i="151"/>
  <c r="S9" i="152"/>
  <c r="S22" i="152"/>
  <c r="R16" i="153"/>
  <c r="S6" i="151"/>
  <c r="S32" i="147"/>
  <c r="S6" i="146"/>
  <c r="S12" i="37"/>
  <c r="S28" i="37"/>
  <c r="S38" i="37"/>
  <c r="S42" i="37"/>
  <c r="P23" i="153"/>
  <c r="Q35" i="152"/>
  <c r="Q35" i="150"/>
  <c r="Q49" i="148"/>
  <c r="Q44" i="148"/>
  <c r="Q42" i="148"/>
  <c r="Q38" i="148"/>
  <c r="Q34" i="148"/>
  <c r="S13" i="148"/>
  <c r="S25" i="152"/>
  <c r="Q42" i="152"/>
  <c r="Q39" i="151"/>
  <c r="Q34" i="150"/>
  <c r="Q47" i="147"/>
  <c r="S23" i="148"/>
  <c r="S28" i="152"/>
  <c r="S23" i="37"/>
  <c r="S24" i="147"/>
  <c r="S22" i="151"/>
  <c r="R17" i="153"/>
  <c r="S15" i="37"/>
  <c r="S35" i="37"/>
  <c r="P45" i="153"/>
  <c r="Q41" i="152"/>
  <c r="Q30" i="151"/>
  <c r="Q25" i="150"/>
  <c r="Q24" i="150"/>
  <c r="Q39" i="149"/>
  <c r="S22" i="37"/>
  <c r="Q46" i="151"/>
  <c r="S18" i="151"/>
  <c r="S30" i="37"/>
  <c r="P36" i="153"/>
  <c r="Q32" i="152"/>
  <c r="Q30" i="149"/>
  <c r="S23" i="152"/>
  <c r="S9" i="147"/>
  <c r="S15" i="148"/>
  <c r="S10" i="152"/>
  <c r="S20" i="152"/>
  <c r="R10" i="153"/>
  <c r="S39" i="37"/>
  <c r="P28" i="153"/>
  <c r="Q45" i="151"/>
  <c r="Q40" i="150"/>
  <c r="S22" i="148"/>
  <c r="S7" i="37"/>
  <c r="P21" i="153"/>
  <c r="Q38" i="151"/>
  <c r="Q33" i="150"/>
  <c r="Q47" i="149"/>
  <c r="S14" i="37"/>
  <c r="S47" i="37"/>
  <c r="Q48" i="152"/>
  <c r="Q37" i="151"/>
  <c r="Q32" i="150"/>
  <c r="Q46" i="149"/>
  <c r="P44" i="153"/>
  <c r="Q40" i="152"/>
  <c r="Q29" i="151"/>
  <c r="Q38" i="149"/>
  <c r="Q46" i="147"/>
  <c r="S7" i="148"/>
  <c r="S14" i="152"/>
  <c r="R14" i="153"/>
  <c r="S43" i="37"/>
  <c r="P37" i="153"/>
  <c r="Q33" i="152"/>
  <c r="Q49" i="150"/>
  <c r="Q31" i="149"/>
  <c r="Q45" i="147"/>
  <c r="Q48" i="150"/>
  <c r="Q38" i="147"/>
  <c r="S8" i="147"/>
  <c r="S14" i="148"/>
  <c r="S31" i="37"/>
  <c r="P29" i="153"/>
  <c r="Q41" i="150"/>
  <c r="Q37" i="147"/>
  <c r="S16" i="147"/>
  <c r="X7" i="147"/>
  <c r="X18" i="37"/>
  <c r="X8" i="147"/>
  <c r="X8" i="148"/>
  <c r="X19" i="37"/>
  <c r="X17" i="146"/>
  <c r="X22" i="151"/>
  <c r="X12" i="37"/>
  <c r="X9" i="146"/>
  <c r="X6" i="151"/>
  <c r="X21" i="146"/>
  <c r="X7" i="148"/>
  <c r="X16" i="151"/>
  <c r="X14" i="146"/>
  <c r="X9" i="152"/>
  <c r="X17" i="151"/>
  <c r="X15" i="146"/>
  <c r="X8" i="37"/>
  <c r="X15" i="149"/>
  <c r="X6" i="146"/>
  <c r="X54" i="37"/>
  <c r="X27" i="148"/>
  <c r="X39" i="37"/>
  <c r="X15" i="147"/>
  <c r="X15" i="148"/>
  <c r="X26" i="37"/>
  <c r="X16" i="147"/>
  <c r="X16" i="148"/>
  <c r="X27" i="37"/>
  <c r="X49" i="37"/>
  <c r="X20" i="37"/>
  <c r="X33" i="37"/>
  <c r="W14" i="153"/>
  <c r="X13" i="37"/>
  <c r="X25" i="146"/>
  <c r="X22" i="146"/>
  <c r="X6" i="148"/>
  <c r="X23" i="146"/>
  <c r="X25" i="37"/>
  <c r="X6" i="152"/>
  <c r="X16" i="37"/>
  <c r="X27" i="147"/>
  <c r="X48" i="37"/>
  <c r="X21" i="151"/>
  <c r="X12" i="146"/>
  <c r="X13" i="149"/>
  <c r="X23" i="147"/>
  <c r="X23" i="148"/>
  <c r="X34" i="37"/>
  <c r="X24" i="147"/>
  <c r="X24" i="148"/>
  <c r="X35" i="37"/>
  <c r="X9" i="147"/>
  <c r="X9" i="148"/>
  <c r="X28" i="37"/>
  <c r="X10" i="147"/>
  <c r="X13" i="152"/>
  <c r="X21" i="37"/>
  <c r="X41" i="37"/>
  <c r="W6" i="153"/>
  <c r="X14" i="37"/>
  <c r="X17" i="37"/>
  <c r="X7" i="152"/>
  <c r="X7" i="37"/>
  <c r="X13" i="147"/>
  <c r="X13" i="148"/>
  <c r="X24" i="37"/>
  <c r="X45" i="37"/>
  <c r="X8" i="146"/>
  <c r="X6" i="149"/>
  <c r="X56" i="37"/>
  <c r="X9" i="149"/>
  <c r="X29" i="147"/>
  <c r="X42" i="37"/>
  <c r="X10" i="149"/>
  <c r="X30" i="147"/>
  <c r="X43" i="37"/>
  <c r="X17" i="147"/>
  <c r="X17" i="148"/>
  <c r="X36" i="37"/>
  <c r="X18" i="147"/>
  <c r="X10" i="148"/>
  <c r="X29" i="37"/>
  <c r="X11" i="147"/>
  <c r="X14" i="152"/>
  <c r="X22" i="37"/>
  <c r="X12" i="147"/>
  <c r="X15" i="152"/>
  <c r="X15" i="37"/>
  <c r="X21" i="147"/>
  <c r="X21" i="148"/>
  <c r="X32" i="37"/>
  <c r="X38" i="37"/>
  <c r="X20" i="151"/>
  <c r="X7" i="151"/>
  <c r="X46" i="37"/>
  <c r="X10" i="151"/>
  <c r="X17" i="149"/>
  <c r="X10" i="146"/>
  <c r="X50" i="37"/>
  <c r="X18" i="149"/>
  <c r="X11" i="146"/>
  <c r="X51" i="37"/>
  <c r="X25" i="147"/>
  <c r="X25" i="148"/>
  <c r="X44" i="37"/>
  <c r="X26" i="147"/>
  <c r="X18" i="148"/>
  <c r="X37" i="37"/>
  <c r="X19" i="147"/>
  <c r="X11" i="148"/>
  <c r="X30" i="37"/>
  <c r="X20" i="147"/>
  <c r="X12" i="148"/>
  <c r="X23" i="37"/>
  <c r="X7" i="149"/>
  <c r="X40" i="37"/>
  <c r="X52" i="37"/>
  <c r="X19" i="148"/>
  <c r="X31" i="37"/>
  <c r="X26" i="146"/>
  <c r="X32" i="147"/>
  <c r="X14" i="149"/>
  <c r="X18" i="146"/>
  <c r="X8" i="149"/>
  <c r="X19" i="146"/>
  <c r="X55" i="37"/>
  <c r="X11" i="149"/>
  <c r="X31" i="147"/>
  <c r="X12" i="149"/>
  <c r="X26" i="148"/>
  <c r="X28" i="147"/>
  <c r="X22" i="148"/>
  <c r="X28" i="148"/>
  <c r="X10" i="37"/>
  <c r="X9" i="37"/>
  <c r="X11" i="37"/>
  <c r="X14" i="148"/>
  <c r="X20" i="146"/>
  <c r="X11" i="151"/>
  <c r="X15" i="151"/>
  <c r="X13" i="146"/>
  <c r="X22" i="147"/>
  <c r="X8" i="151"/>
  <c r="X14" i="147"/>
  <c r="X9" i="151"/>
  <c r="X7" i="146"/>
  <c r="X47" i="37"/>
  <c r="X18" i="151"/>
  <c r="X24" i="146"/>
  <c r="X16" i="149"/>
  <c r="X6" i="37"/>
  <c r="X20" i="148"/>
  <c r="X19" i="151"/>
  <c r="X53" i="37"/>
  <c r="X16" i="146"/>
  <c r="N23" i="150"/>
  <c r="N28" i="147"/>
  <c r="N27" i="147"/>
  <c r="N17" i="147"/>
  <c r="N6" i="150"/>
  <c r="N41" i="37"/>
  <c r="N8" i="147"/>
  <c r="N19" i="147"/>
  <c r="N7" i="150"/>
  <c r="N23" i="147"/>
  <c r="N11" i="152"/>
  <c r="N8" i="152"/>
  <c r="N15" i="150"/>
  <c r="N22" i="150"/>
  <c r="N11" i="147"/>
  <c r="N42" i="37"/>
  <c r="N9" i="147"/>
  <c r="N48" i="37"/>
  <c r="N15" i="147"/>
  <c r="N20" i="147"/>
  <c r="N10" i="147"/>
  <c r="N20" i="150"/>
  <c r="N39" i="37"/>
  <c r="N46" i="37"/>
  <c r="N26" i="147"/>
  <c r="N8" i="150"/>
  <c r="N9" i="146"/>
  <c r="N7" i="152"/>
  <c r="N8" i="146"/>
  <c r="N17" i="150"/>
  <c r="N15" i="146"/>
  <c r="N19" i="150"/>
  <c r="N37" i="37"/>
  <c r="N14" i="146"/>
  <c r="N14" i="150"/>
  <c r="N40" i="37"/>
  <c r="N7" i="147"/>
  <c r="N22" i="147"/>
  <c r="N10" i="152"/>
  <c r="N7" i="146"/>
  <c r="N17" i="152"/>
  <c r="N9" i="150"/>
  <c r="N15" i="152"/>
  <c r="N12" i="147"/>
  <c r="N43" i="37"/>
  <c r="N47" i="37"/>
  <c r="N14" i="147"/>
  <c r="N21" i="147"/>
  <c r="N9" i="152"/>
  <c r="N13" i="147"/>
  <c r="N44" i="37"/>
  <c r="N11" i="150"/>
  <c r="N21" i="150"/>
  <c r="N10" i="146"/>
  <c r="N18" i="150"/>
  <c r="N12" i="146"/>
  <c r="N24" i="150"/>
  <c r="N13" i="152"/>
  <c r="N16" i="147"/>
  <c r="N13" i="146"/>
  <c r="N12" i="150"/>
  <c r="N38" i="37"/>
  <c r="N45" i="37"/>
  <c r="N11" i="146"/>
  <c r="N13" i="150"/>
  <c r="N16" i="152"/>
  <c r="N14" i="152"/>
  <c r="N24" i="147"/>
  <c r="N12" i="152"/>
  <c r="N18" i="147"/>
  <c r="N10" i="150"/>
  <c r="N25" i="147"/>
  <c r="N49" i="37"/>
  <c r="N7" i="149"/>
  <c r="N15" i="149"/>
  <c r="N11" i="149"/>
  <c r="N8" i="149"/>
  <c r="N14" i="149"/>
  <c r="N9" i="149"/>
  <c r="N13" i="149"/>
  <c r="N18" i="149"/>
  <c r="N16" i="149"/>
  <c r="N12" i="149"/>
  <c r="N17" i="149"/>
  <c r="N6" i="149"/>
  <c r="N10" i="149"/>
  <c r="N18" i="146"/>
  <c r="N26" i="146"/>
  <c r="N30" i="147"/>
  <c r="N22" i="151"/>
  <c r="N21" i="152"/>
  <c r="N25" i="152"/>
  <c r="N19" i="153"/>
  <c r="N6" i="151"/>
  <c r="M48" i="149"/>
  <c r="M46" i="149"/>
  <c r="M44" i="149"/>
  <c r="M42" i="149"/>
  <c r="M40" i="149"/>
  <c r="M38" i="149"/>
  <c r="M36" i="149"/>
  <c r="M34" i="149"/>
  <c r="M32" i="149"/>
  <c r="M30" i="149"/>
  <c r="M28" i="149"/>
  <c r="M26" i="149"/>
  <c r="M48" i="148"/>
  <c r="M40" i="148"/>
  <c r="M42" i="146"/>
  <c r="M34" i="146"/>
  <c r="M50" i="37"/>
  <c r="M23" i="150"/>
  <c r="M42" i="148"/>
  <c r="M44" i="146"/>
  <c r="M36" i="146"/>
  <c r="M56" i="37"/>
  <c r="N23" i="146"/>
  <c r="N11" i="151"/>
  <c r="N19" i="151"/>
  <c r="M45" i="148"/>
  <c r="M37" i="148"/>
  <c r="M49" i="147"/>
  <c r="M47" i="147"/>
  <c r="M45" i="147"/>
  <c r="M43" i="147"/>
  <c r="M41" i="147"/>
  <c r="M39" i="147"/>
  <c r="M37" i="147"/>
  <c r="M35" i="147"/>
  <c r="M33" i="147"/>
  <c r="M47" i="146"/>
  <c r="M39" i="146"/>
  <c r="M31" i="146"/>
  <c r="M53" i="37"/>
  <c r="N20" i="146"/>
  <c r="N8" i="151"/>
  <c r="N16" i="151"/>
  <c r="N20" i="152"/>
  <c r="N24" i="152"/>
  <c r="N28" i="152"/>
  <c r="N6" i="146"/>
  <c r="M49" i="153"/>
  <c r="M47" i="153"/>
  <c r="M45" i="153"/>
  <c r="M43" i="153"/>
  <c r="M41" i="153"/>
  <c r="M39" i="153"/>
  <c r="M37" i="153"/>
  <c r="M35" i="153"/>
  <c r="M33" i="153"/>
  <c r="M31" i="153"/>
  <c r="M29" i="153"/>
  <c r="M27" i="153"/>
  <c r="M25" i="153"/>
  <c r="M23" i="153"/>
  <c r="M21" i="153"/>
  <c r="M47" i="152"/>
  <c r="M45" i="152"/>
  <c r="M43" i="152"/>
  <c r="M41" i="152"/>
  <c r="M39" i="152"/>
  <c r="M37" i="152"/>
  <c r="M35" i="152"/>
  <c r="M33" i="152"/>
  <c r="M31" i="152"/>
  <c r="M29" i="152"/>
  <c r="M48" i="151"/>
  <c r="M46" i="151"/>
  <c r="M44" i="151"/>
  <c r="M42" i="151"/>
  <c r="M40" i="151"/>
  <c r="M38" i="151"/>
  <c r="M36" i="151"/>
  <c r="M34" i="151"/>
  <c r="M32" i="151"/>
  <c r="M30" i="151"/>
  <c r="M28" i="151"/>
  <c r="M26" i="151"/>
  <c r="M24" i="151"/>
  <c r="M49" i="150"/>
  <c r="M47" i="150"/>
  <c r="M45" i="150"/>
  <c r="M43" i="150"/>
  <c r="M41" i="150"/>
  <c r="M39" i="150"/>
  <c r="M37" i="150"/>
  <c r="M35" i="150"/>
  <c r="M33" i="150"/>
  <c r="M31" i="150"/>
  <c r="M29" i="150"/>
  <c r="M27" i="150"/>
  <c r="M25" i="150"/>
  <c r="M28" i="146"/>
  <c r="N22" i="146"/>
  <c r="N17" i="146"/>
  <c r="N25" i="146"/>
  <c r="N29" i="147"/>
  <c r="N21" i="151"/>
  <c r="N6" i="152"/>
  <c r="N6" i="148"/>
  <c r="M47" i="148"/>
  <c r="M39" i="148"/>
  <c r="M49" i="146"/>
  <c r="M41" i="146"/>
  <c r="M33" i="146"/>
  <c r="M51" i="37"/>
  <c r="N19" i="146"/>
  <c r="N31" i="147"/>
  <c r="N7" i="151"/>
  <c r="N15" i="151"/>
  <c r="N6" i="147"/>
  <c r="M49" i="148"/>
  <c r="M41" i="148"/>
  <c r="M50" i="147"/>
  <c r="M48" i="147"/>
  <c r="M46" i="147"/>
  <c r="M44" i="147"/>
  <c r="M42" i="147"/>
  <c r="M40" i="147"/>
  <c r="M38" i="147"/>
  <c r="M36" i="147"/>
  <c r="M34" i="147"/>
  <c r="M43" i="146"/>
  <c r="M35" i="146"/>
  <c r="M27" i="146"/>
  <c r="N16" i="146"/>
  <c r="N24" i="146"/>
  <c r="N20" i="153"/>
  <c r="N6" i="153"/>
  <c r="M34" i="153"/>
  <c r="M46" i="152"/>
  <c r="M30" i="152"/>
  <c r="M35" i="151"/>
  <c r="M46" i="150"/>
  <c r="M30" i="150"/>
  <c r="M45" i="149"/>
  <c r="M29" i="149"/>
  <c r="M40" i="146"/>
  <c r="M37" i="146"/>
  <c r="M30" i="146"/>
  <c r="M23" i="151"/>
  <c r="M49" i="149"/>
  <c r="M46" i="146"/>
  <c r="M40" i="153"/>
  <c r="M36" i="152"/>
  <c r="M25" i="151"/>
  <c r="M32" i="146"/>
  <c r="M54" i="37"/>
  <c r="M42" i="153"/>
  <c r="M26" i="153"/>
  <c r="M27" i="151"/>
  <c r="M37" i="149"/>
  <c r="M43" i="148"/>
  <c r="N32" i="147"/>
  <c r="M28" i="153"/>
  <c r="M45" i="151"/>
  <c r="M40" i="150"/>
  <c r="M48" i="146"/>
  <c r="M32" i="153"/>
  <c r="M28" i="150"/>
  <c r="N17" i="151"/>
  <c r="N23" i="152"/>
  <c r="N26" i="152"/>
  <c r="M36" i="153"/>
  <c r="M48" i="152"/>
  <c r="M32" i="152"/>
  <c r="M37" i="151"/>
  <c r="M48" i="150"/>
  <c r="M32" i="150"/>
  <c r="M47" i="149"/>
  <c r="M31" i="149"/>
  <c r="M44" i="148"/>
  <c r="M38" i="153"/>
  <c r="M22" i="153"/>
  <c r="M34" i="152"/>
  <c r="M39" i="151"/>
  <c r="M34" i="150"/>
  <c r="M33" i="149"/>
  <c r="M24" i="153"/>
  <c r="M41" i="151"/>
  <c r="M36" i="150"/>
  <c r="M35" i="149"/>
  <c r="M29" i="146"/>
  <c r="M38" i="152"/>
  <c r="M43" i="151"/>
  <c r="M38" i="150"/>
  <c r="M46" i="148"/>
  <c r="M36" i="148"/>
  <c r="N18" i="152"/>
  <c r="M44" i="153"/>
  <c r="M40" i="152"/>
  <c r="M29" i="151"/>
  <c r="M24" i="150"/>
  <c r="M39" i="149"/>
  <c r="M45" i="146"/>
  <c r="M38" i="146"/>
  <c r="N16" i="150"/>
  <c r="M46" i="153"/>
  <c r="M47" i="151"/>
  <c r="M26" i="150"/>
  <c r="M25" i="149"/>
  <c r="M49" i="151"/>
  <c r="M38" i="148"/>
  <c r="N21" i="146"/>
  <c r="M43" i="149"/>
  <c r="N10" i="151"/>
  <c r="N19" i="152"/>
  <c r="N22" i="152"/>
  <c r="N9" i="151"/>
  <c r="M42" i="152"/>
  <c r="M42" i="150"/>
  <c r="M41" i="149"/>
  <c r="M52" i="37"/>
  <c r="N20" i="151"/>
  <c r="M44" i="152"/>
  <c r="M44" i="150"/>
  <c r="M27" i="149"/>
  <c r="N18" i="151"/>
  <c r="M30" i="153"/>
  <c r="M31" i="151"/>
  <c r="M55" i="37"/>
  <c r="N27" i="152"/>
  <c r="M48" i="153"/>
  <c r="M33" i="151"/>
  <c r="AB55" i="37"/>
  <c r="Z45" i="150"/>
  <c r="AB53" i="37"/>
  <c r="Z43" i="150"/>
  <c r="Z44" i="150"/>
  <c r="T7" i="146"/>
  <c r="T15" i="146"/>
  <c r="T23" i="146"/>
  <c r="T11" i="147"/>
  <c r="T19" i="147"/>
  <c r="T27" i="147"/>
  <c r="T11" i="151"/>
  <c r="T19" i="151"/>
  <c r="T18" i="152"/>
  <c r="T26" i="152"/>
  <c r="S12" i="153"/>
  <c r="S20" i="153"/>
  <c r="T14" i="37"/>
  <c r="T22" i="37"/>
  <c r="T30" i="37"/>
  <c r="T38" i="37"/>
  <c r="T46" i="37"/>
  <c r="Q43" i="153"/>
  <c r="Q35" i="153"/>
  <c r="Q27" i="153"/>
  <c r="R47" i="152"/>
  <c r="R39" i="152"/>
  <c r="R31" i="152"/>
  <c r="R44" i="151"/>
  <c r="R36" i="151"/>
  <c r="R28" i="151"/>
  <c r="R47" i="150"/>
  <c r="R39" i="150"/>
  <c r="R31" i="150"/>
  <c r="R48" i="149"/>
  <c r="R40" i="149"/>
  <c r="R32" i="149"/>
  <c r="R48" i="147"/>
  <c r="R40" i="147"/>
  <c r="R53" i="37"/>
  <c r="R47" i="149"/>
  <c r="T16" i="152"/>
  <c r="T32" i="147"/>
  <c r="Q29" i="153"/>
  <c r="R25" i="150"/>
  <c r="R45" i="146"/>
  <c r="R35" i="146"/>
  <c r="T8" i="146"/>
  <c r="T16" i="146"/>
  <c r="T24" i="146"/>
  <c r="T12" i="147"/>
  <c r="T20" i="147"/>
  <c r="T28" i="147"/>
  <c r="T20" i="151"/>
  <c r="T11" i="152"/>
  <c r="T19" i="152"/>
  <c r="T27" i="152"/>
  <c r="S13" i="153"/>
  <c r="T6" i="147"/>
  <c r="T7" i="37"/>
  <c r="T15" i="37"/>
  <c r="T23" i="37"/>
  <c r="T31" i="37"/>
  <c r="T39" i="37"/>
  <c r="T47" i="37"/>
  <c r="Q46" i="153"/>
  <c r="Q38" i="153"/>
  <c r="Q30" i="153"/>
  <c r="Q22" i="153"/>
  <c r="R42" i="152"/>
  <c r="R34" i="152"/>
  <c r="R47" i="151"/>
  <c r="R39" i="151"/>
  <c r="R31" i="151"/>
  <c r="R23" i="151"/>
  <c r="R42" i="150"/>
  <c r="R34" i="150"/>
  <c r="R26" i="150"/>
  <c r="R43" i="149"/>
  <c r="R35" i="149"/>
  <c r="R27" i="149"/>
  <c r="R43" i="147"/>
  <c r="R35" i="147"/>
  <c r="R50" i="37"/>
  <c r="S9" i="153"/>
  <c r="T43" i="37"/>
  <c r="R30" i="152"/>
  <c r="R54" i="37"/>
  <c r="T9" i="147"/>
  <c r="T6" i="37"/>
  <c r="R46" i="151"/>
  <c r="R34" i="149"/>
  <c r="R49" i="146"/>
  <c r="T9" i="146"/>
  <c r="T17" i="146"/>
  <c r="T25" i="146"/>
  <c r="T13" i="147"/>
  <c r="T21" i="147"/>
  <c r="T29" i="147"/>
  <c r="T21" i="151"/>
  <c r="T12" i="152"/>
  <c r="T20" i="152"/>
  <c r="T28" i="152"/>
  <c r="S14" i="153"/>
  <c r="T6" i="146"/>
  <c r="T8" i="37"/>
  <c r="T16" i="37"/>
  <c r="T24" i="37"/>
  <c r="T32" i="37"/>
  <c r="T40" i="37"/>
  <c r="T48" i="37"/>
  <c r="Q49" i="153"/>
  <c r="Q41" i="153"/>
  <c r="Q33" i="153"/>
  <c r="Q25" i="153"/>
  <c r="R45" i="152"/>
  <c r="R37" i="152"/>
  <c r="R29" i="152"/>
  <c r="R42" i="151"/>
  <c r="R34" i="151"/>
  <c r="R26" i="151"/>
  <c r="R45" i="150"/>
  <c r="R37" i="150"/>
  <c r="R29" i="150"/>
  <c r="R46" i="149"/>
  <c r="R38" i="149"/>
  <c r="R30" i="149"/>
  <c r="R46" i="147"/>
  <c r="R38" i="147"/>
  <c r="R48" i="146"/>
  <c r="R46" i="146"/>
  <c r="R44" i="146"/>
  <c r="R42" i="146"/>
  <c r="R40" i="146"/>
  <c r="R38" i="146"/>
  <c r="R36" i="146"/>
  <c r="R34" i="146"/>
  <c r="R32" i="146"/>
  <c r="R30" i="146"/>
  <c r="R28" i="146"/>
  <c r="R55" i="37"/>
  <c r="T12" i="146"/>
  <c r="T8" i="147"/>
  <c r="T16" i="151"/>
  <c r="T15" i="152"/>
  <c r="T19" i="37"/>
  <c r="Q34" i="153"/>
  <c r="R43" i="151"/>
  <c r="R46" i="150"/>
  <c r="R47" i="147"/>
  <c r="T13" i="146"/>
  <c r="T9" i="152"/>
  <c r="S10" i="153"/>
  <c r="T44" i="37"/>
  <c r="Q45" i="153"/>
  <c r="R38" i="151"/>
  <c r="R33" i="150"/>
  <c r="R50" i="147"/>
  <c r="R47" i="146"/>
  <c r="R51" i="37"/>
  <c r="T10" i="146"/>
  <c r="T18" i="146"/>
  <c r="T26" i="146"/>
  <c r="T14" i="147"/>
  <c r="T22" i="147"/>
  <c r="T30" i="147"/>
  <c r="T22" i="151"/>
  <c r="T13" i="152"/>
  <c r="T21" i="152"/>
  <c r="S7" i="153"/>
  <c r="S15" i="153"/>
  <c r="S6" i="153"/>
  <c r="T9" i="37"/>
  <c r="T17" i="37"/>
  <c r="T25" i="37"/>
  <c r="T33" i="37"/>
  <c r="T41" i="37"/>
  <c r="T49" i="37"/>
  <c r="Q44" i="153"/>
  <c r="Q36" i="153"/>
  <c r="Q28" i="153"/>
  <c r="R48" i="152"/>
  <c r="R40" i="152"/>
  <c r="R32" i="152"/>
  <c r="R45" i="151"/>
  <c r="R37" i="151"/>
  <c r="R29" i="151"/>
  <c r="R48" i="150"/>
  <c r="R40" i="150"/>
  <c r="R32" i="150"/>
  <c r="R49" i="149"/>
  <c r="R41" i="149"/>
  <c r="R33" i="149"/>
  <c r="R25" i="149"/>
  <c r="R48" i="148"/>
  <c r="R46" i="148"/>
  <c r="R44" i="148"/>
  <c r="R42" i="148"/>
  <c r="R40" i="148"/>
  <c r="R38" i="148"/>
  <c r="R36" i="148"/>
  <c r="R34" i="148"/>
  <c r="R32" i="148"/>
  <c r="R30" i="148"/>
  <c r="R49" i="147"/>
  <c r="R41" i="147"/>
  <c r="R33" i="147"/>
  <c r="R52" i="37"/>
  <c r="T20" i="146"/>
  <c r="T24" i="147"/>
  <c r="T8" i="151"/>
  <c r="T23" i="152"/>
  <c r="T27" i="37"/>
  <c r="Q26" i="153"/>
  <c r="R35" i="151"/>
  <c r="R30" i="150"/>
  <c r="R39" i="147"/>
  <c r="T21" i="146"/>
  <c r="T25" i="147"/>
  <c r="T17" i="151"/>
  <c r="S18" i="153"/>
  <c r="Q37" i="153"/>
  <c r="R33" i="152"/>
  <c r="R42" i="147"/>
  <c r="R41" i="146"/>
  <c r="R33" i="146"/>
  <c r="R29" i="146"/>
  <c r="T11" i="146"/>
  <c r="T19" i="146"/>
  <c r="T7" i="147"/>
  <c r="T15" i="147"/>
  <c r="T23" i="147"/>
  <c r="T31" i="147"/>
  <c r="T7" i="151"/>
  <c r="T15" i="151"/>
  <c r="T7" i="152"/>
  <c r="T14" i="152"/>
  <c r="T22" i="152"/>
  <c r="S8" i="153"/>
  <c r="S16" i="153"/>
  <c r="T6" i="152"/>
  <c r="T10" i="37"/>
  <c r="T18" i="37"/>
  <c r="T26" i="37"/>
  <c r="T34" i="37"/>
  <c r="T42" i="37"/>
  <c r="Q47" i="153"/>
  <c r="Q39" i="153"/>
  <c r="Q31" i="153"/>
  <c r="Q23" i="153"/>
  <c r="R43" i="152"/>
  <c r="R35" i="152"/>
  <c r="R48" i="151"/>
  <c r="R40" i="151"/>
  <c r="R32" i="151"/>
  <c r="R24" i="151"/>
  <c r="R43" i="150"/>
  <c r="R35" i="150"/>
  <c r="R27" i="150"/>
  <c r="R44" i="149"/>
  <c r="R36" i="149"/>
  <c r="R28" i="149"/>
  <c r="R44" i="147"/>
  <c r="R36" i="147"/>
  <c r="T16" i="147"/>
  <c r="T6" i="151"/>
  <c r="R46" i="152"/>
  <c r="R39" i="149"/>
  <c r="T12" i="37"/>
  <c r="Q21" i="153"/>
  <c r="R41" i="150"/>
  <c r="R26" i="149"/>
  <c r="R39" i="146"/>
  <c r="R27" i="146"/>
  <c r="T14" i="146"/>
  <c r="T22" i="146"/>
  <c r="T10" i="147"/>
  <c r="T18" i="147"/>
  <c r="T26" i="147"/>
  <c r="T10" i="151"/>
  <c r="T18" i="151"/>
  <c r="T10" i="152"/>
  <c r="T17" i="152"/>
  <c r="T25" i="152"/>
  <c r="S11" i="153"/>
  <c r="S19" i="153"/>
  <c r="T6" i="148"/>
  <c r="T13" i="37"/>
  <c r="T21" i="37"/>
  <c r="T29" i="37"/>
  <c r="T37" i="37"/>
  <c r="T45" i="37"/>
  <c r="Q48" i="153"/>
  <c r="Q40" i="153"/>
  <c r="Q32" i="153"/>
  <c r="Q24" i="153"/>
  <c r="R44" i="152"/>
  <c r="R36" i="152"/>
  <c r="R49" i="151"/>
  <c r="R41" i="151"/>
  <c r="R33" i="151"/>
  <c r="R25" i="151"/>
  <c r="R44" i="150"/>
  <c r="R36" i="150"/>
  <c r="R28" i="150"/>
  <c r="R45" i="149"/>
  <c r="R37" i="149"/>
  <c r="R29" i="149"/>
  <c r="R49" i="148"/>
  <c r="R47" i="148"/>
  <c r="R45" i="148"/>
  <c r="R43" i="148"/>
  <c r="R41" i="148"/>
  <c r="R39" i="148"/>
  <c r="R37" i="148"/>
  <c r="R35" i="148"/>
  <c r="R33" i="148"/>
  <c r="R31" i="148"/>
  <c r="R29" i="148"/>
  <c r="R45" i="147"/>
  <c r="R37" i="147"/>
  <c r="R56" i="37"/>
  <c r="T8" i="152"/>
  <c r="S17" i="153"/>
  <c r="T11" i="37"/>
  <c r="T35" i="37"/>
  <c r="Q42" i="153"/>
  <c r="R38" i="152"/>
  <c r="R27" i="151"/>
  <c r="R38" i="150"/>
  <c r="R31" i="149"/>
  <c r="T17" i="147"/>
  <c r="T9" i="151"/>
  <c r="T24" i="152"/>
  <c r="T16" i="150"/>
  <c r="T20" i="37"/>
  <c r="T36" i="37"/>
  <c r="R41" i="152"/>
  <c r="R30" i="151"/>
  <c r="R49" i="150"/>
  <c r="R42" i="149"/>
  <c r="R34" i="147"/>
  <c r="R43" i="146"/>
  <c r="R37" i="146"/>
  <c r="R31" i="146"/>
  <c r="AB52" i="37"/>
  <c r="AB50" i="37"/>
  <c r="Z46" i="150"/>
  <c r="AB54" i="37"/>
  <c r="Z47" i="150"/>
  <c r="AB51" i="37"/>
  <c r="Z48" i="150"/>
  <c r="AB56" i="37"/>
  <c r="Z49" i="150"/>
  <c r="M6" i="146"/>
  <c r="M6" i="37"/>
  <c r="L47" i="153"/>
  <c r="L43" i="153"/>
  <c r="L39" i="153"/>
  <c r="L35" i="153"/>
  <c r="L31" i="153"/>
  <c r="L27" i="153"/>
  <c r="L23" i="153"/>
  <c r="L47" i="152"/>
  <c r="L43" i="152"/>
  <c r="L39" i="152"/>
  <c r="L35" i="152"/>
  <c r="L31" i="152"/>
  <c r="L48" i="151"/>
  <c r="L44" i="151"/>
  <c r="L40" i="151"/>
  <c r="L36" i="151"/>
  <c r="L32" i="151"/>
  <c r="L28" i="151"/>
  <c r="L24" i="151"/>
  <c r="L47" i="150"/>
  <c r="L43" i="150"/>
  <c r="L39" i="150"/>
  <c r="L35" i="150"/>
  <c r="L31" i="150"/>
  <c r="L27" i="150"/>
  <c r="L47" i="149"/>
  <c r="L43" i="149"/>
  <c r="L39" i="149"/>
  <c r="L35" i="149"/>
  <c r="L31" i="149"/>
  <c r="L27" i="149"/>
  <c r="L48" i="148"/>
  <c r="L40" i="148"/>
  <c r="L50" i="147"/>
  <c r="L46" i="147"/>
  <c r="L42" i="147"/>
  <c r="L38" i="147"/>
  <c r="L34" i="147"/>
  <c r="L43" i="146"/>
  <c r="L35" i="146"/>
  <c r="L27" i="146"/>
  <c r="M12" i="146"/>
  <c r="M20" i="151"/>
  <c r="M23" i="152"/>
  <c r="M15" i="37"/>
  <c r="M47" i="37"/>
  <c r="L39" i="148"/>
  <c r="L53" i="37"/>
  <c r="L34" i="153"/>
  <c r="L42" i="152"/>
  <c r="L31" i="151"/>
  <c r="L46" i="150"/>
  <c r="L38" i="149"/>
  <c r="L42" i="148"/>
  <c r="L41" i="147"/>
  <c r="M10" i="146"/>
  <c r="M14" i="146"/>
  <c r="M18" i="146"/>
  <c r="M22" i="146"/>
  <c r="M26" i="146"/>
  <c r="M10" i="151"/>
  <c r="M18" i="151"/>
  <c r="M22" i="151"/>
  <c r="M10" i="152"/>
  <c r="M13" i="152"/>
  <c r="M17" i="152"/>
  <c r="M21" i="152"/>
  <c r="M25" i="152"/>
  <c r="M15" i="153"/>
  <c r="M19" i="153"/>
  <c r="M9" i="37"/>
  <c r="M13" i="37"/>
  <c r="M17" i="37"/>
  <c r="M21" i="37"/>
  <c r="M25" i="37"/>
  <c r="M29" i="37"/>
  <c r="M33" i="37"/>
  <c r="M37" i="37"/>
  <c r="M41" i="37"/>
  <c r="M45" i="37"/>
  <c r="M49" i="37"/>
  <c r="L43" i="148"/>
  <c r="L35" i="148"/>
  <c r="L46" i="146"/>
  <c r="L38" i="146"/>
  <c r="L30" i="146"/>
  <c r="L51" i="37"/>
  <c r="L55" i="37"/>
  <c r="M16" i="146"/>
  <c r="M8" i="152"/>
  <c r="M7" i="37"/>
  <c r="M43" i="37"/>
  <c r="M6" i="151"/>
  <c r="L30" i="153"/>
  <c r="L30" i="152"/>
  <c r="L39" i="151"/>
  <c r="L23" i="151"/>
  <c r="L34" i="150"/>
  <c r="L46" i="149"/>
  <c r="L30" i="149"/>
  <c r="L45" i="147"/>
  <c r="L29" i="146"/>
  <c r="M6" i="153"/>
  <c r="M6" i="148"/>
  <c r="L48" i="153"/>
  <c r="L44" i="153"/>
  <c r="L40" i="153"/>
  <c r="L36" i="153"/>
  <c r="L32" i="153"/>
  <c r="L28" i="153"/>
  <c r="L24" i="153"/>
  <c r="L48" i="152"/>
  <c r="L44" i="152"/>
  <c r="L40" i="152"/>
  <c r="L36" i="152"/>
  <c r="L32" i="152"/>
  <c r="L49" i="151"/>
  <c r="L45" i="151"/>
  <c r="L41" i="151"/>
  <c r="L37" i="151"/>
  <c r="L33" i="151"/>
  <c r="L29" i="151"/>
  <c r="L25" i="151"/>
  <c r="L48" i="150"/>
  <c r="L44" i="150"/>
  <c r="L40" i="150"/>
  <c r="L36" i="150"/>
  <c r="L32" i="150"/>
  <c r="L28" i="150"/>
  <c r="L24" i="150"/>
  <c r="L48" i="149"/>
  <c r="L44" i="149"/>
  <c r="L40" i="149"/>
  <c r="L36" i="149"/>
  <c r="L32" i="149"/>
  <c r="L28" i="149"/>
  <c r="L46" i="148"/>
  <c r="L38" i="148"/>
  <c r="L47" i="147"/>
  <c r="L43" i="147"/>
  <c r="L39" i="147"/>
  <c r="L35" i="147"/>
  <c r="L49" i="146"/>
  <c r="L41" i="146"/>
  <c r="L33" i="146"/>
  <c r="M16" i="151"/>
  <c r="M15" i="152"/>
  <c r="M17" i="153"/>
  <c r="M11" i="37"/>
  <c r="M35" i="37"/>
  <c r="L38" i="153"/>
  <c r="L46" i="152"/>
  <c r="L43" i="151"/>
  <c r="L27" i="151"/>
  <c r="L42" i="150"/>
  <c r="L34" i="149"/>
  <c r="L49" i="147"/>
  <c r="L37" i="146"/>
  <c r="M7" i="146"/>
  <c r="M11" i="146"/>
  <c r="M15" i="146"/>
  <c r="M19" i="146"/>
  <c r="M23" i="146"/>
  <c r="M31" i="147"/>
  <c r="M7" i="151"/>
  <c r="M11" i="151"/>
  <c r="M15" i="151"/>
  <c r="M19" i="151"/>
  <c r="M7" i="152"/>
  <c r="M14" i="152"/>
  <c r="M18" i="152"/>
  <c r="M22" i="152"/>
  <c r="M26" i="152"/>
  <c r="M16" i="153"/>
  <c r="M20" i="153"/>
  <c r="M10" i="37"/>
  <c r="M14" i="37"/>
  <c r="M18" i="37"/>
  <c r="M22" i="37"/>
  <c r="M26" i="37"/>
  <c r="M30" i="37"/>
  <c r="M34" i="37"/>
  <c r="M38" i="37"/>
  <c r="M42" i="37"/>
  <c r="M46" i="37"/>
  <c r="L49" i="148"/>
  <c r="L41" i="148"/>
  <c r="L44" i="146"/>
  <c r="L36" i="146"/>
  <c r="L28" i="146"/>
  <c r="L50" i="37"/>
  <c r="L54" i="37"/>
  <c r="M20" i="146"/>
  <c r="M11" i="152"/>
  <c r="M27" i="152"/>
  <c r="M19" i="37"/>
  <c r="M39" i="37"/>
  <c r="L34" i="146"/>
  <c r="L42" i="153"/>
  <c r="L22" i="153"/>
  <c r="L38" i="152"/>
  <c r="L35" i="151"/>
  <c r="L26" i="150"/>
  <c r="L42" i="149"/>
  <c r="L34" i="148"/>
  <c r="L45" i="146"/>
  <c r="M6" i="152"/>
  <c r="L49" i="153"/>
  <c r="L45" i="153"/>
  <c r="L41" i="153"/>
  <c r="L37" i="153"/>
  <c r="L33" i="153"/>
  <c r="L29" i="153"/>
  <c r="L25" i="153"/>
  <c r="L21" i="153"/>
  <c r="L45" i="152"/>
  <c r="L41" i="152"/>
  <c r="L37" i="152"/>
  <c r="L33" i="152"/>
  <c r="L29" i="152"/>
  <c r="L46" i="151"/>
  <c r="L42" i="151"/>
  <c r="L38" i="151"/>
  <c r="L34" i="151"/>
  <c r="L30" i="151"/>
  <c r="L26" i="151"/>
  <c r="L49" i="150"/>
  <c r="L45" i="150"/>
  <c r="L41" i="150"/>
  <c r="L37" i="150"/>
  <c r="L33" i="150"/>
  <c r="L29" i="150"/>
  <c r="L25" i="150"/>
  <c r="L49" i="149"/>
  <c r="L45" i="149"/>
  <c r="L41" i="149"/>
  <c r="L37" i="149"/>
  <c r="L33" i="149"/>
  <c r="L29" i="149"/>
  <c r="L25" i="149"/>
  <c r="L44" i="148"/>
  <c r="L36" i="148"/>
  <c r="L48" i="147"/>
  <c r="L44" i="147"/>
  <c r="L40" i="147"/>
  <c r="L36" i="147"/>
  <c r="L47" i="146"/>
  <c r="L39" i="146"/>
  <c r="L31" i="146"/>
  <c r="M8" i="146"/>
  <c r="M19" i="152"/>
  <c r="M27" i="37"/>
  <c r="M31" i="37"/>
  <c r="L34" i="152"/>
  <c r="L38" i="150"/>
  <c r="L33" i="147"/>
  <c r="M9" i="146"/>
  <c r="M13" i="146"/>
  <c r="M17" i="146"/>
  <c r="M21" i="146"/>
  <c r="M25" i="146"/>
  <c r="M9" i="151"/>
  <c r="M17" i="151"/>
  <c r="M21" i="151"/>
  <c r="M9" i="152"/>
  <c r="M12" i="152"/>
  <c r="M16" i="152"/>
  <c r="M20" i="152"/>
  <c r="M24" i="152"/>
  <c r="M28" i="152"/>
  <c r="M18" i="153"/>
  <c r="M32" i="147"/>
  <c r="M8" i="37"/>
  <c r="M12" i="37"/>
  <c r="M16" i="37"/>
  <c r="M20" i="37"/>
  <c r="M24" i="37"/>
  <c r="M28" i="37"/>
  <c r="M32" i="37"/>
  <c r="M36" i="37"/>
  <c r="M40" i="37"/>
  <c r="M44" i="37"/>
  <c r="M48" i="37"/>
  <c r="L45" i="148"/>
  <c r="L37" i="148"/>
  <c r="L48" i="146"/>
  <c r="L40" i="146"/>
  <c r="L32" i="146"/>
  <c r="L52" i="37"/>
  <c r="L56" i="37"/>
  <c r="M24" i="146"/>
  <c r="M8" i="151"/>
  <c r="M23" i="37"/>
  <c r="L47" i="148"/>
  <c r="L42" i="146"/>
  <c r="L46" i="153"/>
  <c r="L26" i="153"/>
  <c r="L47" i="151"/>
  <c r="L30" i="150"/>
  <c r="L26" i="149"/>
  <c r="L37" i="147"/>
  <c r="AG34" i="150"/>
  <c r="AG28" i="147"/>
  <c r="AG30" i="147"/>
  <c r="AB34" i="150"/>
  <c r="AG29" i="147"/>
  <c r="Z34" i="150"/>
  <c r="AF34" i="150"/>
  <c r="AF31" i="147"/>
  <c r="AF28" i="147"/>
  <c r="AF30" i="147"/>
  <c r="AF29" i="147"/>
  <c r="N86" i="110"/>
  <c r="N37" i="110"/>
  <c r="N76" i="110"/>
  <c r="N12" i="110"/>
  <c r="N98" i="110"/>
  <c r="N34" i="110"/>
  <c r="N35" i="110"/>
  <c r="N49" i="110"/>
  <c r="N77" i="110"/>
  <c r="N72" i="110"/>
  <c r="N110" i="110"/>
  <c r="N95" i="110"/>
  <c r="N31" i="110"/>
  <c r="N18" i="110"/>
  <c r="N79" i="110"/>
  <c r="N44" i="110"/>
  <c r="N104" i="110"/>
  <c r="N63" i="110"/>
  <c r="N50" i="110"/>
  <c r="N106" i="110"/>
  <c r="N67" i="110"/>
  <c r="N39" i="110"/>
  <c r="N62" i="110"/>
  <c r="N29" i="110"/>
  <c r="U25" i="37" s="1"/>
  <c r="N68" i="110"/>
  <c r="N70" i="110"/>
  <c r="N90" i="110"/>
  <c r="N26" i="110"/>
  <c r="N105" i="110"/>
  <c r="N41" i="110"/>
  <c r="N83" i="110"/>
  <c r="N64" i="110"/>
  <c r="N78" i="110"/>
  <c r="N87" i="110"/>
  <c r="N23" i="110"/>
  <c r="N33" i="110"/>
  <c r="U21" i="37" s="1"/>
  <c r="N56" i="110"/>
  <c r="N15" i="110"/>
  <c r="N71" i="110"/>
  <c r="N107" i="110"/>
  <c r="N66" i="110"/>
  <c r="N30" i="110"/>
  <c r="N81" i="110"/>
  <c r="N40" i="110"/>
  <c r="N28" i="110"/>
  <c r="N88" i="110"/>
  <c r="N84" i="110"/>
  <c r="N80" i="110"/>
  <c r="N14" i="110"/>
  <c r="N21" i="110"/>
  <c r="N60" i="110"/>
  <c r="N38" i="110"/>
  <c r="N82" i="110"/>
  <c r="N97" i="110"/>
  <c r="N59" i="110"/>
  <c r="N46" i="110"/>
  <c r="N69" i="110"/>
  <c r="N91" i="110"/>
  <c r="N65" i="110"/>
  <c r="N24" i="110"/>
  <c r="N45" i="110"/>
  <c r="N103" i="110"/>
  <c r="N93" i="110"/>
  <c r="N13" i="110"/>
  <c r="N52" i="110"/>
  <c r="N109" i="110"/>
  <c r="N74" i="110"/>
  <c r="N94" i="110"/>
  <c r="N89" i="110"/>
  <c r="N25" i="110"/>
  <c r="N27" i="110"/>
  <c r="N48" i="110"/>
  <c r="N101" i="110"/>
  <c r="N108" i="110"/>
  <c r="N17" i="110"/>
  <c r="U17" i="147" s="1"/>
  <c r="N43" i="110"/>
  <c r="N47" i="110"/>
  <c r="N42" i="110"/>
  <c r="N57" i="110"/>
  <c r="N16" i="110"/>
  <c r="U6" i="147" s="1"/>
  <c r="N61" i="110"/>
  <c r="N100" i="110"/>
  <c r="N36" i="110"/>
  <c r="U22" i="37" s="1"/>
  <c r="N75" i="110"/>
  <c r="N58" i="110"/>
  <c r="N85" i="110"/>
  <c r="N73" i="110"/>
  <c r="N102" i="110"/>
  <c r="N96" i="110"/>
  <c r="N32" i="110"/>
  <c r="N51" i="110"/>
  <c r="N55" i="110"/>
  <c r="N53" i="110"/>
  <c r="N92" i="110"/>
  <c r="N99" i="110"/>
  <c r="N54" i="110"/>
  <c r="N19" i="110"/>
  <c r="U10" i="147" s="1"/>
  <c r="N20" i="110"/>
  <c r="N22" i="110"/>
  <c r="N96" i="124"/>
  <c r="N53" i="124"/>
  <c r="N69" i="124"/>
  <c r="N85" i="124"/>
  <c r="N11" i="124"/>
  <c r="AB26" i="150"/>
  <c r="AB35" i="150"/>
  <c r="AB29" i="146"/>
  <c r="AB25" i="150"/>
  <c r="AB33" i="150"/>
  <c r="AB28" i="146"/>
  <c r="AB24" i="150"/>
  <c r="AB32" i="150"/>
  <c r="AB27" i="146"/>
  <c r="AB23" i="150"/>
  <c r="AB31" i="150"/>
  <c r="AB40" i="150"/>
  <c r="AB41" i="150"/>
  <c r="AB42" i="150"/>
  <c r="AB22" i="150"/>
  <c r="AB30" i="150"/>
  <c r="AB39" i="150"/>
  <c r="AB27" i="150"/>
  <c r="AB36" i="150"/>
  <c r="AB21" i="150"/>
  <c r="AB29" i="150"/>
  <c r="AB38" i="150"/>
  <c r="AB8" i="150"/>
  <c r="AB6" i="150"/>
  <c r="AB28" i="150"/>
  <c r="AB37" i="150"/>
  <c r="AB31" i="146"/>
  <c r="AB30" i="146"/>
  <c r="Z23" i="150"/>
  <c r="Z24" i="150"/>
  <c r="Z25" i="150"/>
  <c r="Z26" i="150"/>
  <c r="Z27" i="150"/>
  <c r="Z28" i="150"/>
  <c r="Z29" i="150"/>
  <c r="Z30" i="150"/>
  <c r="Z31" i="150"/>
  <c r="Z32" i="150"/>
  <c r="Z33" i="150"/>
  <c r="Z35" i="150"/>
  <c r="Z36" i="150"/>
  <c r="Z37" i="150"/>
  <c r="Z38" i="150"/>
  <c r="Z39" i="150"/>
  <c r="Z40" i="150"/>
  <c r="Z41" i="150"/>
  <c r="Z31" i="146"/>
  <c r="Z42" i="150"/>
  <c r="Z27" i="146"/>
  <c r="Z30" i="146"/>
  <c r="Z28" i="146"/>
  <c r="Z29" i="146"/>
  <c r="AF8" i="147"/>
  <c r="N44" i="112"/>
  <c r="N54" i="112"/>
  <c r="N60" i="112"/>
  <c r="N79" i="112"/>
  <c r="N82" i="112"/>
  <c r="N88" i="112"/>
  <c r="N91" i="112"/>
  <c r="N19" i="112"/>
  <c r="V21" i="37" s="1"/>
  <c r="N30" i="112"/>
  <c r="N66" i="112"/>
  <c r="N75" i="112"/>
  <c r="N97" i="112"/>
  <c r="N12" i="112"/>
  <c r="N9" i="112"/>
  <c r="N16" i="112"/>
  <c r="N20" i="112"/>
  <c r="V22" i="37" s="1"/>
  <c r="N27" i="112"/>
  <c r="N34" i="112"/>
  <c r="N51" i="112"/>
  <c r="N57" i="112"/>
  <c r="N70" i="112"/>
  <c r="N76" i="112"/>
  <c r="N95" i="112"/>
  <c r="N98" i="112"/>
  <c r="N6" i="112"/>
  <c r="N13" i="112"/>
  <c r="N31" i="112"/>
  <c r="N45" i="112"/>
  <c r="N61" i="112"/>
  <c r="N64" i="112"/>
  <c r="N67" i="112"/>
  <c r="N73" i="112"/>
  <c r="N86" i="112"/>
  <c r="N92" i="112"/>
  <c r="N17" i="112"/>
  <c r="N21" i="112"/>
  <c r="N28" i="112"/>
  <c r="N52" i="112"/>
  <c r="N55" i="112"/>
  <c r="N77" i="112"/>
  <c r="N80" i="112"/>
  <c r="N83" i="112"/>
  <c r="N89" i="112"/>
  <c r="N15" i="112"/>
  <c r="N33" i="112"/>
  <c r="N63" i="112"/>
  <c r="N85" i="112"/>
  <c r="N10" i="112"/>
  <c r="N14" i="112"/>
  <c r="N35" i="112"/>
  <c r="N42" i="112"/>
  <c r="N46" i="112"/>
  <c r="N58" i="112"/>
  <c r="N62" i="112"/>
  <c r="N68" i="112"/>
  <c r="N71" i="112"/>
  <c r="N93" i="112"/>
  <c r="N96" i="112"/>
  <c r="N99" i="112"/>
  <c r="N8" i="112"/>
  <c r="AF32" i="147" s="1"/>
  <c r="N72" i="112"/>
  <c r="N7" i="112"/>
  <c r="N18" i="112"/>
  <c r="N29" i="112"/>
  <c r="N32" i="112"/>
  <c r="N53" i="112"/>
  <c r="N65" i="112"/>
  <c r="N74" i="112"/>
  <c r="N78" i="112"/>
  <c r="N84" i="112"/>
  <c r="N87" i="112"/>
  <c r="AE16" i="153"/>
  <c r="N11" i="112"/>
  <c r="N36" i="112"/>
  <c r="N43" i="112"/>
  <c r="N50" i="112"/>
  <c r="N56" i="112"/>
  <c r="N59" i="112"/>
  <c r="N69" i="112"/>
  <c r="N81" i="112"/>
  <c r="N94" i="112"/>
  <c r="N100" i="112"/>
  <c r="AH11" i="37"/>
  <c r="AH55" i="37"/>
  <c r="AH7" i="37"/>
  <c r="AH45" i="37"/>
  <c r="AH51" i="37"/>
  <c r="AF24" i="147"/>
  <c r="AF20" i="147"/>
  <c r="AF18" i="147"/>
  <c r="AE41" i="149"/>
  <c r="AE43" i="149"/>
  <c r="AE45" i="149"/>
  <c r="AE47" i="149"/>
  <c r="AE49" i="149"/>
  <c r="AF7" i="151"/>
  <c r="AF30" i="151"/>
  <c r="AF33" i="151"/>
  <c r="AF41" i="151"/>
  <c r="AF43" i="151"/>
  <c r="AF45" i="151"/>
  <c r="AF47" i="151"/>
  <c r="AF49" i="151"/>
  <c r="AE13" i="153"/>
  <c r="AE9" i="153"/>
  <c r="AH53" i="37"/>
  <c r="AH41" i="37"/>
  <c r="AF10" i="147"/>
  <c r="AF36" i="150"/>
  <c r="AH13" i="37"/>
  <c r="AE47" i="146"/>
  <c r="AF42" i="150"/>
  <c r="AF44" i="150"/>
  <c r="AF31" i="151"/>
  <c r="AF28" i="151"/>
  <c r="AE21" i="153"/>
  <c r="AE23" i="153"/>
  <c r="AE25" i="153"/>
  <c r="AE27" i="153"/>
  <c r="AE35" i="153"/>
  <c r="AE37" i="153"/>
  <c r="AE39" i="153"/>
  <c r="AE41" i="153"/>
  <c r="AE43" i="153"/>
  <c r="AE51" i="153"/>
  <c r="AD7" i="154"/>
  <c r="AD9" i="154"/>
  <c r="AD11" i="154"/>
  <c r="AD13" i="154"/>
  <c r="AD21" i="154"/>
  <c r="AD23" i="154"/>
  <c r="AD25" i="154"/>
  <c r="AD27" i="154"/>
  <c r="AD29" i="154"/>
  <c r="AD37" i="154"/>
  <c r="AD39" i="154"/>
  <c r="AD41" i="154"/>
  <c r="AD43" i="154"/>
  <c r="AD45" i="154"/>
  <c r="AH28" i="37"/>
  <c r="AH38" i="37"/>
  <c r="AE30" i="146"/>
  <c r="AF43" i="147"/>
  <c r="AH30" i="37"/>
  <c r="AF33" i="150"/>
  <c r="AF37" i="150"/>
  <c r="AF48" i="150"/>
  <c r="AH39" i="37"/>
  <c r="AH20" i="37"/>
  <c r="AH23" i="37"/>
  <c r="AH27" i="37"/>
  <c r="AH16" i="37"/>
  <c r="AE25" i="146"/>
  <c r="AE45" i="146"/>
  <c r="AF38" i="150"/>
  <c r="AF29" i="151"/>
  <c r="AF35" i="151"/>
  <c r="AF37" i="151"/>
  <c r="AF39" i="151"/>
  <c r="AH36" i="37"/>
  <c r="AH47" i="37"/>
  <c r="AE48" i="146"/>
  <c r="AF45" i="147"/>
  <c r="AE10" i="153"/>
  <c r="AH18" i="37"/>
  <c r="AE39" i="146"/>
  <c r="AF14" i="147"/>
  <c r="AE39" i="149"/>
  <c r="AH25" i="37"/>
  <c r="AH22" i="37"/>
  <c r="AH17" i="37"/>
  <c r="AH9" i="37"/>
  <c r="AH50" i="37"/>
  <c r="AH37" i="37"/>
  <c r="AF25" i="147"/>
  <c r="AF16" i="147"/>
  <c r="AF38" i="147"/>
  <c r="AE6" i="149"/>
  <c r="AE42" i="149"/>
  <c r="AE44" i="149"/>
  <c r="AE46" i="149"/>
  <c r="AE48" i="149"/>
  <c r="AF35" i="150"/>
  <c r="AF39" i="150"/>
  <c r="AF27" i="151"/>
  <c r="AF34" i="151"/>
  <c r="AF26" i="151"/>
  <c r="AF40" i="151"/>
  <c r="AF42" i="151"/>
  <c r="AF44" i="151"/>
  <c r="AF46" i="151"/>
  <c r="AF48" i="151"/>
  <c r="AF50" i="151"/>
  <c r="AF15" i="147"/>
  <c r="AE14" i="149"/>
  <c r="AE19" i="149"/>
  <c r="AE27" i="149"/>
  <c r="AE35" i="149"/>
  <c r="AE8" i="149"/>
  <c r="AE20" i="149"/>
  <c r="AE28" i="149"/>
  <c r="AE15" i="149"/>
  <c r="AE21" i="149"/>
  <c r="AE29" i="149"/>
  <c r="AE10" i="149"/>
  <c r="AE22" i="149"/>
  <c r="AE30" i="149"/>
  <c r="AE34" i="149"/>
  <c r="AE16" i="149"/>
  <c r="AE23" i="149"/>
  <c r="AE11" i="149"/>
  <c r="AE18" i="149"/>
  <c r="AE9" i="149"/>
  <c r="AE24" i="149"/>
  <c r="AE32" i="149"/>
  <c r="AE26" i="149"/>
  <c r="AE17" i="149"/>
  <c r="AE13" i="149"/>
  <c r="AE7" i="149"/>
  <c r="AH31" i="37"/>
  <c r="AH33" i="37"/>
  <c r="AH46" i="37"/>
  <c r="AH44" i="37"/>
  <c r="AH26" i="37"/>
  <c r="AH43" i="37"/>
  <c r="AH48" i="37"/>
  <c r="AH21" i="37"/>
  <c r="AH10" i="37"/>
  <c r="AH15" i="37"/>
  <c r="AH42" i="37"/>
  <c r="AH32" i="37"/>
  <c r="AE42" i="146"/>
  <c r="AF13" i="147"/>
  <c r="AF9" i="147"/>
  <c r="AF33" i="147"/>
  <c r="AF22" i="147"/>
  <c r="AF46" i="147"/>
  <c r="AF48" i="147"/>
  <c r="AF50" i="147"/>
  <c r="AF40" i="150"/>
  <c r="AF8" i="151"/>
  <c r="AF25" i="151"/>
  <c r="AF9" i="151"/>
  <c r="AE6" i="153"/>
  <c r="AH40" i="37"/>
  <c r="AF46" i="150"/>
  <c r="AH29" i="37"/>
  <c r="AH6" i="37"/>
  <c r="AH34" i="37"/>
  <c r="AH56" i="37"/>
  <c r="AE38" i="146"/>
  <c r="AE44" i="146"/>
  <c r="AE33" i="146"/>
  <c r="AF7" i="147"/>
  <c r="AF34" i="147"/>
  <c r="AF21" i="147"/>
  <c r="AF6" i="147"/>
  <c r="AE38" i="149"/>
  <c r="AF43" i="150"/>
  <c r="AF45" i="150"/>
  <c r="AF47" i="150"/>
  <c r="AF49" i="150"/>
  <c r="AF10" i="151"/>
  <c r="AF11" i="151"/>
  <c r="AE20" i="153"/>
  <c r="AE22" i="153"/>
  <c r="AE24" i="153"/>
  <c r="AE26" i="153"/>
  <c r="AE28" i="153"/>
  <c r="AE36" i="153"/>
  <c r="AE38" i="153"/>
  <c r="AE40" i="153"/>
  <c r="AE42" i="153"/>
  <c r="AE44" i="153"/>
  <c r="AD6" i="154"/>
  <c r="AD8" i="154"/>
  <c r="AD10" i="154"/>
  <c r="AD12" i="154"/>
  <c r="AD14" i="154"/>
  <c r="AD22" i="154"/>
  <c r="AD24" i="154"/>
  <c r="AD26" i="154"/>
  <c r="AD28" i="154"/>
  <c r="AD30" i="154"/>
  <c r="AD38" i="154"/>
  <c r="AD40" i="154"/>
  <c r="AD42" i="154"/>
  <c r="AD44" i="154"/>
  <c r="AD46" i="154"/>
  <c r="AH12" i="37"/>
  <c r="AF27" i="147"/>
  <c r="AF39" i="147"/>
  <c r="AF49" i="147"/>
  <c r="AF41" i="150"/>
  <c r="AH8" i="37"/>
  <c r="AH19" i="37"/>
  <c r="AH24" i="37"/>
  <c r="AE41" i="146"/>
  <c r="AE26" i="146"/>
  <c r="AF17" i="147"/>
  <c r="AF11" i="147"/>
  <c r="AF19" i="147"/>
  <c r="AF26" i="147"/>
  <c r="AF32" i="151"/>
  <c r="AF24" i="151"/>
  <c r="AF6" i="151"/>
  <c r="AF36" i="151"/>
  <c r="AF38" i="151"/>
  <c r="AE7" i="153"/>
  <c r="AE11" i="153"/>
  <c r="AJ15" i="37"/>
  <c r="AJ9" i="37"/>
  <c r="AJ25" i="37"/>
  <c r="AJ18" i="37"/>
  <c r="AJ35" i="37"/>
  <c r="AH15" i="147"/>
  <c r="AF6" i="149"/>
  <c r="AF11" i="149"/>
  <c r="AI15" i="147"/>
  <c r="AJ7" i="37"/>
  <c r="AJ11" i="37"/>
  <c r="AJ19" i="37"/>
  <c r="AJ23" i="37"/>
  <c r="AJ27" i="37"/>
  <c r="AJ30" i="37"/>
  <c r="AJ34" i="37"/>
  <c r="AJ38" i="37"/>
  <c r="AJ42" i="37"/>
  <c r="AJ8" i="37"/>
  <c r="AJ12" i="37"/>
  <c r="AJ16" i="37"/>
  <c r="AJ20" i="37"/>
  <c r="AJ24" i="37"/>
  <c r="AJ28" i="37"/>
  <c r="AJ31" i="37"/>
  <c r="AJ39" i="37"/>
  <c r="AJ36" i="37"/>
  <c r="AJ13" i="37"/>
  <c r="AJ17" i="37"/>
  <c r="AJ21" i="37"/>
  <c r="AJ29" i="37"/>
  <c r="AJ32" i="37"/>
  <c r="AJ40" i="37"/>
  <c r="AJ10" i="37"/>
  <c r="AJ14" i="37"/>
  <c r="AJ22" i="37"/>
  <c r="AJ26" i="37"/>
  <c r="AJ33" i="37"/>
  <c r="AJ37" i="37"/>
  <c r="AJ41" i="37"/>
  <c r="AF13" i="149"/>
  <c r="AF10" i="149"/>
  <c r="AF17" i="149"/>
  <c r="AF21" i="149"/>
  <c r="AF15" i="149"/>
  <c r="AF14" i="149"/>
  <c r="AF16" i="149"/>
  <c r="AF18" i="149"/>
  <c r="AF22" i="149"/>
  <c r="AF20" i="149"/>
  <c r="AF8" i="149"/>
  <c r="AF9" i="149"/>
  <c r="AF19" i="149"/>
  <c r="N114" i="110"/>
  <c r="N120" i="110"/>
  <c r="N124" i="110"/>
  <c r="N128" i="110"/>
  <c r="N135" i="110"/>
  <c r="N139" i="110"/>
  <c r="N143" i="110"/>
  <c r="N147" i="110"/>
  <c r="N10" i="110"/>
  <c r="N8" i="110"/>
  <c r="N121" i="110"/>
  <c r="N136" i="110"/>
  <c r="N151" i="110"/>
  <c r="N112" i="110"/>
  <c r="N118" i="110"/>
  <c r="N122" i="110"/>
  <c r="N126" i="110"/>
  <c r="N130" i="110"/>
  <c r="N137" i="110"/>
  <c r="N141" i="110"/>
  <c r="N145" i="110"/>
  <c r="N152" i="110"/>
  <c r="N146" i="110"/>
  <c r="N111" i="110"/>
  <c r="N125" i="110"/>
  <c r="N144" i="110"/>
  <c r="N7" i="110"/>
  <c r="U8" i="152" s="1"/>
  <c r="N113" i="110"/>
  <c r="N119" i="110"/>
  <c r="N123" i="110"/>
  <c r="N127" i="110"/>
  <c r="N131" i="110"/>
  <c r="N138" i="110"/>
  <c r="N142" i="110"/>
  <c r="N9" i="110"/>
  <c r="N117" i="110"/>
  <c r="N129" i="110"/>
  <c r="N140" i="110"/>
  <c r="N11" i="110"/>
  <c r="N6" i="110"/>
  <c r="AI30" i="147"/>
  <c r="AI8" i="147"/>
  <c r="AI35" i="147"/>
  <c r="AK24" i="37"/>
  <c r="AI9" i="147"/>
  <c r="N131" i="116"/>
  <c r="AK39" i="37"/>
  <c r="AK40" i="37"/>
  <c r="AK22" i="37"/>
  <c r="AK30" i="37"/>
  <c r="AK42" i="37"/>
  <c r="AK27" i="37"/>
  <c r="AK37" i="37"/>
  <c r="AK38" i="37"/>
  <c r="AK52" i="37"/>
  <c r="AH35" i="146"/>
  <c r="AH36" i="146"/>
  <c r="AH48" i="146"/>
  <c r="AH47" i="146"/>
  <c r="AI24" i="147"/>
  <c r="AI22" i="147"/>
  <c r="AI6" i="147"/>
  <c r="AI33" i="147"/>
  <c r="AI17" i="147"/>
  <c r="AI34" i="147"/>
  <c r="AI37" i="147"/>
  <c r="AK25" i="37"/>
  <c r="AK15" i="37"/>
  <c r="AK6" i="37"/>
  <c r="AK23" i="37"/>
  <c r="AK17" i="37"/>
  <c r="AK34" i="37"/>
  <c r="AK9" i="37"/>
  <c r="AK54" i="37"/>
  <c r="AK32" i="37"/>
  <c r="AH31" i="146"/>
  <c r="AH28" i="146"/>
  <c r="AH32" i="146"/>
  <c r="AH45" i="146"/>
  <c r="AI20" i="147"/>
  <c r="AI10" i="147"/>
  <c r="AI26" i="147"/>
  <c r="AI18" i="147"/>
  <c r="AK46" i="37"/>
  <c r="AK44" i="37"/>
  <c r="AK43" i="37"/>
  <c r="AK48" i="37"/>
  <c r="AK31" i="37"/>
  <c r="AK21" i="37"/>
  <c r="AK33" i="37"/>
  <c r="AK26" i="37"/>
  <c r="AG50" i="154"/>
  <c r="AG46" i="154"/>
  <c r="AG42" i="154"/>
  <c r="AG38" i="154"/>
  <c r="AG34" i="154"/>
  <c r="AG30" i="154"/>
  <c r="AG26" i="154"/>
  <c r="AG22" i="154"/>
  <c r="AG18" i="154"/>
  <c r="AG14" i="154"/>
  <c r="AG10" i="154"/>
  <c r="AG6" i="154"/>
  <c r="AH48" i="153"/>
  <c r="AH44" i="153"/>
  <c r="AH40" i="153"/>
  <c r="AH36" i="153"/>
  <c r="AH32" i="153"/>
  <c r="AH28" i="153"/>
  <c r="AH24" i="153"/>
  <c r="AH20" i="153"/>
  <c r="AH11" i="153"/>
  <c r="AH14" i="153"/>
  <c r="AH13" i="153"/>
  <c r="AH48" i="152"/>
  <c r="AH44" i="152"/>
  <c r="AH37" i="152"/>
  <c r="AH31" i="152"/>
  <c r="AH17" i="152"/>
  <c r="AH6" i="152"/>
  <c r="AH26" i="152"/>
  <c r="AH8" i="152"/>
  <c r="AH19" i="152"/>
  <c r="AH14" i="152"/>
  <c r="AH18" i="152"/>
  <c r="AH15" i="152"/>
  <c r="AH48" i="151"/>
  <c r="AH44" i="151"/>
  <c r="AH40" i="151"/>
  <c r="AH38" i="151"/>
  <c r="AH20" i="151"/>
  <c r="AH28" i="151"/>
  <c r="AH30" i="151"/>
  <c r="AH25" i="151"/>
  <c r="AH18" i="151"/>
  <c r="AH21" i="151"/>
  <c r="AH31" i="151"/>
  <c r="AH32" i="151"/>
  <c r="AI48" i="150"/>
  <c r="AI44" i="150"/>
  <c r="AI39" i="150"/>
  <c r="AI33" i="150"/>
  <c r="AH47" i="149"/>
  <c r="AH43" i="149"/>
  <c r="AH35" i="149"/>
  <c r="AH14" i="149"/>
  <c r="AH34" i="149"/>
  <c r="AH20" i="149"/>
  <c r="AH28" i="149"/>
  <c r="AH29" i="149"/>
  <c r="AH17" i="149"/>
  <c r="AH27" i="149"/>
  <c r="AH16" i="149"/>
  <c r="AI49" i="147"/>
  <c r="AI45" i="147"/>
  <c r="AI41" i="147"/>
  <c r="AG49" i="154"/>
  <c r="AG45" i="154"/>
  <c r="AG41" i="154"/>
  <c r="AG37" i="154"/>
  <c r="AG33" i="154"/>
  <c r="AG29" i="154"/>
  <c r="AG25" i="154"/>
  <c r="AG21" i="154"/>
  <c r="AG17" i="154"/>
  <c r="AG13" i="154"/>
  <c r="AG9" i="154"/>
  <c r="AH51" i="153"/>
  <c r="AH47" i="153"/>
  <c r="AH43" i="153"/>
  <c r="AH39" i="153"/>
  <c r="AH35" i="153"/>
  <c r="AH31" i="153"/>
  <c r="AH27" i="153"/>
  <c r="AH23" i="153"/>
  <c r="AH19" i="153"/>
  <c r="AH15" i="153"/>
  <c r="AH17" i="153"/>
  <c r="AH7" i="153"/>
  <c r="AH12" i="153"/>
  <c r="AH47" i="152"/>
  <c r="AH43" i="152"/>
  <c r="AH39" i="152"/>
  <c r="AH30" i="152"/>
  <c r="AH13" i="152"/>
  <c r="AH27" i="152"/>
  <c r="AH22" i="152"/>
  <c r="AH24" i="152"/>
  <c r="AH38" i="152"/>
  <c r="AH35" i="152"/>
  <c r="AH47" i="151"/>
  <c r="AH43" i="151"/>
  <c r="AH33" i="151"/>
  <c r="AH37" i="151"/>
  <c r="AH11" i="151"/>
  <c r="AH9" i="151"/>
  <c r="AH15" i="151"/>
  <c r="AH27" i="151"/>
  <c r="AH29" i="151"/>
  <c r="AH8" i="151"/>
  <c r="AH16" i="151"/>
  <c r="AI47" i="150"/>
  <c r="AI43" i="150"/>
  <c r="AI38" i="150"/>
  <c r="AH46" i="149"/>
  <c r="AH42" i="149"/>
  <c r="AH32" i="149"/>
  <c r="AH39" i="149"/>
  <c r="AH18" i="149"/>
  <c r="AH10" i="149"/>
  <c r="AH24" i="149"/>
  <c r="AH25" i="149"/>
  <c r="AH7" i="149"/>
  <c r="AH23" i="149"/>
  <c r="AI48" i="147"/>
  <c r="AI44" i="147"/>
  <c r="AI40" i="147"/>
  <c r="AG48" i="154"/>
  <c r="AG44" i="154"/>
  <c r="AG40" i="154"/>
  <c r="AG36" i="154"/>
  <c r="AG32" i="154"/>
  <c r="AG28" i="154"/>
  <c r="AG24" i="154"/>
  <c r="AG20" i="154"/>
  <c r="AG16" i="154"/>
  <c r="AG12" i="154"/>
  <c r="AG8" i="154"/>
  <c r="AH50" i="153"/>
  <c r="AH46" i="153"/>
  <c r="AH42" i="153"/>
  <c r="AH38" i="153"/>
  <c r="AH34" i="153"/>
  <c r="AH30" i="153"/>
  <c r="AH26" i="153"/>
  <c r="AH22" i="153"/>
  <c r="AH18" i="153"/>
  <c r="AH6" i="153"/>
  <c r="AH10" i="153"/>
  <c r="AH50" i="152"/>
  <c r="AH46" i="152"/>
  <c r="AH42" i="152"/>
  <c r="AH36" i="152"/>
  <c r="AH20" i="152"/>
  <c r="AH21" i="152"/>
  <c r="AH32" i="152"/>
  <c r="AH23" i="152"/>
  <c r="AH28" i="152"/>
  <c r="AH29" i="152"/>
  <c r="AH25" i="152"/>
  <c r="AH50" i="151"/>
  <c r="AH46" i="151"/>
  <c r="AH42" i="151"/>
  <c r="AH26" i="151"/>
  <c r="AH36" i="151"/>
  <c r="AH23" i="151"/>
  <c r="AH22" i="151"/>
  <c r="AH7" i="151"/>
  <c r="AH17" i="151"/>
  <c r="AI46" i="150"/>
  <c r="AI42" i="150"/>
  <c r="AI37" i="150"/>
  <c r="AI35" i="150"/>
  <c r="AH49" i="149"/>
  <c r="AH45" i="149"/>
  <c r="AH41" i="149"/>
  <c r="AH33" i="149"/>
  <c r="AH38" i="149"/>
  <c r="AH9" i="149"/>
  <c r="AH26" i="149"/>
  <c r="AH13" i="149"/>
  <c r="AH36" i="149"/>
  <c r="AH37" i="149"/>
  <c r="AH22" i="149"/>
  <c r="AI47" i="147"/>
  <c r="AI43" i="147"/>
  <c r="AI39" i="147"/>
  <c r="AG47" i="154"/>
  <c r="AG43" i="154"/>
  <c r="AG39" i="154"/>
  <c r="AG35" i="154"/>
  <c r="AG31" i="154"/>
  <c r="AG27" i="154"/>
  <c r="AG23" i="154"/>
  <c r="AG19" i="154"/>
  <c r="AG15" i="154"/>
  <c r="AG11" i="154"/>
  <c r="AG7" i="154"/>
  <c r="AH49" i="153"/>
  <c r="AH45" i="153"/>
  <c r="AH41" i="153"/>
  <c r="AH37" i="153"/>
  <c r="AH33" i="153"/>
  <c r="AH29" i="153"/>
  <c r="AH25" i="153"/>
  <c r="AH21" i="153"/>
  <c r="AH9" i="153"/>
  <c r="AH16" i="153"/>
  <c r="AH49" i="152"/>
  <c r="AH45" i="152"/>
  <c r="AH41" i="152"/>
  <c r="AH34" i="152"/>
  <c r="AH16" i="152"/>
  <c r="AH9" i="152"/>
  <c r="AH7" i="152"/>
  <c r="AH12" i="152"/>
  <c r="AH33" i="152"/>
  <c r="AH10" i="152"/>
  <c r="AH40" i="152"/>
  <c r="AH49" i="151"/>
  <c r="AH45" i="151"/>
  <c r="AH41" i="151"/>
  <c r="AH39" i="151"/>
  <c r="AH35" i="151"/>
  <c r="AH19" i="151"/>
  <c r="AH34" i="151"/>
  <c r="AH6" i="151"/>
  <c r="AH10" i="151"/>
  <c r="AH24" i="151"/>
  <c r="AI49" i="150"/>
  <c r="AI45" i="150"/>
  <c r="AI41" i="150"/>
  <c r="AI40" i="150"/>
  <c r="AI36" i="150"/>
  <c r="AH48" i="149"/>
  <c r="AH44" i="149"/>
  <c r="AH40" i="149"/>
  <c r="AH30" i="149"/>
  <c r="AH19" i="149"/>
  <c r="AH15" i="149"/>
  <c r="AH6" i="149"/>
  <c r="AH8" i="149"/>
  <c r="AH21" i="149"/>
  <c r="AI50" i="147"/>
  <c r="AI46" i="147"/>
  <c r="AI42" i="147"/>
  <c r="AI38" i="147"/>
  <c r="AK10" i="37"/>
  <c r="AK53" i="37"/>
  <c r="AK8" i="37"/>
  <c r="AK19" i="37"/>
  <c r="AK11" i="37"/>
  <c r="AK55" i="37"/>
  <c r="AK7" i="37"/>
  <c r="AK45" i="37"/>
  <c r="AK13" i="37"/>
  <c r="AK47" i="37"/>
  <c r="AK56" i="37"/>
  <c r="AH43" i="146"/>
  <c r="AH25" i="146"/>
  <c r="AH37" i="146"/>
  <c r="AH30" i="146"/>
  <c r="AH29" i="146"/>
  <c r="AH38" i="146"/>
  <c r="AH44" i="146"/>
  <c r="AH33" i="146"/>
  <c r="AH27" i="146"/>
  <c r="AI27" i="147"/>
  <c r="AI13" i="147"/>
  <c r="AI14" i="147"/>
  <c r="AI19" i="147"/>
  <c r="AK29" i="37"/>
  <c r="AK20" i="37"/>
  <c r="AK28" i="37"/>
  <c r="AK36" i="37"/>
  <c r="AK12" i="37"/>
  <c r="AK18" i="37"/>
  <c r="AK50" i="37"/>
  <c r="AK16" i="37"/>
  <c r="AK49" i="37"/>
  <c r="AK51" i="37"/>
  <c r="AK41" i="37"/>
  <c r="AH46" i="146"/>
  <c r="AH41" i="146"/>
  <c r="AH49" i="146"/>
  <c r="AH42" i="146"/>
  <c r="AH40" i="146"/>
  <c r="AH39" i="146"/>
  <c r="AH34" i="146"/>
  <c r="AH26" i="146"/>
  <c r="AI7" i="147"/>
  <c r="AI16" i="147"/>
  <c r="AI25" i="147"/>
  <c r="AI21" i="147"/>
  <c r="AI36" i="147"/>
  <c r="N12" i="114"/>
  <c r="N6" i="114"/>
  <c r="N14" i="114"/>
  <c r="N16" i="114"/>
  <c r="N30" i="114"/>
  <c r="N54" i="114"/>
  <c r="N60" i="114"/>
  <c r="N86" i="114"/>
  <c r="N19" i="114"/>
  <c r="N37" i="114"/>
  <c r="N71" i="114"/>
  <c r="N18" i="114"/>
  <c r="N21" i="114"/>
  <c r="N38" i="114"/>
  <c r="N46" i="114"/>
  <c r="N48" i="114"/>
  <c r="N50" i="114"/>
  <c r="N52" i="114"/>
  <c r="N59" i="114"/>
  <c r="AG8" i="149" s="1"/>
  <c r="N62" i="114"/>
  <c r="N64" i="114"/>
  <c r="N78" i="114"/>
  <c r="N80" i="114"/>
  <c r="N84" i="114"/>
  <c r="N7" i="114"/>
  <c r="N9" i="114"/>
  <c r="N11" i="114"/>
  <c r="N20" i="114"/>
  <c r="N32" i="114"/>
  <c r="N34" i="114"/>
  <c r="N40" i="114"/>
  <c r="N42" i="114"/>
  <c r="N61" i="114"/>
  <c r="N73" i="114"/>
  <c r="N75" i="114"/>
  <c r="N77" i="114"/>
  <c r="N13" i="114"/>
  <c r="N15" i="114"/>
  <c r="N17" i="114"/>
  <c r="N22" i="114"/>
  <c r="N29" i="114"/>
  <c r="N47" i="114"/>
  <c r="N49" i="114"/>
  <c r="N53" i="114"/>
  <c r="N63" i="114"/>
  <c r="N70" i="114"/>
  <c r="N79" i="114"/>
  <c r="N81" i="114"/>
  <c r="N85" i="114"/>
  <c r="N8" i="114"/>
  <c r="N10" i="114"/>
  <c r="N31" i="114"/>
  <c r="N33" i="114"/>
  <c r="N39" i="114"/>
  <c r="N41" i="114"/>
  <c r="N43" i="114"/>
  <c r="N69" i="114"/>
  <c r="N72" i="114"/>
  <c r="N74" i="114"/>
  <c r="N76" i="114"/>
  <c r="N87" i="114"/>
  <c r="AG22" i="151"/>
  <c r="AJ45" i="37"/>
  <c r="AJ56" i="37"/>
  <c r="AG48" i="146"/>
  <c r="AH17" i="147"/>
  <c r="AH46" i="150"/>
  <c r="AG10" i="151"/>
  <c r="AG42" i="151"/>
  <c r="AG25" i="146"/>
  <c r="AG30" i="146"/>
  <c r="AG38" i="146"/>
  <c r="AG50" i="151"/>
  <c r="AJ53" i="37"/>
  <c r="AJ6" i="37"/>
  <c r="AJ55" i="37"/>
  <c r="AJ50" i="37"/>
  <c r="AG35" i="146"/>
  <c r="AG36" i="146"/>
  <c r="AG47" i="146"/>
  <c r="AH34" i="147"/>
  <c r="AG27" i="149"/>
  <c r="AG7" i="149"/>
  <c r="AJ46" i="37"/>
  <c r="AJ43" i="37"/>
  <c r="AJ44" i="37"/>
  <c r="AJ48" i="37"/>
  <c r="AG13" i="153"/>
  <c r="AG49" i="151"/>
  <c r="AG47" i="151"/>
  <c r="AG45" i="151"/>
  <c r="AG43" i="151"/>
  <c r="AG41" i="151"/>
  <c r="AG33" i="151"/>
  <c r="AG39" i="151"/>
  <c r="AG37" i="151"/>
  <c r="AG35" i="151"/>
  <c r="AG11" i="151"/>
  <c r="AG25" i="151"/>
  <c r="AG16" i="151"/>
  <c r="AF50" i="154"/>
  <c r="AF48" i="154"/>
  <c r="AF46" i="154"/>
  <c r="AF44" i="154"/>
  <c r="AF42" i="154"/>
  <c r="AF40" i="154"/>
  <c r="AF38" i="154"/>
  <c r="AF36" i="154"/>
  <c r="AF34" i="154"/>
  <c r="AF32" i="154"/>
  <c r="AF30" i="154"/>
  <c r="AF28" i="154"/>
  <c r="AF26" i="154"/>
  <c r="AF24" i="154"/>
  <c r="AF22" i="154"/>
  <c r="AF20" i="154"/>
  <c r="AF18" i="154"/>
  <c r="AF16" i="154"/>
  <c r="AF14" i="154"/>
  <c r="AF12" i="154"/>
  <c r="AF10" i="154"/>
  <c r="AF8" i="154"/>
  <c r="AF6" i="154"/>
  <c r="AG50" i="153"/>
  <c r="AG48" i="153"/>
  <c r="AG46" i="153"/>
  <c r="AG44" i="153"/>
  <c r="AG42" i="153"/>
  <c r="AG40" i="153"/>
  <c r="AG38" i="153"/>
  <c r="AG36" i="153"/>
  <c r="AG34" i="153"/>
  <c r="AG32" i="153"/>
  <c r="AG30" i="153"/>
  <c r="AG28" i="153"/>
  <c r="AG26" i="153"/>
  <c r="AG24" i="153"/>
  <c r="AG22" i="153"/>
  <c r="AG20" i="153"/>
  <c r="AG18" i="153"/>
  <c r="AG11" i="153"/>
  <c r="AG6" i="153"/>
  <c r="AG14" i="153"/>
  <c r="AG10" i="153"/>
  <c r="AG9" i="151"/>
  <c r="AG19" i="151"/>
  <c r="AG15" i="151"/>
  <c r="AG34" i="151"/>
  <c r="AG27" i="151"/>
  <c r="AG6" i="151"/>
  <c r="AG18" i="151"/>
  <c r="AG21" i="151"/>
  <c r="AH49" i="150"/>
  <c r="AH47" i="150"/>
  <c r="AH45" i="150"/>
  <c r="AH43" i="150"/>
  <c r="AH41" i="150"/>
  <c r="AH40" i="150"/>
  <c r="AH38" i="150"/>
  <c r="AH36" i="150"/>
  <c r="AG36" i="149"/>
  <c r="AG29" i="149"/>
  <c r="AG37" i="149"/>
  <c r="AG17" i="149"/>
  <c r="AG23" i="149"/>
  <c r="AG7" i="153"/>
  <c r="AF45" i="154"/>
  <c r="AF37" i="154"/>
  <c r="AF29" i="154"/>
  <c r="AF21" i="154"/>
  <c r="AF13" i="154"/>
  <c r="AG51" i="153"/>
  <c r="AG43" i="153"/>
  <c r="AG35" i="153"/>
  <c r="AG27" i="153"/>
  <c r="AG19" i="153"/>
  <c r="AG17" i="153"/>
  <c r="AG44" i="151"/>
  <c r="AG38" i="151"/>
  <c r="AG28" i="151"/>
  <c r="AG8" i="151"/>
  <c r="AH48" i="150"/>
  <c r="AH35" i="150"/>
  <c r="AH33" i="150"/>
  <c r="AG49" i="149"/>
  <c r="AG47" i="149"/>
  <c r="AG45" i="149"/>
  <c r="AG43" i="149"/>
  <c r="AG41" i="149"/>
  <c r="AG35" i="149"/>
  <c r="AG33" i="149"/>
  <c r="AG14" i="149"/>
  <c r="AG38" i="149"/>
  <c r="AG34" i="149"/>
  <c r="AG9" i="149"/>
  <c r="AG20" i="149"/>
  <c r="AG26" i="149"/>
  <c r="AG28" i="149"/>
  <c r="AG13" i="149"/>
  <c r="AG21" i="149"/>
  <c r="AH50" i="147"/>
  <c r="AH48" i="147"/>
  <c r="AH46" i="147"/>
  <c r="AH44" i="147"/>
  <c r="AH42" i="147"/>
  <c r="AH40" i="147"/>
  <c r="AH22" i="147"/>
  <c r="AH37" i="147"/>
  <c r="AH36" i="147"/>
  <c r="AH26" i="147"/>
  <c r="AH19" i="147"/>
  <c r="AH9" i="147"/>
  <c r="AH27" i="147"/>
  <c r="AG27" i="146"/>
  <c r="AG33" i="146"/>
  <c r="AG44" i="146"/>
  <c r="AJ47" i="37"/>
  <c r="AF47" i="154"/>
  <c r="AF39" i="154"/>
  <c r="AF31" i="154"/>
  <c r="AF23" i="154"/>
  <c r="AF15" i="154"/>
  <c r="AF7" i="154"/>
  <c r="AG45" i="153"/>
  <c r="AG37" i="153"/>
  <c r="AG29" i="153"/>
  <c r="AG21" i="153"/>
  <c r="AG16" i="153"/>
  <c r="AG12" i="153"/>
  <c r="AG46" i="151"/>
  <c r="AG26" i="151"/>
  <c r="AG23" i="151"/>
  <c r="AG7" i="151"/>
  <c r="AG24" i="151"/>
  <c r="AG31" i="151"/>
  <c r="AH42" i="150"/>
  <c r="AH37" i="150"/>
  <c r="AG25" i="149"/>
  <c r="AH24" i="147"/>
  <c r="AH7" i="147"/>
  <c r="AG39" i="146"/>
  <c r="AG40" i="146"/>
  <c r="AG42" i="146"/>
  <c r="AG32" i="146"/>
  <c r="AG49" i="146"/>
  <c r="AG28" i="146"/>
  <c r="AG41" i="146"/>
  <c r="AG46" i="146"/>
  <c r="AG31" i="146"/>
  <c r="AF49" i="154"/>
  <c r="AF41" i="154"/>
  <c r="AF33" i="154"/>
  <c r="AF25" i="154"/>
  <c r="AF17" i="154"/>
  <c r="AF9" i="154"/>
  <c r="AG47" i="153"/>
  <c r="AG39" i="153"/>
  <c r="AG31" i="153"/>
  <c r="AG23" i="153"/>
  <c r="AG15" i="153"/>
  <c r="AG48" i="151"/>
  <c r="AG40" i="151"/>
  <c r="AG20" i="151"/>
  <c r="AG30" i="151"/>
  <c r="AG29" i="151"/>
  <c r="AG17" i="151"/>
  <c r="AG32" i="151"/>
  <c r="AH44" i="150"/>
  <c r="AH39" i="150"/>
  <c r="AG48" i="149"/>
  <c r="AG46" i="149"/>
  <c r="AG44" i="149"/>
  <c r="AG42" i="149"/>
  <c r="AG32" i="149"/>
  <c r="AG40" i="149"/>
  <c r="AG39" i="149"/>
  <c r="AG30" i="149"/>
  <c r="AG18" i="149"/>
  <c r="AG19" i="149"/>
  <c r="AG10" i="149"/>
  <c r="AG15" i="149"/>
  <c r="AG24" i="149"/>
  <c r="AG6" i="149"/>
  <c r="AG22" i="149"/>
  <c r="AG16" i="149"/>
  <c r="AH49" i="147"/>
  <c r="AH47" i="147"/>
  <c r="AH45" i="147"/>
  <c r="AH43" i="147"/>
  <c r="AH41" i="147"/>
  <c r="AH39" i="147"/>
  <c r="AH38" i="147"/>
  <c r="AH16" i="147"/>
  <c r="AH35" i="147"/>
  <c r="AH14" i="147"/>
  <c r="AH18" i="147"/>
  <c r="AH6" i="147"/>
  <c r="AH33" i="147"/>
  <c r="AH21" i="147"/>
  <c r="AH25" i="147"/>
  <c r="AH8" i="147"/>
  <c r="AH20" i="147"/>
  <c r="AH11" i="147"/>
  <c r="AH13" i="147"/>
  <c r="AG45" i="146"/>
  <c r="AG26" i="146"/>
  <c r="AG34" i="146"/>
  <c r="AJ49" i="37"/>
  <c r="AJ54" i="37"/>
  <c r="AF43" i="154"/>
  <c r="AF35" i="154"/>
  <c r="AF27" i="154"/>
  <c r="AF19" i="154"/>
  <c r="AF11" i="154"/>
  <c r="AG49" i="153"/>
  <c r="AG41" i="153"/>
  <c r="AG33" i="153"/>
  <c r="AG25" i="153"/>
  <c r="AG9" i="153"/>
  <c r="AJ51" i="37"/>
  <c r="AJ52" i="37"/>
  <c r="AG43" i="146"/>
  <c r="AG37" i="146"/>
  <c r="AG29" i="146"/>
  <c r="AH10" i="147"/>
  <c r="AG36" i="151"/>
  <c r="N6" i="113"/>
  <c r="AG15" i="147" s="1"/>
  <c r="AG9" i="147"/>
  <c r="AG8" i="147"/>
  <c r="AG7" i="147"/>
  <c r="AG18" i="147"/>
  <c r="AG19" i="147"/>
  <c r="AI29" i="37"/>
  <c r="AI15" i="37"/>
  <c r="AI36" i="37"/>
  <c r="AI18" i="37"/>
  <c r="AI32" i="37"/>
  <c r="AG24" i="147"/>
  <c r="AI6" i="37"/>
  <c r="AI9" i="37"/>
  <c r="AG13" i="147"/>
  <c r="AF9" i="153"/>
  <c r="AI28" i="37"/>
  <c r="AI16" i="37"/>
  <c r="AG39" i="150"/>
  <c r="AI23" i="37"/>
  <c r="AI34" i="37"/>
  <c r="AG27" i="147"/>
  <c r="AG44" i="150"/>
  <c r="AF41" i="153"/>
  <c r="AI25" i="37"/>
  <c r="AI20" i="37"/>
  <c r="AI17" i="37"/>
  <c r="AI12" i="37"/>
  <c r="AG14" i="147"/>
  <c r="AI31" i="37"/>
  <c r="AI21" i="37"/>
  <c r="AI33" i="37"/>
  <c r="AI26" i="37"/>
  <c r="AE32" i="154"/>
  <c r="AF46" i="153"/>
  <c r="AF6" i="153"/>
  <c r="AF10" i="153"/>
  <c r="AG46" i="150"/>
  <c r="AG42" i="150"/>
  <c r="AG37" i="150"/>
  <c r="AG33" i="150"/>
  <c r="AE21" i="154"/>
  <c r="AF35" i="153"/>
  <c r="AG47" i="150"/>
  <c r="AG43" i="150"/>
  <c r="AG38" i="150"/>
  <c r="AF7" i="149"/>
  <c r="AG26" i="147"/>
  <c r="AI39" i="37"/>
  <c r="AI40" i="37"/>
  <c r="AI8" i="37"/>
  <c r="AI11" i="37"/>
  <c r="AI7" i="37"/>
  <c r="AI27" i="37"/>
  <c r="AI13" i="37"/>
  <c r="AI38" i="37"/>
  <c r="AG17" i="147"/>
  <c r="AG20" i="147"/>
  <c r="AG25" i="147"/>
  <c r="AG6" i="147"/>
  <c r="AG35" i="150"/>
  <c r="AG36" i="150"/>
  <c r="AG41" i="150"/>
  <c r="AG49" i="150"/>
  <c r="AF7" i="153"/>
  <c r="AF11" i="153"/>
  <c r="AE10" i="154"/>
  <c r="AG48" i="150"/>
  <c r="AF21" i="153"/>
  <c r="AE39" i="154"/>
  <c r="AI10" i="37"/>
  <c r="AI22" i="37"/>
  <c r="AI19" i="37"/>
  <c r="AI30" i="37"/>
  <c r="AI24" i="37"/>
  <c r="AI37" i="37"/>
  <c r="AG10" i="147"/>
  <c r="AG11" i="147"/>
  <c r="AG21" i="147"/>
  <c r="AG16" i="147"/>
  <c r="AG22" i="147"/>
  <c r="AG40" i="150"/>
  <c r="AG45" i="150"/>
  <c r="AF36" i="153"/>
  <c r="AA51" i="37"/>
  <c r="AA56" i="37"/>
  <c r="AA52" i="37"/>
  <c r="AA54" i="37"/>
  <c r="AA53" i="37"/>
  <c r="AA55" i="37"/>
  <c r="AA50" i="37"/>
  <c r="N6" i="125"/>
  <c r="N8" i="121"/>
  <c r="N14" i="121"/>
  <c r="N9" i="121"/>
  <c r="N6" i="118"/>
  <c r="AD29" i="149"/>
  <c r="AC33" i="146"/>
  <c r="AF39" i="37"/>
  <c r="AF13" i="37"/>
  <c r="AB29" i="154"/>
  <c r="AB13" i="154"/>
  <c r="AF42" i="37"/>
  <c r="AD38" i="148"/>
  <c r="AF27" i="37"/>
  <c r="AF52" i="37"/>
  <c r="AF40" i="37"/>
  <c r="AF47" i="37"/>
  <c r="AC36" i="146"/>
  <c r="AC27" i="153"/>
  <c r="AB45" i="154"/>
  <c r="AF11" i="37"/>
  <c r="AF7" i="37"/>
  <c r="AC48" i="146"/>
  <c r="AD16" i="149"/>
  <c r="AD19" i="149"/>
  <c r="AC43" i="153"/>
  <c r="AF8" i="37"/>
  <c r="AF38" i="37"/>
  <c r="AC35" i="146"/>
  <c r="AC47" i="146"/>
  <c r="AC44" i="146"/>
  <c r="AD44" i="149"/>
  <c r="AD43" i="150"/>
  <c r="AF21" i="37"/>
  <c r="AF33" i="37"/>
  <c r="AF26" i="37"/>
  <c r="AF46" i="37"/>
  <c r="AF44" i="37"/>
  <c r="AF43" i="37"/>
  <c r="AF48" i="37"/>
  <c r="AF31" i="37"/>
  <c r="AB50" i="154"/>
  <c r="AB46" i="154"/>
  <c r="AB42" i="154"/>
  <c r="AB38" i="154"/>
  <c r="AB34" i="154"/>
  <c r="AB30" i="154"/>
  <c r="AB26" i="154"/>
  <c r="AB22" i="154"/>
  <c r="AB18" i="154"/>
  <c r="AB14" i="154"/>
  <c r="AB10" i="154"/>
  <c r="AB6" i="154"/>
  <c r="AC48" i="153"/>
  <c r="AC44" i="153"/>
  <c r="AC40" i="153"/>
  <c r="AC36" i="153"/>
  <c r="AC32" i="153"/>
  <c r="AC28" i="153"/>
  <c r="AC24" i="153"/>
  <c r="AC20" i="153"/>
  <c r="AD48" i="150"/>
  <c r="AD44" i="150"/>
  <c r="AD39" i="150"/>
  <c r="AD35" i="150"/>
  <c r="AD49" i="149"/>
  <c r="AD45" i="149"/>
  <c r="AD41" i="149"/>
  <c r="AD33" i="149"/>
  <c r="AD38" i="149"/>
  <c r="AD9" i="149"/>
  <c r="AD24" i="149"/>
  <c r="AD6" i="149"/>
  <c r="AD8" i="149"/>
  <c r="AD21" i="149"/>
  <c r="AD47" i="148"/>
  <c r="AD43" i="148"/>
  <c r="AD39" i="148"/>
  <c r="AD35" i="148"/>
  <c r="AD33" i="148"/>
  <c r="AD32" i="148"/>
  <c r="AD30" i="148"/>
  <c r="AD29" i="148"/>
  <c r="AD27" i="148"/>
  <c r="AD23" i="148"/>
  <c r="AB47" i="154"/>
  <c r="AB43" i="154"/>
  <c r="AB39" i="154"/>
  <c r="AB35" i="154"/>
  <c r="AB31" i="154"/>
  <c r="AB27" i="154"/>
  <c r="AB23" i="154"/>
  <c r="AB19" i="154"/>
  <c r="AB15" i="154"/>
  <c r="AB11" i="154"/>
  <c r="AB7" i="154"/>
  <c r="AC49" i="153"/>
  <c r="AC45" i="153"/>
  <c r="AC41" i="153"/>
  <c r="AC37" i="153"/>
  <c r="AC33" i="153"/>
  <c r="AC29" i="153"/>
  <c r="AC25" i="153"/>
  <c r="AC21" i="153"/>
  <c r="AD49" i="150"/>
  <c r="AD45" i="150"/>
  <c r="AD41" i="150"/>
  <c r="AD40" i="150"/>
  <c r="AD36" i="150"/>
  <c r="AD46" i="149"/>
  <c r="AD42" i="149"/>
  <c r="AD32" i="149"/>
  <c r="AD39" i="149"/>
  <c r="AD18" i="149"/>
  <c r="AD10" i="149"/>
  <c r="AD28" i="149"/>
  <c r="AD36" i="149"/>
  <c r="AD37" i="149"/>
  <c r="AD7" i="149"/>
  <c r="AD22" i="149"/>
  <c r="AD44" i="148"/>
  <c r="AD40" i="148"/>
  <c r="AD36" i="148"/>
  <c r="AD18" i="148"/>
  <c r="AD19" i="148"/>
  <c r="AD31" i="148"/>
  <c r="AD21" i="148"/>
  <c r="AB48" i="154"/>
  <c r="AB44" i="154"/>
  <c r="AB40" i="154"/>
  <c r="AB36" i="154"/>
  <c r="AB32" i="154"/>
  <c r="AB28" i="154"/>
  <c r="AB24" i="154"/>
  <c r="AB20" i="154"/>
  <c r="AB16" i="154"/>
  <c r="AB12" i="154"/>
  <c r="AB8" i="154"/>
  <c r="AC50" i="153"/>
  <c r="AC46" i="153"/>
  <c r="AC42" i="153"/>
  <c r="AC38" i="153"/>
  <c r="AC34" i="153"/>
  <c r="AC30" i="153"/>
  <c r="AC26" i="153"/>
  <c r="AC22" i="153"/>
  <c r="AC6" i="153"/>
  <c r="AD46" i="150"/>
  <c r="AD42" i="150"/>
  <c r="AD37" i="150"/>
  <c r="AD33" i="150"/>
  <c r="AD47" i="149"/>
  <c r="AD43" i="149"/>
  <c r="AD35" i="149"/>
  <c r="AD14" i="149"/>
  <c r="AD34" i="149"/>
  <c r="AD20" i="149"/>
  <c r="AD15" i="149"/>
  <c r="AD25" i="149"/>
  <c r="AD23" i="149"/>
  <c r="AD45" i="148"/>
  <c r="AD41" i="148"/>
  <c r="AD37" i="148"/>
  <c r="AD22" i="148"/>
  <c r="AD24" i="148"/>
  <c r="AD20" i="148"/>
  <c r="AD28" i="148"/>
  <c r="AF29" i="37"/>
  <c r="AF15" i="37"/>
  <c r="AF23" i="37"/>
  <c r="AF36" i="37"/>
  <c r="AF18" i="37"/>
  <c r="AF50" i="37"/>
  <c r="AF54" i="37"/>
  <c r="AF32" i="37"/>
  <c r="AF51" i="37"/>
  <c r="AF41" i="37"/>
  <c r="AC46" i="146"/>
  <c r="AC41" i="146"/>
  <c r="AC49" i="146"/>
  <c r="AC42" i="146"/>
  <c r="AC40" i="146"/>
  <c r="AC39" i="146"/>
  <c r="AC45" i="146"/>
  <c r="AD42" i="148"/>
  <c r="AD27" i="149"/>
  <c r="AD30" i="149"/>
  <c r="AD48" i="149"/>
  <c r="AD47" i="150"/>
  <c r="AC31" i="153"/>
  <c r="AC47" i="153"/>
  <c r="AB17" i="154"/>
  <c r="AB33" i="154"/>
  <c r="AB49" i="154"/>
  <c r="AF10" i="37"/>
  <c r="AF53" i="37"/>
  <c r="AF22" i="37"/>
  <c r="AF19" i="37"/>
  <c r="AF30" i="37"/>
  <c r="AF55" i="37"/>
  <c r="AF24" i="37"/>
  <c r="AF45" i="37"/>
  <c r="AF37" i="37"/>
  <c r="AF56" i="37"/>
  <c r="AC43" i="146"/>
  <c r="AC37" i="146"/>
  <c r="AC38" i="146"/>
  <c r="AD26" i="148"/>
  <c r="AD46" i="148"/>
  <c r="AD13" i="149"/>
  <c r="AD40" i="149"/>
  <c r="AD38" i="150"/>
  <c r="AC35" i="153"/>
  <c r="AC51" i="153"/>
  <c r="AB21" i="154"/>
  <c r="AB37" i="154"/>
  <c r="AF25" i="37"/>
  <c r="AF20" i="37"/>
  <c r="AF6" i="37"/>
  <c r="AF28" i="37"/>
  <c r="AF17" i="37"/>
  <c r="AF34" i="37"/>
  <c r="AF12" i="37"/>
  <c r="AF9" i="37"/>
  <c r="AF16" i="37"/>
  <c r="AF49" i="37"/>
  <c r="AC32" i="146"/>
  <c r="AC34" i="146"/>
  <c r="AD25" i="148"/>
  <c r="AD34" i="148"/>
  <c r="AD17" i="149"/>
  <c r="AD26" i="149"/>
  <c r="AC23" i="153"/>
  <c r="AC39" i="153"/>
  <c r="AB9" i="154"/>
  <c r="AB25" i="154"/>
  <c r="AB41" i="154"/>
  <c r="N57" i="111"/>
  <c r="N28" i="111"/>
  <c r="N55" i="111"/>
  <c r="N16" i="111"/>
  <c r="N18" i="111"/>
  <c r="N26" i="111"/>
  <c r="N30" i="111"/>
  <c r="N42" i="111"/>
  <c r="N51" i="111"/>
  <c r="N53" i="111"/>
  <c r="N64" i="111"/>
  <c r="N6" i="111"/>
  <c r="N8" i="111"/>
  <c r="N20" i="111"/>
  <c r="N37" i="111"/>
  <c r="N39" i="111"/>
  <c r="N48" i="111"/>
  <c r="N50" i="111"/>
  <c r="N61" i="111"/>
  <c r="N63" i="111"/>
  <c r="N17" i="111"/>
  <c r="N25" i="111"/>
  <c r="N27" i="111"/>
  <c r="N29" i="111"/>
  <c r="N31" i="111"/>
  <c r="N41" i="111"/>
  <c r="N43" i="111"/>
  <c r="N52" i="111"/>
  <c r="N54" i="111"/>
  <c r="N56" i="111"/>
  <c r="N7" i="111"/>
  <c r="N19" i="111"/>
  <c r="N24" i="111"/>
  <c r="N36" i="111"/>
  <c r="N38" i="111"/>
  <c r="N40" i="111"/>
  <c r="N49" i="111"/>
  <c r="N62" i="111"/>
  <c r="AE48" i="150"/>
  <c r="AE44" i="150"/>
  <c r="AE39" i="150"/>
  <c r="AE33" i="150"/>
  <c r="AE30" i="148"/>
  <c r="AE29" i="148"/>
  <c r="AE24" i="148"/>
  <c r="AE23" i="148"/>
  <c r="AE47" i="150"/>
  <c r="AE43" i="150"/>
  <c r="AE38" i="150"/>
  <c r="AE21" i="148"/>
  <c r="AE25" i="148"/>
  <c r="AE26" i="148"/>
  <c r="AE46" i="150"/>
  <c r="AE42" i="150"/>
  <c r="AE37" i="150"/>
  <c r="AE35" i="150"/>
  <c r="AE22" i="148"/>
  <c r="AE27" i="148"/>
  <c r="AE20" i="148"/>
  <c r="AE28" i="148"/>
  <c r="AE49" i="150"/>
  <c r="AE45" i="150"/>
  <c r="AE41" i="150"/>
  <c r="AE40" i="150"/>
  <c r="AE36" i="150"/>
  <c r="AE18" i="148"/>
  <c r="AE19" i="148"/>
  <c r="Z56" i="37"/>
  <c r="Z55" i="37"/>
  <c r="Z50" i="37"/>
  <c r="Z54" i="37"/>
  <c r="Z53" i="37"/>
  <c r="Z52" i="37"/>
  <c r="N77" i="130"/>
  <c r="N13" i="130"/>
  <c r="N62" i="130"/>
  <c r="N93" i="129"/>
  <c r="N126" i="129"/>
  <c r="N135" i="129"/>
  <c r="N151" i="129"/>
  <c r="N32" i="129"/>
  <c r="N40" i="129"/>
  <c r="N56" i="129"/>
  <c r="N138" i="129"/>
  <c r="N146" i="129"/>
  <c r="N36" i="129"/>
  <c r="N44" i="129"/>
  <c r="N52" i="129"/>
  <c r="N60" i="129"/>
  <c r="N134" i="129"/>
  <c r="N142" i="129"/>
  <c r="N150" i="129"/>
  <c r="N37" i="129"/>
  <c r="N45" i="129"/>
  <c r="N53" i="129"/>
  <c r="N61" i="129"/>
  <c r="N143" i="129"/>
  <c r="N48" i="129"/>
  <c r="N130" i="129"/>
  <c r="N147" i="129"/>
  <c r="N49" i="129"/>
  <c r="AA6" i="153" s="1"/>
  <c r="N140" i="129"/>
  <c r="N50" i="129"/>
  <c r="N132" i="129"/>
  <c r="N149" i="129"/>
  <c r="N133" i="129"/>
  <c r="N51" i="129"/>
  <c r="N35" i="129"/>
  <c r="N62" i="129"/>
  <c r="N57" i="129"/>
  <c r="N144" i="129"/>
  <c r="N137" i="129"/>
  <c r="N39" i="129"/>
  <c r="N139" i="129"/>
  <c r="N41" i="129"/>
  <c r="N136" i="129"/>
  <c r="N42" i="129"/>
  <c r="N58" i="129"/>
  <c r="N145" i="129"/>
  <c r="N63" i="129"/>
  <c r="N47" i="129"/>
  <c r="N33" i="129"/>
  <c r="N148" i="129"/>
  <c r="N54" i="129"/>
  <c r="N38" i="129"/>
  <c r="N55" i="129"/>
  <c r="N131" i="129"/>
  <c r="N34" i="129"/>
  <c r="N46" i="129"/>
  <c r="N141" i="129"/>
  <c r="N59" i="129"/>
  <c r="N43" i="129"/>
  <c r="N121" i="129"/>
  <c r="N99" i="129"/>
  <c r="N108" i="129"/>
  <c r="N77" i="129"/>
  <c r="N113" i="129"/>
  <c r="N82" i="129"/>
  <c r="N7" i="129"/>
  <c r="M41" i="154"/>
  <c r="M19" i="154"/>
  <c r="M38" i="154"/>
  <c r="M16" i="154"/>
  <c r="M35" i="154"/>
  <c r="M13" i="154"/>
  <c r="M32" i="154"/>
  <c r="M48" i="154"/>
  <c r="M10" i="154"/>
  <c r="M26" i="154"/>
  <c r="M29" i="154"/>
  <c r="M45" i="154"/>
  <c r="M7" i="154"/>
  <c r="M23" i="154"/>
  <c r="M42" i="154"/>
  <c r="M20" i="154"/>
  <c r="M39" i="154"/>
  <c r="M17" i="154"/>
  <c r="M36" i="154"/>
  <c r="M14" i="154"/>
  <c r="M33" i="154"/>
  <c r="M49" i="154"/>
  <c r="M11" i="154"/>
  <c r="M27" i="154"/>
  <c r="M30" i="154"/>
  <c r="M46" i="154"/>
  <c r="M8" i="154"/>
  <c r="M24" i="154"/>
  <c r="M43" i="154"/>
  <c r="M21" i="154"/>
  <c r="M40" i="154"/>
  <c r="M18" i="154"/>
  <c r="M37" i="154"/>
  <c r="M15" i="154"/>
  <c r="M34" i="154"/>
  <c r="M50" i="154"/>
  <c r="M12" i="154"/>
  <c r="M31" i="154"/>
  <c r="M47" i="154"/>
  <c r="M9" i="154"/>
  <c r="M25" i="154"/>
  <c r="M28" i="154"/>
  <c r="M44" i="154"/>
  <c r="M6" i="154"/>
  <c r="M22" i="154"/>
  <c r="N7" i="122"/>
  <c r="N13" i="122"/>
  <c r="N31" i="122"/>
  <c r="N37" i="122"/>
  <c r="N45" i="122"/>
  <c r="N63" i="122"/>
  <c r="N71" i="122"/>
  <c r="N93" i="122"/>
  <c r="N23" i="122"/>
  <c r="N29" i="122"/>
  <c r="N47" i="122"/>
  <c r="N53" i="122"/>
  <c r="N69" i="122"/>
  <c r="N79" i="122"/>
  <c r="N87" i="122"/>
  <c r="N95" i="122"/>
  <c r="N40" i="122"/>
  <c r="N56" i="122"/>
  <c r="N72" i="122"/>
  <c r="N15" i="122"/>
  <c r="N21" i="122"/>
  <c r="N39" i="122"/>
  <c r="L27" i="147" s="1"/>
  <c r="N55" i="122"/>
  <c r="N61" i="122"/>
  <c r="L9" i="152" s="1"/>
  <c r="N77" i="122"/>
  <c r="N85" i="122"/>
  <c r="N9" i="122"/>
  <c r="N14" i="122"/>
  <c r="N25" i="122"/>
  <c r="N30" i="122"/>
  <c r="L9" i="149" s="1"/>
  <c r="N41" i="122"/>
  <c r="L27" i="148" s="1"/>
  <c r="N46" i="122"/>
  <c r="N57" i="122"/>
  <c r="N70" i="122"/>
  <c r="N75" i="122"/>
  <c r="N83" i="122"/>
  <c r="N89" i="122"/>
  <c r="N97" i="122"/>
  <c r="N16" i="122"/>
  <c r="N32" i="122"/>
  <c r="N48" i="122"/>
  <c r="N64" i="122"/>
  <c r="N80" i="122"/>
  <c r="N96" i="122"/>
  <c r="N6" i="122"/>
  <c r="N11" i="122"/>
  <c r="N19" i="122"/>
  <c r="N22" i="122"/>
  <c r="N27" i="122"/>
  <c r="N35" i="122"/>
  <c r="N38" i="122"/>
  <c r="N43" i="122"/>
  <c r="L16" i="148" s="1"/>
  <c r="N49" i="122"/>
  <c r="N62" i="122"/>
  <c r="N65" i="122"/>
  <c r="N73" i="122"/>
  <c r="N86" i="122"/>
  <c r="N91" i="122"/>
  <c r="N94" i="122"/>
  <c r="N8" i="122"/>
  <c r="N10" i="122"/>
  <c r="N12" i="122"/>
  <c r="N18" i="122"/>
  <c r="N20" i="122"/>
  <c r="N24" i="122"/>
  <c r="N26" i="122"/>
  <c r="L9" i="146" s="1"/>
  <c r="N28" i="122"/>
  <c r="N34" i="122"/>
  <c r="N36" i="122"/>
  <c r="L21" i="148" s="1"/>
  <c r="N42" i="122"/>
  <c r="N44" i="122"/>
  <c r="N50" i="122"/>
  <c r="N52" i="122"/>
  <c r="N58" i="122"/>
  <c r="N60" i="122"/>
  <c r="L10" i="152" s="1"/>
  <c r="N66" i="122"/>
  <c r="N68" i="122"/>
  <c r="N74" i="122"/>
  <c r="N76" i="122"/>
  <c r="N82" i="122"/>
  <c r="N84" i="122"/>
  <c r="N88" i="122"/>
  <c r="N90" i="122"/>
  <c r="N92" i="122"/>
  <c r="N98" i="122"/>
  <c r="N17" i="122"/>
  <c r="N33" i="122"/>
  <c r="N51" i="122"/>
  <c r="N54" i="122"/>
  <c r="N59" i="122"/>
  <c r="N67" i="122"/>
  <c r="K47" i="154" s="1"/>
  <c r="N78" i="122"/>
  <c r="N81" i="122"/>
  <c r="K18" i="154"/>
  <c r="K19" i="154"/>
  <c r="K32" i="154"/>
  <c r="L20" i="154"/>
  <c r="N27" i="124"/>
  <c r="N47" i="124"/>
  <c r="N66" i="129"/>
  <c r="N29" i="129"/>
  <c r="N40" i="130"/>
  <c r="N8" i="124"/>
  <c r="T28" i="37" s="1"/>
  <c r="N21" i="124"/>
  <c r="N67" i="124"/>
  <c r="N80" i="124"/>
  <c r="N78" i="130"/>
  <c r="N15" i="124"/>
  <c r="N98" i="130"/>
  <c r="N82" i="130"/>
  <c r="N66" i="130"/>
  <c r="N50" i="130"/>
  <c r="N34" i="130"/>
  <c r="N24" i="130"/>
  <c r="N87" i="130"/>
  <c r="N71" i="130"/>
  <c r="N55" i="130"/>
  <c r="N39" i="130"/>
  <c r="N8" i="130"/>
  <c r="N19" i="130"/>
  <c r="S17" i="147" s="1"/>
  <c r="N92" i="130"/>
  <c r="N76" i="130"/>
  <c r="N60" i="130"/>
  <c r="N44" i="130"/>
  <c r="N28" i="130"/>
  <c r="N22" i="130"/>
  <c r="N97" i="130"/>
  <c r="N81" i="130"/>
  <c r="N65" i="130"/>
  <c r="N49" i="130"/>
  <c r="N33" i="130"/>
  <c r="N23" i="130"/>
  <c r="S12" i="149" s="1"/>
  <c r="N86" i="130"/>
  <c r="N70" i="130"/>
  <c r="N54" i="130"/>
  <c r="N38" i="130"/>
  <c r="N7" i="130"/>
  <c r="N91" i="130"/>
  <c r="N75" i="130"/>
  <c r="N59" i="130"/>
  <c r="N43" i="130"/>
  <c r="N27" i="130"/>
  <c r="S6" i="37" s="1"/>
  <c r="N18" i="130"/>
  <c r="N96" i="130"/>
  <c r="N80" i="130"/>
  <c r="N64" i="130"/>
  <c r="N48" i="130"/>
  <c r="N32" i="130"/>
  <c r="N15" i="130"/>
  <c r="N85" i="130"/>
  <c r="N69" i="130"/>
  <c r="N53" i="130"/>
  <c r="N37" i="130"/>
  <c r="N6" i="130"/>
  <c r="N90" i="130"/>
  <c r="N74" i="130"/>
  <c r="N58" i="130"/>
  <c r="N42" i="130"/>
  <c r="N11" i="130"/>
  <c r="N17" i="130"/>
  <c r="S27" i="148" s="1"/>
  <c r="N95" i="130"/>
  <c r="N79" i="130"/>
  <c r="N63" i="130"/>
  <c r="N47" i="130"/>
  <c r="N31" i="130"/>
  <c r="N14" i="130"/>
  <c r="N84" i="130"/>
  <c r="N68" i="130"/>
  <c r="N52" i="130"/>
  <c r="N36" i="130"/>
  <c r="N26" i="130"/>
  <c r="N89" i="130"/>
  <c r="N73" i="130"/>
  <c r="N57" i="130"/>
  <c r="N41" i="130"/>
  <c r="N10" i="130"/>
  <c r="S7" i="151" s="1"/>
  <c r="N16" i="130"/>
  <c r="S25" i="147" s="1"/>
  <c r="N56" i="130"/>
  <c r="N35" i="124"/>
  <c r="N8" i="129"/>
  <c r="N23" i="129"/>
  <c r="N94" i="130"/>
  <c r="N42" i="124"/>
  <c r="N88" i="124"/>
  <c r="N25" i="130"/>
  <c r="N72" i="130"/>
  <c r="N75" i="124"/>
  <c r="N95" i="124"/>
  <c r="N24" i="129"/>
  <c r="N7" i="121"/>
  <c r="N12" i="121"/>
  <c r="N11" i="121"/>
  <c r="N10" i="121"/>
  <c r="N56" i="124"/>
  <c r="Z51" i="37"/>
  <c r="N31" i="129"/>
  <c r="N28" i="129"/>
  <c r="N12" i="129"/>
  <c r="N112" i="129"/>
  <c r="N103" i="129"/>
  <c r="N76" i="129"/>
  <c r="N120" i="129"/>
  <c r="N17" i="129"/>
  <c r="N87" i="129"/>
  <c r="N81" i="129"/>
  <c r="N92" i="129"/>
  <c r="N65" i="129"/>
  <c r="N125" i="129"/>
  <c r="N22" i="129"/>
  <c r="N6" i="129"/>
  <c r="N106" i="129"/>
  <c r="N97" i="129"/>
  <c r="N70" i="129"/>
  <c r="N30" i="129"/>
  <c r="N27" i="129"/>
  <c r="N11" i="129"/>
  <c r="N111" i="129"/>
  <c r="N102" i="129"/>
  <c r="N75" i="129"/>
  <c r="N119" i="129"/>
  <c r="N16" i="129"/>
  <c r="N86" i="129"/>
  <c r="N80" i="129"/>
  <c r="N91" i="129"/>
  <c r="N64" i="129"/>
  <c r="N124" i="129"/>
  <c r="N21" i="129"/>
  <c r="N116" i="129"/>
  <c r="N105" i="129"/>
  <c r="N96" i="129"/>
  <c r="N69" i="129"/>
  <c r="N129" i="129"/>
  <c r="N26" i="129"/>
  <c r="N10" i="129"/>
  <c r="N110" i="129"/>
  <c r="N101" i="129"/>
  <c r="N74" i="129"/>
  <c r="N118" i="129"/>
  <c r="N15" i="129"/>
  <c r="N85" i="129"/>
  <c r="N79" i="129"/>
  <c r="N90" i="129"/>
  <c r="N123" i="129"/>
  <c r="N20" i="129"/>
  <c r="N115" i="129"/>
  <c r="N104" i="129"/>
  <c r="N95" i="129"/>
  <c r="N68" i="129"/>
  <c r="N128" i="129"/>
  <c r="N25" i="129"/>
  <c r="N9" i="129"/>
  <c r="N109" i="129"/>
  <c r="N100" i="129"/>
  <c r="N73" i="129"/>
  <c r="N117" i="129"/>
  <c r="N14" i="129"/>
  <c r="N84" i="129"/>
  <c r="N78" i="129"/>
  <c r="N89" i="129"/>
  <c r="N122" i="129"/>
  <c r="N19" i="129"/>
  <c r="N114" i="129"/>
  <c r="N83" i="129"/>
  <c r="N94" i="129"/>
  <c r="N67" i="129"/>
  <c r="N35" i="130"/>
  <c r="N88" i="130"/>
  <c r="N43" i="124"/>
  <c r="N63" i="124"/>
  <c r="N127" i="129"/>
  <c r="N12" i="130"/>
  <c r="N24" i="124"/>
  <c r="N88" i="129"/>
  <c r="N18" i="129"/>
  <c r="N51" i="130"/>
  <c r="N29" i="130"/>
  <c r="N100" i="124"/>
  <c r="N84" i="124"/>
  <c r="N68" i="124"/>
  <c r="N52" i="124"/>
  <c r="N36" i="124"/>
  <c r="N20" i="124"/>
  <c r="N89" i="124"/>
  <c r="N73" i="124"/>
  <c r="N57" i="124"/>
  <c r="N41" i="124"/>
  <c r="N25" i="124"/>
  <c r="N9" i="124"/>
  <c r="N94" i="124"/>
  <c r="N78" i="124"/>
  <c r="N62" i="124"/>
  <c r="N46" i="124"/>
  <c r="N30" i="124"/>
  <c r="N14" i="124"/>
  <c r="N93" i="124"/>
  <c r="N77" i="124"/>
  <c r="N61" i="124"/>
  <c r="N45" i="124"/>
  <c r="N29" i="124"/>
  <c r="N13" i="124"/>
  <c r="N98" i="124"/>
  <c r="N82" i="124"/>
  <c r="N66" i="124"/>
  <c r="N50" i="124"/>
  <c r="N34" i="124"/>
  <c r="N18" i="124"/>
  <c r="N87" i="124"/>
  <c r="N71" i="124"/>
  <c r="N55" i="124"/>
  <c r="N39" i="124"/>
  <c r="N23" i="124"/>
  <c r="N7" i="124"/>
  <c r="N92" i="124"/>
  <c r="N76" i="124"/>
  <c r="N60" i="124"/>
  <c r="N44" i="124"/>
  <c r="N28" i="124"/>
  <c r="N12" i="124"/>
  <c r="N97" i="124"/>
  <c r="N81" i="124"/>
  <c r="N65" i="124"/>
  <c r="N49" i="124"/>
  <c r="N33" i="124"/>
  <c r="N17" i="124"/>
  <c r="N86" i="124"/>
  <c r="N70" i="124"/>
  <c r="N54" i="124"/>
  <c r="N38" i="124"/>
  <c r="N22" i="124"/>
  <c r="N6" i="124"/>
  <c r="N51" i="124"/>
  <c r="N6" i="128"/>
  <c r="X8" i="153" s="1"/>
  <c r="N67" i="130"/>
  <c r="N71" i="129"/>
  <c r="N30" i="130"/>
  <c r="N45" i="130"/>
  <c r="N19" i="124"/>
  <c r="N32" i="124"/>
  <c r="N91" i="124"/>
  <c r="N20" i="130"/>
  <c r="N83" i="130"/>
  <c r="N6" i="121"/>
  <c r="N72" i="124"/>
  <c r="N72" i="129"/>
  <c r="N98" i="129"/>
  <c r="N46" i="130"/>
  <c r="N61" i="130"/>
  <c r="AI11" i="147"/>
  <c r="N51" i="114"/>
  <c r="N13" i="121"/>
  <c r="N59" i="124"/>
  <c r="N79" i="124"/>
  <c r="N13" i="129"/>
  <c r="AB7" i="146" s="1"/>
  <c r="N9" i="130"/>
  <c r="I7" i="150" l="1"/>
  <c r="I8" i="150"/>
  <c r="I10" i="150"/>
  <c r="AI28" i="147"/>
  <c r="I28" i="147" s="1"/>
  <c r="AI31" i="147"/>
  <c r="AI29" i="147"/>
  <c r="H29" i="147" s="1"/>
  <c r="AI32" i="147"/>
  <c r="I6" i="153"/>
  <c r="K25" i="154"/>
  <c r="K8" i="154"/>
  <c r="K40" i="154"/>
  <c r="K27" i="154"/>
  <c r="K26" i="154"/>
  <c r="K36" i="154"/>
  <c r="K12" i="154"/>
  <c r="K44" i="154"/>
  <c r="K31" i="154"/>
  <c r="K30" i="154"/>
  <c r="K9" i="154"/>
  <c r="K45" i="154"/>
  <c r="K48" i="154"/>
  <c r="K35" i="154"/>
  <c r="K50" i="154"/>
  <c r="K22" i="154"/>
  <c r="K16" i="154"/>
  <c r="K7" i="154"/>
  <c r="K39" i="154"/>
  <c r="K21" i="154"/>
  <c r="K23" i="154"/>
  <c r="K20" i="154"/>
  <c r="K13" i="154"/>
  <c r="K24" i="154"/>
  <c r="K11" i="154"/>
  <c r="K43" i="154"/>
  <c r="K46" i="154"/>
  <c r="K29" i="154"/>
  <c r="K41" i="154"/>
  <c r="K28" i="154"/>
  <c r="K15" i="154"/>
  <c r="H14" i="148"/>
  <c r="I14" i="148"/>
  <c r="H6" i="150"/>
  <c r="I6" i="150"/>
  <c r="H16" i="150"/>
  <c r="I16" i="150"/>
  <c r="I17" i="150"/>
  <c r="H17" i="150"/>
  <c r="H11" i="150"/>
  <c r="I11" i="150"/>
  <c r="H19" i="150"/>
  <c r="I19" i="150"/>
  <c r="H20" i="150"/>
  <c r="I20" i="150"/>
  <c r="H18" i="150"/>
  <c r="I18" i="150"/>
  <c r="H9" i="150"/>
  <c r="I9" i="150"/>
  <c r="I14" i="150"/>
  <c r="H14" i="150"/>
  <c r="I15" i="150"/>
  <c r="H15" i="150"/>
  <c r="H12" i="150"/>
  <c r="I12" i="150"/>
  <c r="I7" i="148"/>
  <c r="H30" i="147"/>
  <c r="I12" i="151"/>
  <c r="I13" i="151"/>
  <c r="I36" i="148"/>
  <c r="AF12" i="153"/>
  <c r="AE36" i="154"/>
  <c r="AF40" i="153"/>
  <c r="AE8" i="154"/>
  <c r="AE30" i="154"/>
  <c r="AF26" i="153"/>
  <c r="AG31" i="147"/>
  <c r="AE22" i="154"/>
  <c r="AE7" i="154"/>
  <c r="AE42" i="154"/>
  <c r="AF24" i="153"/>
  <c r="AF19" i="153"/>
  <c r="AF51" i="153"/>
  <c r="AE37" i="154"/>
  <c r="AF30" i="153"/>
  <c r="AE16" i="154"/>
  <c r="AE48" i="154"/>
  <c r="AE35" i="154"/>
  <c r="AF26" i="149"/>
  <c r="AE25" i="154"/>
  <c r="AF43" i="149"/>
  <c r="AF50" i="153"/>
  <c r="AE38" i="154"/>
  <c r="AE40" i="154"/>
  <c r="AF14" i="153"/>
  <c r="AE15" i="154"/>
  <c r="AE50" i="154"/>
  <c r="AF47" i="153"/>
  <c r="AF37" i="149"/>
  <c r="AE14" i="154"/>
  <c r="AF45" i="153"/>
  <c r="AE34" i="154"/>
  <c r="AF45" i="149"/>
  <c r="AF40" i="149"/>
  <c r="AF23" i="153"/>
  <c r="AE9" i="154"/>
  <c r="AE41" i="154"/>
  <c r="AF34" i="153"/>
  <c r="AE20" i="154"/>
  <c r="AF49" i="153"/>
  <c r="AF28" i="153"/>
  <c r="AF49" i="149"/>
  <c r="AE31" i="154"/>
  <c r="AF42" i="149"/>
  <c r="AF18" i="153"/>
  <c r="AE43" i="154"/>
  <c r="AE23" i="154"/>
  <c r="AF39" i="149"/>
  <c r="AF43" i="153"/>
  <c r="AE29" i="154"/>
  <c r="AF47" i="149"/>
  <c r="AF22" i="153"/>
  <c r="AE11" i="154"/>
  <c r="AF15" i="153"/>
  <c r="AE12" i="154"/>
  <c r="AF25" i="153"/>
  <c r="AF46" i="149"/>
  <c r="AE6" i="154"/>
  <c r="AF37" i="153"/>
  <c r="AE26" i="154"/>
  <c r="AF44" i="149"/>
  <c r="AF27" i="153"/>
  <c r="AE13" i="154"/>
  <c r="AE45" i="154"/>
  <c r="AF13" i="153"/>
  <c r="I13" i="153" s="1"/>
  <c r="AF38" i="153"/>
  <c r="AE24" i="154"/>
  <c r="AE46" i="154"/>
  <c r="AF16" i="153"/>
  <c r="I16" i="153" s="1"/>
  <c r="AF48" i="153"/>
  <c r="AF39" i="153"/>
  <c r="AF20" i="153"/>
  <c r="AF41" i="149"/>
  <c r="AF17" i="153"/>
  <c r="AE19" i="154"/>
  <c r="AF32" i="149"/>
  <c r="AF32" i="153"/>
  <c r="AE33" i="154"/>
  <c r="AE44" i="154"/>
  <c r="AE27" i="154"/>
  <c r="AF44" i="153"/>
  <c r="AE47" i="154"/>
  <c r="AF29" i="153"/>
  <c r="AE18" i="154"/>
  <c r="AF48" i="149"/>
  <c r="AF31" i="153"/>
  <c r="AE17" i="154"/>
  <c r="AE49" i="154"/>
  <c r="AF42" i="153"/>
  <c r="AE28" i="154"/>
  <c r="AF33" i="153"/>
  <c r="AF38" i="149"/>
  <c r="AG32" i="147"/>
  <c r="AF34" i="149"/>
  <c r="AF24" i="149"/>
  <c r="AE18" i="153"/>
  <c r="AF37" i="147"/>
  <c r="AF35" i="147"/>
  <c r="AD36" i="154"/>
  <c r="AD20" i="154"/>
  <c r="AE50" i="153"/>
  <c r="AE34" i="153"/>
  <c r="AE15" i="153"/>
  <c r="AE40" i="146"/>
  <c r="AF44" i="147"/>
  <c r="AH52" i="37"/>
  <c r="AE33" i="149"/>
  <c r="AE27" i="146"/>
  <c r="H27" i="146" s="1"/>
  <c r="AE43" i="146"/>
  <c r="AE34" i="146"/>
  <c r="AD35" i="154"/>
  <c r="AD19" i="154"/>
  <c r="AE49" i="153"/>
  <c r="AE33" i="153"/>
  <c r="AE32" i="146"/>
  <c r="AH54" i="37"/>
  <c r="AE35" i="146"/>
  <c r="AD50" i="154"/>
  <c r="AD34" i="154"/>
  <c r="AD18" i="154"/>
  <c r="AE48" i="153"/>
  <c r="AE32" i="153"/>
  <c r="AE12" i="153"/>
  <c r="AE46" i="146"/>
  <c r="AF42" i="147"/>
  <c r="AH49" i="37"/>
  <c r="AE25" i="149"/>
  <c r="AE36" i="146"/>
  <c r="AE17" i="153"/>
  <c r="AE14" i="153"/>
  <c r="AE37" i="149"/>
  <c r="AE29" i="146"/>
  <c r="H29" i="146" s="1"/>
  <c r="AD49" i="154"/>
  <c r="AD33" i="154"/>
  <c r="AD17" i="154"/>
  <c r="AE47" i="153"/>
  <c r="AE31" i="153"/>
  <c r="AF47" i="147"/>
  <c r="AE49" i="146"/>
  <c r="AD48" i="154"/>
  <c r="AD32" i="154"/>
  <c r="AD16" i="154"/>
  <c r="AE46" i="153"/>
  <c r="AE30" i="153"/>
  <c r="AE40" i="149"/>
  <c r="AE31" i="146"/>
  <c r="AF40" i="147"/>
  <c r="AE36" i="149"/>
  <c r="AE37" i="146"/>
  <c r="AF36" i="147"/>
  <c r="AE19" i="153"/>
  <c r="AD47" i="154"/>
  <c r="AD31" i="154"/>
  <c r="AD15" i="154"/>
  <c r="AE45" i="153"/>
  <c r="AE29" i="153"/>
  <c r="AF41" i="147"/>
  <c r="AE28" i="146"/>
  <c r="H28" i="146" s="1"/>
  <c r="H36" i="148"/>
  <c r="H40" i="150"/>
  <c r="I46" i="37"/>
  <c r="H11" i="153"/>
  <c r="I11" i="153"/>
  <c r="H45" i="37"/>
  <c r="I45" i="37"/>
  <c r="H15" i="147"/>
  <c r="I15" i="147"/>
  <c r="H14" i="147"/>
  <c r="I14" i="147"/>
  <c r="H22" i="147"/>
  <c r="I22" i="147"/>
  <c r="I27" i="147"/>
  <c r="H27" i="147"/>
  <c r="H18" i="147"/>
  <c r="I18" i="147"/>
  <c r="H11" i="147"/>
  <c r="I11" i="147"/>
  <c r="H10" i="147"/>
  <c r="I10" i="147"/>
  <c r="H24" i="147"/>
  <c r="I24" i="147"/>
  <c r="I13" i="147"/>
  <c r="H13" i="147"/>
  <c r="H20" i="147"/>
  <c r="I20" i="147"/>
  <c r="H21" i="147"/>
  <c r="I21" i="147"/>
  <c r="H8" i="147"/>
  <c r="I8" i="147"/>
  <c r="H17" i="147"/>
  <c r="I17" i="147"/>
  <c r="H12" i="147"/>
  <c r="I12" i="147"/>
  <c r="H23" i="147"/>
  <c r="I23" i="147"/>
  <c r="H16" i="147"/>
  <c r="I16" i="147"/>
  <c r="H7" i="147"/>
  <c r="I7" i="147"/>
  <c r="I25" i="147"/>
  <c r="H25" i="147"/>
  <c r="H26" i="147"/>
  <c r="I26" i="147"/>
  <c r="I43" i="37"/>
  <c r="H43" i="37"/>
  <c r="H43" i="150"/>
  <c r="H42" i="150"/>
  <c r="H42" i="37"/>
  <c r="I42" i="37"/>
  <c r="H25" i="146"/>
  <c r="I25" i="146"/>
  <c r="I44" i="37"/>
  <c r="H44" i="37"/>
  <c r="I41" i="150"/>
  <c r="H39" i="150"/>
  <c r="H34" i="150"/>
  <c r="I34" i="150"/>
  <c r="I43" i="150"/>
  <c r="I40" i="150"/>
  <c r="I42" i="150"/>
  <c r="H41" i="150"/>
  <c r="I39" i="150"/>
  <c r="H22" i="152"/>
  <c r="I22" i="152"/>
  <c r="H23" i="152"/>
  <c r="I23" i="152"/>
  <c r="H20" i="152"/>
  <c r="I20" i="152"/>
  <c r="I24" i="152"/>
  <c r="H24" i="152"/>
  <c r="H21" i="152"/>
  <c r="I21" i="152"/>
  <c r="H30" i="146"/>
  <c r="I30" i="146"/>
  <c r="H34" i="148"/>
  <c r="H26" i="146"/>
  <c r="I26" i="146"/>
  <c r="I15" i="152"/>
  <c r="H24" i="146"/>
  <c r="I24" i="146"/>
  <c r="H41" i="37"/>
  <c r="I41" i="37"/>
  <c r="I9" i="152"/>
  <c r="H8" i="149"/>
  <c r="I8" i="149"/>
  <c r="I10" i="152"/>
  <c r="H10" i="152"/>
  <c r="H10" i="146"/>
  <c r="I10" i="146"/>
  <c r="H13" i="151"/>
  <c r="I8" i="153"/>
  <c r="H8" i="153"/>
  <c r="H12" i="146"/>
  <c r="I12" i="146"/>
  <c r="H28" i="150"/>
  <c r="I28" i="150"/>
  <c r="H10" i="148"/>
  <c r="I10" i="148"/>
  <c r="H38" i="150"/>
  <c r="I38" i="150"/>
  <c r="H36" i="150"/>
  <c r="I36" i="150"/>
  <c r="H37" i="150"/>
  <c r="I37" i="150"/>
  <c r="AF27" i="149"/>
  <c r="AF33" i="149"/>
  <c r="AF23" i="149"/>
  <c r="I23" i="149" s="1"/>
  <c r="AF30" i="149"/>
  <c r="AF36" i="149"/>
  <c r="AF29" i="149"/>
  <c r="AF25" i="149"/>
  <c r="AF28" i="149"/>
  <c r="AF35" i="149"/>
  <c r="K17" i="154"/>
  <c r="H40" i="37"/>
  <c r="I38" i="37"/>
  <c r="H38" i="37"/>
  <c r="H46" i="37"/>
  <c r="I39" i="37"/>
  <c r="H39" i="37"/>
  <c r="I40" i="37"/>
  <c r="I36" i="37"/>
  <c r="H36" i="37"/>
  <c r="H37" i="37"/>
  <c r="I37" i="37"/>
  <c r="H35" i="150"/>
  <c r="I35" i="150"/>
  <c r="I34" i="148"/>
  <c r="H33" i="150"/>
  <c r="I33" i="150"/>
  <c r="H30" i="150"/>
  <c r="I30" i="150"/>
  <c r="H31" i="150"/>
  <c r="I31" i="150"/>
  <c r="I32" i="150"/>
  <c r="H32" i="150"/>
  <c r="H33" i="148"/>
  <c r="I33" i="148"/>
  <c r="H35" i="148"/>
  <c r="I35" i="148"/>
  <c r="H23" i="150"/>
  <c r="I23" i="150"/>
  <c r="H25" i="150"/>
  <c r="I25" i="150"/>
  <c r="I22" i="150"/>
  <c r="H22" i="150"/>
  <c r="H10" i="150"/>
  <c r="H29" i="150"/>
  <c r="I29" i="150"/>
  <c r="H7" i="150"/>
  <c r="H27" i="150"/>
  <c r="I27" i="150"/>
  <c r="H8" i="150"/>
  <c r="H26" i="150"/>
  <c r="I26" i="150"/>
  <c r="H21" i="150"/>
  <c r="I21" i="150"/>
  <c r="H24" i="150"/>
  <c r="I24" i="150"/>
  <c r="H8" i="37"/>
  <c r="I8" i="37"/>
  <c r="H21" i="37"/>
  <c r="I21" i="37"/>
  <c r="I14" i="37"/>
  <c r="H14" i="37"/>
  <c r="H12" i="37"/>
  <c r="I12" i="37"/>
  <c r="I7" i="37"/>
  <c r="H7" i="37"/>
  <c r="I24" i="37"/>
  <c r="H24" i="37"/>
  <c r="I30" i="37"/>
  <c r="H30" i="37"/>
  <c r="I33" i="37"/>
  <c r="H33" i="37"/>
  <c r="H35" i="37"/>
  <c r="I35" i="37"/>
  <c r="H28" i="37"/>
  <c r="I28" i="37"/>
  <c r="I26" i="37"/>
  <c r="H26" i="37"/>
  <c r="I32" i="37"/>
  <c r="H32" i="37"/>
  <c r="H13" i="37"/>
  <c r="I13" i="37"/>
  <c r="H9" i="37"/>
  <c r="I9" i="37"/>
  <c r="H15" i="37"/>
  <c r="I15" i="37"/>
  <c r="H34" i="37"/>
  <c r="I34" i="37"/>
  <c r="I20" i="37"/>
  <c r="H20" i="37"/>
  <c r="H22" i="37"/>
  <c r="I22" i="37"/>
  <c r="H25" i="37"/>
  <c r="I25" i="37"/>
  <c r="H23" i="37"/>
  <c r="I23" i="37"/>
  <c r="I27" i="37"/>
  <c r="H27" i="37"/>
  <c r="H31" i="37"/>
  <c r="I31" i="37"/>
  <c r="I6" i="37"/>
  <c r="H6" i="37"/>
  <c r="H10" i="37"/>
  <c r="I10" i="37"/>
  <c r="H29" i="37"/>
  <c r="I29" i="37"/>
  <c r="H11" i="146"/>
  <c r="H23" i="146"/>
  <c r="I23" i="146"/>
  <c r="H22" i="146"/>
  <c r="I22" i="146"/>
  <c r="I18" i="152"/>
  <c r="I14" i="152"/>
  <c r="I17" i="152"/>
  <c r="I10" i="153"/>
  <c r="L46" i="154"/>
  <c r="L48" i="154"/>
  <c r="L38" i="154"/>
  <c r="L40" i="154"/>
  <c r="L30" i="154"/>
  <c r="L24" i="154"/>
  <c r="L16" i="154"/>
  <c r="L14" i="154"/>
  <c r="L6" i="154"/>
  <c r="L8" i="154"/>
  <c r="I19" i="152"/>
  <c r="I16" i="152"/>
  <c r="L22" i="154"/>
  <c r="L32" i="154"/>
  <c r="L21" i="154"/>
  <c r="L37" i="154"/>
  <c r="L7" i="154"/>
  <c r="L23" i="154"/>
  <c r="L39" i="154"/>
  <c r="L9" i="154"/>
  <c r="L25" i="154"/>
  <c r="L41" i="154"/>
  <c r="L10" i="154"/>
  <c r="L28" i="154"/>
  <c r="L11" i="154"/>
  <c r="L27" i="154"/>
  <c r="L43" i="154"/>
  <c r="L36" i="154"/>
  <c r="L18" i="154"/>
  <c r="L13" i="154"/>
  <c r="L29" i="154"/>
  <c r="L45" i="154"/>
  <c r="L26" i="154"/>
  <c r="L15" i="154"/>
  <c r="L31" i="154"/>
  <c r="L47" i="154"/>
  <c r="L34" i="154"/>
  <c r="L17" i="154"/>
  <c r="L33" i="154"/>
  <c r="L49" i="154"/>
  <c r="L44" i="154"/>
  <c r="L42" i="154"/>
  <c r="L19" i="154"/>
  <c r="L35" i="154"/>
  <c r="L12" i="154"/>
  <c r="L50" i="154"/>
  <c r="I8" i="152"/>
  <c r="K34" i="154"/>
  <c r="K37" i="154"/>
  <c r="K33" i="154"/>
  <c r="K6" i="154"/>
  <c r="K38" i="154"/>
  <c r="K49" i="154"/>
  <c r="K10" i="154"/>
  <c r="K42" i="154"/>
  <c r="K14" i="154"/>
  <c r="I21" i="151"/>
  <c r="I9" i="151"/>
  <c r="H12" i="152"/>
  <c r="I12" i="152"/>
  <c r="I19" i="147"/>
  <c r="H19" i="147"/>
  <c r="H6" i="147"/>
  <c r="I6" i="147"/>
  <c r="H9" i="147"/>
  <c r="I9" i="147"/>
  <c r="I16" i="149"/>
  <c r="H16" i="149"/>
  <c r="H21" i="149"/>
  <c r="I21" i="149"/>
  <c r="H22" i="149"/>
  <c r="I22" i="149"/>
  <c r="H23" i="149"/>
  <c r="H20" i="149"/>
  <c r="I20" i="149"/>
  <c r="H14" i="149"/>
  <c r="I14" i="149"/>
  <c r="H19" i="149"/>
  <c r="I19" i="149"/>
  <c r="H13" i="149"/>
  <c r="I13" i="149"/>
  <c r="H17" i="149"/>
  <c r="I17" i="149"/>
  <c r="H18" i="149"/>
  <c r="I18" i="149"/>
  <c r="H15" i="149"/>
  <c r="I15" i="149"/>
  <c r="I14" i="151"/>
  <c r="H14" i="151"/>
  <c r="I18" i="151"/>
  <c r="I22" i="151"/>
  <c r="H12" i="151"/>
  <c r="I15" i="151"/>
  <c r="I10" i="151"/>
  <c r="I17" i="151"/>
  <c r="I20" i="151"/>
  <c r="I19" i="151"/>
  <c r="I16" i="151"/>
  <c r="I6" i="151"/>
  <c r="I7" i="151"/>
  <c r="I10" i="149"/>
  <c r="H10" i="149"/>
  <c r="H14" i="152"/>
  <c r="I6" i="149"/>
  <c r="I7" i="149"/>
  <c r="I20" i="148"/>
  <c r="H28" i="148"/>
  <c r="I12" i="149"/>
  <c r="I9" i="149"/>
  <c r="H9" i="149"/>
  <c r="H7" i="149"/>
  <c r="H12" i="149"/>
  <c r="H6" i="149"/>
  <c r="H11" i="151"/>
  <c r="H6" i="153"/>
  <c r="H7" i="153"/>
  <c r="H19" i="146"/>
  <c r="H9" i="148"/>
  <c r="H18" i="152"/>
  <c r="H7" i="148"/>
  <c r="I11" i="146"/>
  <c r="H29" i="148"/>
  <c r="H16" i="146"/>
  <c r="H21" i="146"/>
  <c r="I19" i="148"/>
  <c r="I27" i="148"/>
  <c r="I13" i="148"/>
  <c r="I9" i="148"/>
  <c r="I28" i="148"/>
  <c r="I16" i="146"/>
  <c r="I25" i="148"/>
  <c r="H26" i="148"/>
  <c r="H22" i="151"/>
  <c r="I9" i="153"/>
  <c r="I8" i="151"/>
  <c r="H19" i="152"/>
  <c r="H25" i="148"/>
  <c r="H13" i="148"/>
  <c r="H19" i="148"/>
  <c r="I19" i="146"/>
  <c r="I29" i="148"/>
  <c r="I26" i="148"/>
  <c r="H10" i="153"/>
  <c r="H31" i="148"/>
  <c r="I31" i="148"/>
  <c r="I18" i="146"/>
  <c r="H18" i="146"/>
  <c r="H17" i="146"/>
  <c r="I17" i="146"/>
  <c r="H21" i="151"/>
  <c r="H27" i="148"/>
  <c r="H24" i="148"/>
  <c r="I24" i="148"/>
  <c r="H8" i="151"/>
  <c r="H16" i="151"/>
  <c r="H9" i="153"/>
  <c r="H17" i="151"/>
  <c r="I29" i="147" l="1"/>
  <c r="H28" i="147"/>
  <c r="I30" i="147"/>
  <c r="H31" i="147"/>
  <c r="I31" i="147"/>
  <c r="H13" i="153"/>
  <c r="I29" i="146"/>
  <c r="I28" i="146"/>
  <c r="I27" i="146"/>
  <c r="I12" i="153"/>
  <c r="H12" i="153"/>
  <c r="H14" i="153"/>
  <c r="I14" i="153"/>
  <c r="I17" i="153"/>
  <c r="H17" i="153"/>
  <c r="H18" i="153"/>
  <c r="I18" i="153"/>
  <c r="I19" i="153"/>
  <c r="H19" i="153"/>
  <c r="H16" i="153"/>
  <c r="I15" i="153"/>
  <c r="H15" i="153"/>
  <c r="G30" i="154"/>
  <c r="G46" i="154"/>
  <c r="H36" i="154"/>
  <c r="G40" i="154"/>
  <c r="H18" i="154"/>
  <c r="G41" i="154"/>
  <c r="G22" i="154"/>
  <c r="H15" i="152"/>
  <c r="G10" i="154"/>
  <c r="H48" i="154"/>
  <c r="G44" i="154"/>
  <c r="H17" i="154"/>
  <c r="H34" i="154"/>
  <c r="H29" i="154"/>
  <c r="G43" i="154"/>
  <c r="G21" i="154"/>
  <c r="G26" i="154"/>
  <c r="G39" i="154"/>
  <c r="H23" i="154"/>
  <c r="H27" i="154"/>
  <c r="G47" i="154"/>
  <c r="G9" i="154"/>
  <c r="H20" i="154"/>
  <c r="H8" i="154"/>
  <c r="G15" i="154"/>
  <c r="H35" i="154"/>
  <c r="G32" i="154"/>
  <c r="G13" i="154"/>
  <c r="H19" i="154"/>
  <c r="G31" i="154"/>
  <c r="H24" i="154"/>
  <c r="H44" i="154"/>
  <c r="H28" i="154"/>
  <c r="H11" i="154"/>
  <c r="H16" i="154"/>
  <c r="H12" i="154"/>
  <c r="G50" i="154"/>
  <c r="H45" i="154"/>
  <c r="G25" i="154"/>
  <c r="G7" i="154"/>
  <c r="H14" i="154"/>
  <c r="H49" i="154"/>
  <c r="G33" i="154"/>
  <c r="G42" i="154"/>
  <c r="G37" i="154"/>
  <c r="G38" i="154"/>
  <c r="H43" i="154"/>
  <c r="H30" i="154"/>
  <c r="H41" i="154"/>
  <c r="G20" i="154"/>
  <c r="G11" i="154"/>
  <c r="G34" i="154"/>
  <c r="G27" i="154"/>
  <c r="H31" i="154"/>
  <c r="G17" i="154"/>
  <c r="H39" i="154"/>
  <c r="G19" i="154"/>
  <c r="G18" i="154"/>
  <c r="G16" i="154"/>
  <c r="G35" i="154"/>
  <c r="H21" i="154"/>
  <c r="H25" i="154"/>
  <c r="H22" i="154"/>
  <c r="G24" i="154"/>
  <c r="H15" i="154"/>
  <c r="H37" i="154"/>
  <c r="G48" i="154"/>
  <c r="G23" i="154"/>
  <c r="H38" i="154"/>
  <c r="G8" i="154"/>
  <c r="H13" i="154"/>
  <c r="G49" i="154"/>
  <c r="H7" i="154"/>
  <c r="G12" i="154"/>
  <c r="H42" i="154"/>
  <c r="H46" i="154"/>
  <c r="H9" i="154"/>
  <c r="H47" i="154"/>
  <c r="G14" i="154"/>
  <c r="H33" i="154"/>
  <c r="H10" i="154"/>
  <c r="G29" i="154"/>
  <c r="H40" i="154"/>
  <c r="G45" i="154"/>
  <c r="G36" i="154"/>
  <c r="G28" i="154"/>
  <c r="H32" i="154"/>
  <c r="H26" i="154"/>
  <c r="I21" i="146"/>
  <c r="I11" i="151"/>
  <c r="J11" i="151" s="1"/>
  <c r="I7" i="153"/>
  <c r="H20" i="148"/>
  <c r="I11" i="152"/>
  <c r="H11" i="152"/>
  <c r="H18" i="151"/>
  <c r="I20" i="146"/>
  <c r="H20" i="146"/>
  <c r="I13" i="150"/>
  <c r="H13" i="150"/>
  <c r="I13" i="146"/>
  <c r="H13" i="146"/>
  <c r="H8" i="152"/>
  <c r="H9" i="151"/>
  <c r="I6" i="146"/>
  <c r="H6" i="146"/>
  <c r="I14" i="146"/>
  <c r="H14" i="146"/>
  <c r="I13" i="152"/>
  <c r="H13" i="152"/>
  <c r="H8" i="146"/>
  <c r="I8" i="146"/>
  <c r="H18" i="148"/>
  <c r="I18" i="148"/>
  <c r="H15" i="148"/>
  <c r="I15" i="148"/>
  <c r="H6" i="151"/>
  <c r="H9" i="152"/>
  <c r="I8" i="148"/>
  <c r="H8" i="148"/>
  <c r="H20" i="151"/>
  <c r="I32" i="148"/>
  <c r="H32" i="148"/>
  <c r="H6" i="148"/>
  <c r="I6" i="148"/>
  <c r="I23" i="148"/>
  <c r="H23" i="148"/>
  <c r="I11" i="148"/>
  <c r="H11" i="148"/>
  <c r="I12" i="148"/>
  <c r="H12" i="148"/>
  <c r="H17" i="152"/>
  <c r="I22" i="148"/>
  <c r="H22" i="148"/>
  <c r="H15" i="151"/>
  <c r="H10" i="151"/>
  <c r="H6" i="154"/>
  <c r="G6" i="154"/>
  <c r="I17" i="148"/>
  <c r="H17" i="148"/>
  <c r="H19" i="151"/>
  <c r="I7" i="146"/>
  <c r="H7" i="146"/>
  <c r="I21" i="148"/>
  <c r="H21" i="148"/>
  <c r="H16" i="148"/>
  <c r="I16" i="148"/>
  <c r="I15" i="146"/>
  <c r="H15" i="146"/>
  <c r="I11" i="149"/>
  <c r="H11" i="149"/>
  <c r="H16" i="152"/>
  <c r="I6" i="152"/>
  <c r="H6" i="152"/>
  <c r="H30" i="148"/>
  <c r="I30" i="148"/>
  <c r="H7" i="151"/>
  <c r="I9" i="146"/>
  <c r="H9" i="146"/>
  <c r="I7" i="152"/>
  <c r="H7" i="152"/>
  <c r="I18" i="37"/>
  <c r="H18" i="37"/>
  <c r="H16" i="37"/>
  <c r="I16" i="37"/>
  <c r="H17" i="37"/>
  <c r="I17" i="37"/>
  <c r="J12" i="148" l="1"/>
  <c r="J31" i="148"/>
  <c r="J14" i="148"/>
  <c r="J12" i="151"/>
  <c r="J13" i="151"/>
  <c r="J14" i="147"/>
  <c r="J16" i="147"/>
  <c r="J20" i="147"/>
  <c r="J7" i="147"/>
  <c r="J15" i="147"/>
  <c r="J11" i="147"/>
  <c r="J27" i="147"/>
  <c r="J8" i="147"/>
  <c r="J18" i="147"/>
  <c r="J23" i="147"/>
  <c r="J13" i="147"/>
  <c r="J12" i="147"/>
  <c r="J22" i="147"/>
  <c r="J24" i="147"/>
  <c r="J26" i="147"/>
  <c r="J21" i="147"/>
  <c r="J10" i="147"/>
  <c r="J25" i="147"/>
  <c r="J17" i="147"/>
  <c r="J15" i="153"/>
  <c r="J14" i="153"/>
  <c r="J16" i="153"/>
  <c r="J17" i="153"/>
  <c r="J19" i="153"/>
  <c r="J12" i="153"/>
  <c r="J18" i="153"/>
  <c r="J13" i="153"/>
  <c r="J11" i="153"/>
  <c r="J34" i="150"/>
  <c r="J25" i="146"/>
  <c r="J20" i="152"/>
  <c r="J27" i="146"/>
  <c r="J30" i="146"/>
  <c r="J22" i="152"/>
  <c r="J42" i="150"/>
  <c r="J41" i="150"/>
  <c r="J43" i="150"/>
  <c r="J40" i="150"/>
  <c r="J39" i="150"/>
  <c r="J29" i="146"/>
  <c r="J23" i="152"/>
  <c r="J28" i="146"/>
  <c r="J21" i="152"/>
  <c r="J26" i="146"/>
  <c r="J24" i="152"/>
  <c r="J24" i="146"/>
  <c r="J37" i="150"/>
  <c r="J38" i="150"/>
  <c r="J36" i="150"/>
  <c r="J18" i="149"/>
  <c r="J7" i="153"/>
  <c r="I6" i="154"/>
  <c r="J10" i="150"/>
  <c r="J32" i="150"/>
  <c r="J30" i="150"/>
  <c r="J31" i="150"/>
  <c r="J33" i="150"/>
  <c r="J35" i="150"/>
  <c r="J8" i="150"/>
  <c r="J7" i="150"/>
  <c r="J22" i="150"/>
  <c r="J21" i="150"/>
  <c r="J29" i="150"/>
  <c r="J19" i="150"/>
  <c r="J26" i="150"/>
  <c r="J25" i="150"/>
  <c r="J23" i="150"/>
  <c r="J16" i="150"/>
  <c r="J15" i="150"/>
  <c r="J28" i="150"/>
  <c r="J27" i="150"/>
  <c r="J24" i="150"/>
  <c r="J20" i="150"/>
  <c r="J9" i="150"/>
  <c r="J7" i="146"/>
  <c r="J9" i="146"/>
  <c r="J21" i="146"/>
  <c r="J18" i="146"/>
  <c r="J23" i="146"/>
  <c r="J22" i="146"/>
  <c r="J13" i="146"/>
  <c r="J12" i="146"/>
  <c r="J14" i="146"/>
  <c r="J10" i="146"/>
  <c r="J19" i="146"/>
  <c r="J6" i="146"/>
  <c r="J20" i="146"/>
  <c r="J16" i="146"/>
  <c r="J15" i="146"/>
  <c r="J8" i="146"/>
  <c r="J17" i="146"/>
  <c r="I29" i="154"/>
  <c r="I33" i="154"/>
  <c r="I35" i="154"/>
  <c r="J17" i="150"/>
  <c r="J13" i="150"/>
  <c r="I21" i="154"/>
  <c r="I22" i="154"/>
  <c r="I36" i="154"/>
  <c r="I31" i="154"/>
  <c r="I24" i="154"/>
  <c r="I17" i="154"/>
  <c r="I15" i="154"/>
  <c r="I45" i="154"/>
  <c r="I10" i="154"/>
  <c r="I27" i="154"/>
  <c r="I25" i="154"/>
  <c r="I30" i="154"/>
  <c r="I34" i="154"/>
  <c r="I14" i="154"/>
  <c r="I11" i="154"/>
  <c r="I7" i="154"/>
  <c r="I12" i="154"/>
  <c r="I13" i="154"/>
  <c r="I49" i="154"/>
  <c r="J9" i="153"/>
  <c r="I46" i="154"/>
  <c r="I42" i="154"/>
  <c r="I39" i="154"/>
  <c r="I26" i="154"/>
  <c r="I47" i="154"/>
  <c r="I20" i="154"/>
  <c r="I43" i="154"/>
  <c r="I16" i="154"/>
  <c r="I38" i="154"/>
  <c r="I8" i="154"/>
  <c r="I32" i="154"/>
  <c r="I9" i="154"/>
  <c r="I19" i="154"/>
  <c r="I44" i="154"/>
  <c r="I48" i="154"/>
  <c r="I28" i="154"/>
  <c r="I40" i="154"/>
  <c r="I41" i="154"/>
  <c r="I23" i="154"/>
  <c r="I18" i="154"/>
  <c r="I37" i="154"/>
  <c r="J19" i="151"/>
  <c r="J21" i="151"/>
  <c r="J15" i="151"/>
  <c r="J10" i="151"/>
  <c r="J17" i="151"/>
  <c r="J22" i="151"/>
  <c r="J20" i="151"/>
  <c r="J18" i="151"/>
  <c r="J16" i="151"/>
  <c r="J30" i="148"/>
  <c r="J9" i="148"/>
  <c r="J8" i="148"/>
  <c r="J15" i="148"/>
  <c r="J13" i="148"/>
  <c r="J19" i="148"/>
  <c r="J16" i="148"/>
  <c r="J11" i="148"/>
  <c r="J18" i="148"/>
  <c r="J10" i="152"/>
  <c r="J19" i="152"/>
  <c r="J18" i="152"/>
  <c r="J14" i="152"/>
  <c r="J8" i="152"/>
  <c r="J15" i="152"/>
  <c r="J17" i="152"/>
  <c r="J16" i="152"/>
  <c r="J29" i="148"/>
  <c r="J6" i="148"/>
  <c r="J10" i="148"/>
  <c r="J12" i="152"/>
  <c r="J17" i="148"/>
  <c r="J14" i="151"/>
  <c r="J9" i="151"/>
  <c r="J13" i="149"/>
  <c r="J21" i="149"/>
  <c r="J15" i="149"/>
  <c r="J22" i="149"/>
  <c r="J19" i="149"/>
  <c r="J16" i="149"/>
  <c r="J14" i="149"/>
  <c r="J8" i="149"/>
  <c r="J23" i="149"/>
  <c r="J20" i="149"/>
  <c r="J17" i="149"/>
  <c r="J8" i="153"/>
  <c r="J10" i="153"/>
  <c r="J6" i="153"/>
  <c r="J10" i="149"/>
  <c r="J9" i="149"/>
  <c r="J12" i="149"/>
  <c r="J7" i="148"/>
  <c r="J24" i="148"/>
  <c r="J20" i="148"/>
  <c r="J26" i="148"/>
  <c r="J28" i="148"/>
  <c r="J25" i="148"/>
  <c r="J27" i="148"/>
  <c r="J9" i="147"/>
  <c r="J6" i="147"/>
  <c r="J23" i="148"/>
  <c r="J13" i="152"/>
  <c r="J11" i="149"/>
  <c r="J11" i="152"/>
  <c r="J7" i="152"/>
  <c r="J22" i="148"/>
  <c r="J9" i="152"/>
  <c r="J7" i="151"/>
  <c r="J21" i="148"/>
  <c r="J6" i="150"/>
  <c r="J6" i="149"/>
  <c r="J11" i="146"/>
  <c r="J8" i="151"/>
  <c r="J6" i="152"/>
  <c r="J18" i="150"/>
  <c r="J6" i="151"/>
  <c r="J7" i="149"/>
  <c r="J19" i="147"/>
  <c r="H19" i="37"/>
  <c r="I19" i="37"/>
  <c r="I11" i="37" l="1"/>
  <c r="J45" i="37" s="1"/>
  <c r="H11" i="37"/>
  <c r="J46" i="37" l="1"/>
  <c r="J43" i="37"/>
  <c r="J44" i="37"/>
  <c r="J42" i="37"/>
  <c r="J41" i="37"/>
  <c r="J40" i="37"/>
  <c r="J39" i="37"/>
  <c r="J38" i="37"/>
  <c r="J37" i="37"/>
  <c r="J27" i="37"/>
  <c r="J20" i="37"/>
  <c r="J31" i="37"/>
  <c r="J13" i="37"/>
  <c r="J32" i="37"/>
  <c r="J7" i="37"/>
  <c r="J9" i="37"/>
  <c r="J35" i="37"/>
  <c r="J10" i="37"/>
  <c r="J34" i="37"/>
  <c r="J23" i="37"/>
  <c r="J26" i="37"/>
  <c r="J8" i="37"/>
  <c r="J25" i="37"/>
  <c r="J36" i="37"/>
  <c r="J6" i="37"/>
  <c r="J28" i="37"/>
  <c r="J24" i="37"/>
  <c r="J29" i="37"/>
  <c r="J12" i="37"/>
  <c r="J30" i="37"/>
  <c r="J22" i="37"/>
  <c r="J33" i="37"/>
  <c r="J14" i="37"/>
  <c r="J21" i="37"/>
  <c r="J15" i="37"/>
  <c r="J19" i="37"/>
  <c r="J11" i="37"/>
  <c r="J17" i="37"/>
  <c r="J18" i="37"/>
  <c r="J16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tc={1E33EA2A-0433-4278-ADC7-7965DFB2B844}</author>
  </authors>
  <commentList>
    <comment ref="I6" authorId="0" shapeId="0" xr:uid="{1E33EA2A-0433-4278-ADC7-7965DFB2B844}">
      <text>
        <t>[Threaded comment]
Your version of Excel allows you to read this threaded comment; however, any edits to it will get removed if the file is opened in a newer version of Excel. Learn more: https://go.microsoft.com/fwlink/?linkid=870924
Comment:
    +5 Upgrade points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tc={2D74C75C-C551-4AC0-BD00-C8D13854B7E3}</author>
    <author>tc={BFF348D1-A85E-44FC-98D2-B0ADC2370C70}</author>
    <author>tc={DBB40BBF-E902-4C82-AA34-37397F544817}</author>
  </authors>
  <commentList>
    <comment ref="I7" authorId="0" shapeId="0" xr:uid="{2D74C75C-C551-4AC0-BD00-C8D13854B7E3}">
      <text>
        <t>[Threaded comment]
Your version of Excel allows you to read this threaded comment; however, any edits to it will get removed if the file is opened in a newer version of Excel. Learn more: https://go.microsoft.com/fwlink/?linkid=870924
Comment:
    +5 Upgrade pts</t>
      </text>
    </comment>
    <comment ref="I8" authorId="1" shapeId="0" xr:uid="{BFF348D1-A85E-44FC-98D2-B0ADC2370C70}">
      <text>
        <t>[Threaded comment]
Your version of Excel allows you to read this threaded comment; however, any edits to it will get removed if the file is opened in a newer version of Excel. Learn more: https://go.microsoft.com/fwlink/?linkid=870924
Comment:
    +5 Upgrade points</t>
      </text>
    </comment>
    <comment ref="I10" authorId="2" shapeId="0" xr:uid="{DBB40BBF-E902-4C82-AA34-37397F544817}">
      <text>
        <t>[Threaded comment]
Your version of Excel allows you to read this threaded comment; however, any edits to it will get removed if the file is opened in a newer version of Excel. Learn more: https://go.microsoft.com/fwlink/?linkid=870924
Comment:
    +5 Upgrade points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<sst xmlns="http://schemas.openxmlformats.org/spreadsheetml/2006/main" count="3968" uniqueCount="1149">
  <si>
    <t xml:space="preserve">Current </t>
  </si>
  <si>
    <t>Nomination</t>
  </si>
  <si>
    <t>Age</t>
  </si>
  <si>
    <t xml:space="preserve">Total </t>
  </si>
  <si>
    <t xml:space="preserve"> Rider</t>
  </si>
  <si>
    <t xml:space="preserve">Horse </t>
  </si>
  <si>
    <t>Date</t>
  </si>
  <si>
    <t>Points</t>
  </si>
  <si>
    <t>Placing</t>
  </si>
  <si>
    <t>Pony Club</t>
  </si>
  <si>
    <t>Place</t>
  </si>
  <si>
    <t>Event Name:</t>
  </si>
  <si>
    <t>Event Date:</t>
  </si>
  <si>
    <t>Level</t>
  </si>
  <si>
    <t>Riders Name</t>
  </si>
  <si>
    <t>Horses Name</t>
  </si>
  <si>
    <t>Auto Points</t>
  </si>
  <si>
    <t xml:space="preserve"> If collected</t>
  </si>
  <si>
    <t>Riders Club</t>
  </si>
  <si>
    <t/>
  </si>
  <si>
    <t>Placings</t>
  </si>
  <si>
    <t>Final</t>
  </si>
  <si>
    <t>Regional Bonus Points</t>
  </si>
  <si>
    <t>PLEASE INCLUDE ALL RESULTS (not just top 6 places)</t>
  </si>
  <si>
    <t>Region 1, 2 or 3 Refer to the RBPS Tab</t>
  </si>
  <si>
    <t>Auto CONCAT</t>
  </si>
  <si>
    <t>PC ID</t>
  </si>
  <si>
    <t>Which Region is your Club?</t>
  </si>
  <si>
    <t>#E</t>
  </si>
  <si>
    <t>Busselton Horse &amp; Pony Club</t>
  </si>
  <si>
    <t>Capel Horse &amp; Pony Club</t>
  </si>
  <si>
    <t>Warren Pony Club</t>
  </si>
  <si>
    <t>Walkaway Pony Club</t>
  </si>
  <si>
    <t>Wagin Riding &amp; Pony Club</t>
  </si>
  <si>
    <t>Wooroloo Horse &amp; Pony Club</t>
  </si>
  <si>
    <t>Spalding Horse &amp; Pony Club</t>
  </si>
  <si>
    <t>Woodridge Horse &amp; Pony Club</t>
  </si>
  <si>
    <t>Moonyoonooka Horse &amp; Pony Club</t>
  </si>
  <si>
    <t>York Pony Club</t>
  </si>
  <si>
    <t>Wanneroo Horse &amp; Pony Club</t>
  </si>
  <si>
    <t>Mayanup Horse &amp; Pony Club</t>
  </si>
  <si>
    <t>Wallangarra Riding &amp; Pony Club</t>
  </si>
  <si>
    <t>Margaret River Horse &amp; Pony Club</t>
  </si>
  <si>
    <t>Mt Bakewell Horse &amp; Pony Club</t>
  </si>
  <si>
    <t>Kojonup Pony Club</t>
  </si>
  <si>
    <t>King River Pony Club</t>
  </si>
  <si>
    <t>Katanning &amp; Districts Pony Club</t>
  </si>
  <si>
    <t>Kellerberrin Riding &amp; Pony Club</t>
  </si>
  <si>
    <t>Karratha &amp; King Bay Horse &amp; Pony Club</t>
  </si>
  <si>
    <t>Dryandra Pony Club</t>
  </si>
  <si>
    <t>Collie Horse &amp; Pony Club</t>
  </si>
  <si>
    <t>Horsemen’s Pony Club</t>
  </si>
  <si>
    <t>Denmark Pony Club</t>
  </si>
  <si>
    <t>Central Midlands Riding &amp; Pony Club</t>
  </si>
  <si>
    <t>Gosnells Riding &amp; Pony Club</t>
  </si>
  <si>
    <t>Carnarvon Horse &amp; Pony Club</t>
  </si>
  <si>
    <t>Gidgegannup Horse &amp; Pony Club</t>
  </si>
  <si>
    <t>Bruce Rock Pony Club</t>
  </si>
  <si>
    <t>Eastern Hills Horse &amp; Pony Club</t>
  </si>
  <si>
    <t>Bonnie Rock Horse &amp; Pony Club</t>
  </si>
  <si>
    <t>Blackwood Horse &amp; Pony Club</t>
  </si>
  <si>
    <t>Beverley Horse &amp; Pony Club</t>
  </si>
  <si>
    <t>Darling Range Horse &amp; Pony Club</t>
  </si>
  <si>
    <t>Albany Pony Club</t>
  </si>
  <si>
    <t>Avon Valley Showjumping &amp; Pony Club</t>
  </si>
  <si>
    <t>Eligible for 2 Bonus Points</t>
  </si>
  <si>
    <t>Eligible for 1 Bonus Point</t>
  </si>
  <si>
    <t>Not Eligible for Bonus Points</t>
  </si>
  <si>
    <t>Dard</t>
  </si>
  <si>
    <t>Bald</t>
  </si>
  <si>
    <t>Champs</t>
  </si>
  <si>
    <t>Mur</t>
  </si>
  <si>
    <t>#</t>
  </si>
  <si>
    <t>Events</t>
  </si>
  <si>
    <t>Rid.</t>
  </si>
  <si>
    <t>Ser</t>
  </si>
  <si>
    <t>Wal</t>
  </si>
  <si>
    <t>Kal</t>
  </si>
  <si>
    <t>Example Rider A</t>
  </si>
  <si>
    <t xml:space="preserve">Example Horse </t>
  </si>
  <si>
    <t>Example Club</t>
  </si>
  <si>
    <t>Example Rider</t>
  </si>
  <si>
    <t>Rider</t>
  </si>
  <si>
    <t>Horses</t>
  </si>
  <si>
    <t>Eventing Pony Club</t>
  </si>
  <si>
    <t>Final Score</t>
  </si>
  <si>
    <t>PC45</t>
  </si>
  <si>
    <t>PC65</t>
  </si>
  <si>
    <t>PC80</t>
  </si>
  <si>
    <t>PC95</t>
  </si>
  <si>
    <t>PC105/110</t>
  </si>
  <si>
    <t>Avon</t>
  </si>
  <si>
    <t>Moon</t>
  </si>
  <si>
    <t>KR</t>
  </si>
  <si>
    <t>KR2</t>
  </si>
  <si>
    <t>Mur2</t>
  </si>
  <si>
    <t>Kal2</t>
  </si>
  <si>
    <t>East Zone</t>
  </si>
  <si>
    <t>Gidg</t>
  </si>
  <si>
    <t>Gidg2</t>
  </si>
  <si>
    <t>Esp</t>
  </si>
  <si>
    <t>Bald2</t>
  </si>
  <si>
    <t>Kal3</t>
  </si>
  <si>
    <t>Dry</t>
  </si>
  <si>
    <t>Wal2</t>
  </si>
  <si>
    <t>Eventing LB</t>
  </si>
  <si>
    <t>PC45 8-12</t>
  </si>
  <si>
    <t>2021 Eventing Leaderboard</t>
  </si>
  <si>
    <t>PC45 13-24</t>
  </si>
  <si>
    <t>PC65 9-12</t>
  </si>
  <si>
    <t>PC65 13-16</t>
  </si>
  <si>
    <t>PC65 17-24</t>
  </si>
  <si>
    <t>PC95 12-24</t>
  </si>
  <si>
    <t>PC80 17-24</t>
  </si>
  <si>
    <t>45</t>
  </si>
  <si>
    <t>65</t>
  </si>
  <si>
    <t>80</t>
  </si>
  <si>
    <t>95</t>
  </si>
  <si>
    <t>105</t>
  </si>
  <si>
    <t>Moor</t>
  </si>
  <si>
    <t>SEZ</t>
  </si>
  <si>
    <t>PC105/110 13-24</t>
  </si>
  <si>
    <t>Avon Valley SJ and PC ODE</t>
  </si>
  <si>
    <t>Kalgoorlie Golden Nugget ODE</t>
  </si>
  <si>
    <t>Moonyoonooka ODE</t>
  </si>
  <si>
    <t>Dryandra PC ODE</t>
  </si>
  <si>
    <t>DARD</t>
  </si>
  <si>
    <t>KAL</t>
  </si>
  <si>
    <t>DRY</t>
  </si>
  <si>
    <t>ALB</t>
  </si>
  <si>
    <t>2022 Eventing Leaderboard</t>
  </si>
  <si>
    <t>MOON</t>
  </si>
  <si>
    <t>Capel ODE</t>
  </si>
  <si>
    <t>Albany PC ODE</t>
  </si>
  <si>
    <t>Dardanup ODE</t>
  </si>
  <si>
    <t>Murray ODE #1</t>
  </si>
  <si>
    <t>19-20 Aug 23</t>
  </si>
  <si>
    <t>Wallangarra ODE</t>
  </si>
  <si>
    <t>AVON</t>
  </si>
  <si>
    <t>MUR</t>
  </si>
  <si>
    <t>KEL</t>
  </si>
  <si>
    <t>WALL</t>
  </si>
  <si>
    <t>PCWA</t>
  </si>
  <si>
    <t>CAP</t>
  </si>
  <si>
    <t>2023 Eventing Leaderboard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</si>
  <si>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</si>
  <si>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</si>
  <si>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</si>
  <si>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</si>
  <si>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</si>
  <si>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</si>
  <si>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</si>
  <si>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Baldivis Equestrian &amp; Pony Club Inc.</t>
  </si>
  <si>
    <t>Esperance Pony Club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</si>
  <si>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</si>
  <si>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</si>
  <si>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</si>
  <si>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</si>
  <si>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</si>
  <si>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</si>
  <si>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West Plantagenet Pony Club</t>
  </si>
  <si>
    <t>Log Fence Pony Club</t>
  </si>
  <si>
    <t>Mortlock Pony Club</t>
  </si>
  <si>
    <t>Murray Horse &amp; Pony Club</t>
  </si>
  <si>
    <t>Wellington District Pony Club</t>
  </si>
  <si>
    <t>Walliston Riding &amp; Pony Club</t>
  </si>
  <si>
    <t>Off the Track</t>
  </si>
  <si>
    <t>Name or Passport</t>
  </si>
  <si>
    <t>Tiffani Tong</t>
  </si>
  <si>
    <t>Shippyshippybangbang</t>
  </si>
  <si>
    <t>Shippity Ship</t>
  </si>
  <si>
    <t>Peel Metropolitan</t>
  </si>
  <si>
    <t>Amy Lethlean</t>
  </si>
  <si>
    <t>Wadda The Chances</t>
  </si>
  <si>
    <t>Swan Valley</t>
  </si>
  <si>
    <t>Meadow French</t>
  </si>
  <si>
    <t>Dark Deception</t>
  </si>
  <si>
    <t>Esperance</t>
  </si>
  <si>
    <t xml:space="preserve">Solar Medal </t>
  </si>
  <si>
    <t>Aimee Kidd</t>
  </si>
  <si>
    <t>QL Mister Sugar San</t>
  </si>
  <si>
    <t>Dardanup</t>
  </si>
  <si>
    <t>Isabella Sprigg</t>
  </si>
  <si>
    <t>Rock Bar</t>
  </si>
  <si>
    <t>Bonnie Rock</t>
  </si>
  <si>
    <t>Caitlin Worth</t>
  </si>
  <si>
    <t>Fingers Crossed</t>
  </si>
  <si>
    <t>The Beltman</t>
  </si>
  <si>
    <t>Wallangarra</t>
  </si>
  <si>
    <t>Jerry Seinfair</t>
  </si>
  <si>
    <t>Solar Medal</t>
  </si>
  <si>
    <t xml:space="preserve">Too Many Bubbles </t>
  </si>
  <si>
    <t xml:space="preserve">South Midlands </t>
  </si>
  <si>
    <t>Mikayla Owen</t>
  </si>
  <si>
    <t>Rebel Flight</t>
  </si>
  <si>
    <t>Albany</t>
  </si>
  <si>
    <t>Joanne Lange</t>
  </si>
  <si>
    <t>West Plantagenet</t>
  </si>
  <si>
    <t>Tamara Flaming Halo</t>
  </si>
  <si>
    <t>Four Needed NZ</t>
  </si>
  <si>
    <t xml:space="preserve">Orange Grove </t>
  </si>
  <si>
    <t>Charvelle Miller</t>
  </si>
  <si>
    <t>Kendall Park Odin</t>
  </si>
  <si>
    <t>Baldivis</t>
  </si>
  <si>
    <t>Sienna Owen</t>
  </si>
  <si>
    <t>Majestic Hunter</t>
  </si>
  <si>
    <t xml:space="preserve">Majestic Hunter </t>
  </si>
  <si>
    <t>Millie Hardman</t>
  </si>
  <si>
    <t>Charisma Beethoven</t>
  </si>
  <si>
    <t>Wanneroo</t>
  </si>
  <si>
    <t>Jodie Priest</t>
  </si>
  <si>
    <t>Callie</t>
  </si>
  <si>
    <t>Calibra</t>
  </si>
  <si>
    <t>Ayla Griffiths-Barnett</t>
  </si>
  <si>
    <t>Django Park Hostwin Pegasus</t>
  </si>
  <si>
    <t xml:space="preserve">Hostwin Pegasus </t>
  </si>
  <si>
    <t>Warren</t>
  </si>
  <si>
    <t>Alexis Wyllie</t>
  </si>
  <si>
    <t>Buffalo Soldier</t>
  </si>
  <si>
    <t>Murray</t>
  </si>
  <si>
    <t>Amy Challenor</t>
  </si>
  <si>
    <t>Koonawarra Fighter Pilot</t>
  </si>
  <si>
    <t>Hadlee Baldacchino</t>
  </si>
  <si>
    <t>Talaq Citi</t>
  </si>
  <si>
    <t>All About Angel</t>
  </si>
  <si>
    <t>Serpentine</t>
  </si>
  <si>
    <t>Tiaja Park Folly</t>
  </si>
  <si>
    <t>Jasmine Elliott</t>
  </si>
  <si>
    <t>Icarus Jolly James</t>
  </si>
  <si>
    <t>Capel</t>
  </si>
  <si>
    <t>PC80 10-16</t>
  </si>
  <si>
    <t>Becky Stride</t>
  </si>
  <si>
    <t>So Magical</t>
  </si>
  <si>
    <t>Makutu</t>
  </si>
  <si>
    <t>Fabulistic</t>
  </si>
  <si>
    <t xml:space="preserve">Fabulistic </t>
  </si>
  <si>
    <t xml:space="preserve">Mortlock </t>
  </si>
  <si>
    <t>Annabel Creek</t>
  </si>
  <si>
    <t>Koyuna Last Dance</t>
  </si>
  <si>
    <t>Busselton</t>
  </si>
  <si>
    <t>Shannon Meakins</t>
  </si>
  <si>
    <t>Karma Park Esprit</t>
  </si>
  <si>
    <t>Orange Grove</t>
  </si>
  <si>
    <t>Holly Greening</t>
  </si>
  <si>
    <t>The Organisation</t>
  </si>
  <si>
    <t>Capel Horse</t>
  </si>
  <si>
    <t>Jorja Wareham</t>
  </si>
  <si>
    <t>Tiaja Park Fearless</t>
  </si>
  <si>
    <t>Tahnee Jones</t>
  </si>
  <si>
    <t>Rory</t>
  </si>
  <si>
    <t>Emmi Kneale</t>
  </si>
  <si>
    <t>Miss Miracle</t>
  </si>
  <si>
    <t>Montana (Descardo Montana 2)</t>
  </si>
  <si>
    <t>Zara Kmetovik</t>
  </si>
  <si>
    <t>Southern Cross Aurion De Luxe</t>
  </si>
  <si>
    <t>Margaret River</t>
  </si>
  <si>
    <t xml:space="preserve">Upward others </t>
  </si>
  <si>
    <t>South Midlands</t>
  </si>
  <si>
    <t>Zoe Vernon</t>
  </si>
  <si>
    <t>Willow</t>
  </si>
  <si>
    <t>Zoe Day</t>
  </si>
  <si>
    <t>Ekolee Crystal Fire</t>
  </si>
  <si>
    <t>Joshua Duncan</t>
  </si>
  <si>
    <t>Tyalla Oriole</t>
  </si>
  <si>
    <t>Mortlock</t>
  </si>
  <si>
    <t>Sophie Ikenushi</t>
  </si>
  <si>
    <t>Yartarla Park Paparazzi</t>
  </si>
  <si>
    <t>Ryder</t>
  </si>
  <si>
    <t>Boxer</t>
  </si>
  <si>
    <t>Wooroloo</t>
  </si>
  <si>
    <t>Madison Kain</t>
  </si>
  <si>
    <t>Aleska Wearne</t>
  </si>
  <si>
    <t>Bertie De Luxe</t>
  </si>
  <si>
    <t>Charlize Tyler</t>
  </si>
  <si>
    <t>Trapalanda Downs Peter Pan</t>
  </si>
  <si>
    <t>Jadebrook Royal Inspiration</t>
  </si>
  <si>
    <t>Sophie Mosey-Weate</t>
  </si>
  <si>
    <t>Gordon Park Capriccio</t>
  </si>
  <si>
    <t>Charlee Hagley</t>
  </si>
  <si>
    <t>Dolly</t>
  </si>
  <si>
    <t xml:space="preserve">Murray </t>
  </si>
  <si>
    <t>Lara Silinger</t>
  </si>
  <si>
    <t>Sullivan Swift</t>
  </si>
  <si>
    <t>Ruby Hancock</t>
  </si>
  <si>
    <t>Old Station Leo</t>
  </si>
  <si>
    <t xml:space="preserve">Margaret River </t>
  </si>
  <si>
    <t>Llamados</t>
  </si>
  <si>
    <t>Macey Green</t>
  </si>
  <si>
    <t>Rowen Pixie</t>
  </si>
  <si>
    <t>Emelia Denham</t>
  </si>
  <si>
    <t>Judaroo Houston</t>
  </si>
  <si>
    <t>Miley Gossage</t>
  </si>
  <si>
    <t>Chief</t>
  </si>
  <si>
    <t>Jye Gossage</t>
  </si>
  <si>
    <t>Windsong Joseph</t>
  </si>
  <si>
    <t>Hailey Snyman</t>
  </si>
  <si>
    <t>Gordon Park Smarty Pants</t>
  </si>
  <si>
    <t>Orange Grove Horse</t>
  </si>
  <si>
    <t>Mia Stephens</t>
  </si>
  <si>
    <t>Holland Park Geneva</t>
  </si>
  <si>
    <t>Olivia Stephens</t>
  </si>
  <si>
    <t>Cimmeron Pocket Rocket</t>
  </si>
  <si>
    <t>Ava Stephens</t>
  </si>
  <si>
    <t>Shilo</t>
  </si>
  <si>
    <t>Charlotte Henshall</t>
  </si>
  <si>
    <t>HP Sweetest Edition</t>
  </si>
  <si>
    <t>Claire Downs Indie</t>
  </si>
  <si>
    <t>Jemma Kniveton</t>
  </si>
  <si>
    <t>Lonelyplains Poppet</t>
  </si>
  <si>
    <t xml:space="preserve">Ava Robinson </t>
  </si>
  <si>
    <t xml:space="preserve">Windy Hills Ginger Rocks </t>
  </si>
  <si>
    <t>Lincoln Priest</t>
  </si>
  <si>
    <t>Felix</t>
  </si>
  <si>
    <t>Everlee Tyler</t>
  </si>
  <si>
    <t>Yartarla Park Wishlist</t>
  </si>
  <si>
    <t xml:space="preserve">Pippa Jakovich </t>
  </si>
  <si>
    <t>Kimberley Soderlund</t>
  </si>
  <si>
    <t xml:space="preserve">Phoenix </t>
  </si>
  <si>
    <t>Kellerberrin</t>
  </si>
  <si>
    <t>Ruby Haggerty</t>
  </si>
  <si>
    <t>Ellie</t>
  </si>
  <si>
    <t>Lauren Smith</t>
  </si>
  <si>
    <t>Violet</t>
  </si>
  <si>
    <t xml:space="preserve">Bonnie Rock </t>
  </si>
  <si>
    <t>Bronte Duggin</t>
  </si>
  <si>
    <t>Wally</t>
  </si>
  <si>
    <t>WALLY ESS</t>
  </si>
  <si>
    <t>Madelyn McDonagh</t>
  </si>
  <si>
    <t>Naatitia</t>
  </si>
  <si>
    <t>Charlotte Miller</t>
  </si>
  <si>
    <t>Kings Town Maggie Mai</t>
  </si>
  <si>
    <t>Mira Makin Waves</t>
  </si>
  <si>
    <t>Shezabutoo</t>
  </si>
  <si>
    <t>Seren Esposito</t>
  </si>
  <si>
    <t xml:space="preserve">Wanneroo </t>
  </si>
  <si>
    <t>Florence Wilson</t>
  </si>
  <si>
    <t>Paddy</t>
  </si>
  <si>
    <t>Lexi O'Neill</t>
  </si>
  <si>
    <t>Tiaja Park Foxy</t>
  </si>
  <si>
    <t>Pippa O'Neill</t>
  </si>
  <si>
    <t>Jack</t>
  </si>
  <si>
    <t>Elise Stampalia</t>
  </si>
  <si>
    <t>Melody Park Mystical Lady</t>
  </si>
  <si>
    <t>Swan Valley Horse and Pony Club</t>
  </si>
  <si>
    <t>Felicity Heazlewood</t>
  </si>
  <si>
    <t>Rusty</t>
  </si>
  <si>
    <t>Elaria Atheis</t>
  </si>
  <si>
    <t>Wildwood Beyond Paradise</t>
  </si>
  <si>
    <t>Horsemens</t>
  </si>
  <si>
    <t>Emma Bennett</t>
  </si>
  <si>
    <t>Rox My Sox</t>
  </si>
  <si>
    <t>Limehill Kochice</t>
  </si>
  <si>
    <t>Alice Hunt</t>
  </si>
  <si>
    <t>Rosie</t>
  </si>
  <si>
    <t>Spalding Horse and Pony Club</t>
  </si>
  <si>
    <t>Ellie Steele</t>
  </si>
  <si>
    <t>Pangari Winchester</t>
  </si>
  <si>
    <t>Tayah Joy</t>
  </si>
  <si>
    <t>Powderbark Gucci</t>
  </si>
  <si>
    <t>Lily Spencer</t>
  </si>
  <si>
    <t>Musket Miss</t>
  </si>
  <si>
    <t>Remy Bent</t>
  </si>
  <si>
    <t>Jameela</t>
  </si>
  <si>
    <t>Bonnie Rock Horse and Pony Club</t>
  </si>
  <si>
    <t>Zara Coussens-Leeson</t>
  </si>
  <si>
    <t>Regal Donatello</t>
  </si>
  <si>
    <t xml:space="preserve">Unnamed </t>
  </si>
  <si>
    <t>Lily Bennett</t>
  </si>
  <si>
    <t>Krystelle Park Impressive</t>
  </si>
  <si>
    <t>Serpentine ODE</t>
  </si>
  <si>
    <t>4-5 Nov 23</t>
  </si>
  <si>
    <t>King River ODE</t>
  </si>
  <si>
    <t>13-14 April 2024</t>
  </si>
  <si>
    <t>4-5 May 2024</t>
  </si>
  <si>
    <t>Moora Horse Trials</t>
  </si>
  <si>
    <t>8-9 June 2024</t>
  </si>
  <si>
    <t>Mortlock ODE</t>
  </si>
  <si>
    <t>6-7 July 24</t>
  </si>
  <si>
    <t xml:space="preserve">Esperance ODE </t>
  </si>
  <si>
    <t>19-20 Aug 24</t>
  </si>
  <si>
    <t>31 Aug -1 Sep 24</t>
  </si>
  <si>
    <t>7-9 Sept 24</t>
  </si>
  <si>
    <t>21-22 Sep 24</t>
  </si>
  <si>
    <t>Gidgegannup ODE</t>
  </si>
  <si>
    <t>27-28 July 24</t>
  </si>
  <si>
    <t>18-19 Nov 23</t>
  </si>
  <si>
    <t>SER1</t>
  </si>
  <si>
    <t>SER2</t>
  </si>
  <si>
    <t>MOOR</t>
  </si>
  <si>
    <t>MORT</t>
  </si>
  <si>
    <t>GID</t>
  </si>
  <si>
    <t>ESP</t>
  </si>
  <si>
    <t>13-14 April 24</t>
  </si>
  <si>
    <t>4-5 May 24</t>
  </si>
  <si>
    <t>8-9 Jun 24</t>
  </si>
  <si>
    <t>6-7 Jul 24</t>
  </si>
  <si>
    <t>27-28 Jul 24</t>
  </si>
  <si>
    <t>13-14 Jul 24</t>
  </si>
  <si>
    <t>31 Aug 1 Sep 24</t>
  </si>
  <si>
    <t>7-9 Sep 24</t>
  </si>
  <si>
    <t>14-15 Sep 24</t>
  </si>
  <si>
    <t>Kaylee Fisher</t>
  </si>
  <si>
    <t>Gem Park Royal Belle</t>
  </si>
  <si>
    <t>Abbie Cameron</t>
  </si>
  <si>
    <t>Diamond</t>
  </si>
  <si>
    <t>Goldfront Xena</t>
  </si>
  <si>
    <t>Hes A Royal</t>
  </si>
  <si>
    <t>Lexy Colton</t>
  </si>
  <si>
    <t>Tiaja Park Hope</t>
  </si>
  <si>
    <t>Willow Bennett</t>
  </si>
  <si>
    <t>Westwood Park Royal Romeo</t>
  </si>
  <si>
    <t>Stella Foxley</t>
  </si>
  <si>
    <t>Sister Snipper</t>
  </si>
  <si>
    <t>Beelo-Bi Thorpedo</t>
  </si>
  <si>
    <t>Dixie Hinchcliff</t>
  </si>
  <si>
    <t>Kismet Park Bocelli</t>
  </si>
  <si>
    <t>Koa Doyle</t>
  </si>
  <si>
    <t>Maddilyn</t>
  </si>
  <si>
    <t>Zarli Curti</t>
  </si>
  <si>
    <t>Everly Park Fortune Teller</t>
  </si>
  <si>
    <t>Taiah Curtis</t>
  </si>
  <si>
    <t>Eydis</t>
  </si>
  <si>
    <t>Hannah Steinhoff</t>
  </si>
  <si>
    <t>Matilda Steinhoff</t>
  </si>
  <si>
    <t>Ella Cameron</t>
  </si>
  <si>
    <t>Tyrooki Banjo</t>
  </si>
  <si>
    <t>Remington Rifle</t>
  </si>
  <si>
    <t>Charli Griffiths</t>
  </si>
  <si>
    <t>Why So Serious</t>
  </si>
  <si>
    <t>Ivorstone Sense Of Self</t>
  </si>
  <si>
    <t>Jemma Griffiths</t>
  </si>
  <si>
    <t>Pablo</t>
  </si>
  <si>
    <t>Amber Griffiths</t>
  </si>
  <si>
    <t>Andlyn Park Playgirl</t>
  </si>
  <si>
    <t>Willowie Wild Child</t>
  </si>
  <si>
    <t>Ivorstone Swipe It</t>
  </si>
  <si>
    <t>Hannah Rose</t>
  </si>
  <si>
    <t>Dusty</t>
  </si>
  <si>
    <t>Lana Janse van Noordwyk</t>
  </si>
  <si>
    <t>Kadee Taylor</t>
  </si>
  <si>
    <t>Marglyn Cruisin Lady</t>
  </si>
  <si>
    <t>Keira Armstrong</t>
  </si>
  <si>
    <t>Mason</t>
  </si>
  <si>
    <t>Ruby Neame-Luty</t>
  </si>
  <si>
    <t>Charisma Benjamin</t>
  </si>
  <si>
    <t>Pangari Amadeus</t>
  </si>
  <si>
    <t>Chloe Whitmarsh</t>
  </si>
  <si>
    <t>Silkdale Kiss n Tell</t>
  </si>
  <si>
    <t>33.6</t>
  </si>
  <si>
    <t>38.8</t>
  </si>
  <si>
    <t>42.5</t>
  </si>
  <si>
    <t>58.7</t>
  </si>
  <si>
    <t>67.2</t>
  </si>
  <si>
    <t>95.3</t>
  </si>
  <si>
    <t>EL</t>
  </si>
  <si>
    <t>Ashlee Blake</t>
  </si>
  <si>
    <t>Thiacan Donandra</t>
  </si>
  <si>
    <t>Isabel Vernon</t>
  </si>
  <si>
    <t>Aerin Scatena</t>
  </si>
  <si>
    <t>Roseridge Sparkie</t>
  </si>
  <si>
    <t>Leah Priest</t>
  </si>
  <si>
    <t>Christopher Robin</t>
  </si>
  <si>
    <t>Stevie Hopkins</t>
  </si>
  <si>
    <t>The Cruel Sea</t>
  </si>
  <si>
    <t>Hughes Got It</t>
  </si>
  <si>
    <t>36.2</t>
  </si>
  <si>
    <t>37.3</t>
  </si>
  <si>
    <t>40.9</t>
  </si>
  <si>
    <t>42.7</t>
  </si>
  <si>
    <t>44.7</t>
  </si>
  <si>
    <t>51.3</t>
  </si>
  <si>
    <t>59.7</t>
  </si>
  <si>
    <t>62</t>
  </si>
  <si>
    <t>Madison Taylor</t>
  </si>
  <si>
    <t>Marglyn Bien Cruisin</t>
  </si>
  <si>
    <t>87.8</t>
  </si>
  <si>
    <t>Baylee Jenkins</t>
  </si>
  <si>
    <t>Narcoola Parc Dylan</t>
  </si>
  <si>
    <t>Collie Horse and Pony Club</t>
  </si>
  <si>
    <t>Makenzie Hrubos</t>
  </si>
  <si>
    <t>Charlie</t>
  </si>
  <si>
    <t>Gidgegannup Horse and Pony Club</t>
  </si>
  <si>
    <t>Sienna Chester</t>
  </si>
  <si>
    <t>Broadwater Park Garland</t>
  </si>
  <si>
    <t>Indy Brajkovich</t>
  </si>
  <si>
    <t>Zac Attack</t>
  </si>
  <si>
    <t>Grace Colley</t>
  </si>
  <si>
    <t>Woranora Flaunt It</t>
  </si>
  <si>
    <t>Hearts</t>
  </si>
  <si>
    <t>Walliston Riding and Pony Club</t>
  </si>
  <si>
    <t>Tiimli Golden Boy</t>
  </si>
  <si>
    <t>Wanneroo Horse and Pony Club</t>
  </si>
  <si>
    <t>Ruby Brajkovich</t>
  </si>
  <si>
    <t>Charisma George Washington</t>
  </si>
  <si>
    <t>Estelle Oakman</t>
  </si>
  <si>
    <t>Wooroloo Horse and Pony Club</t>
  </si>
  <si>
    <t>Isla George</t>
  </si>
  <si>
    <t>Assila Park Secret</t>
  </si>
  <si>
    <t>Indy Moffitt</t>
  </si>
  <si>
    <t>Pengari Silver Dawn</t>
  </si>
  <si>
    <t>Harper Massee</t>
  </si>
  <si>
    <t>Tommy</t>
  </si>
  <si>
    <t>Xavier Francis</t>
  </si>
  <si>
    <t>Judaroo Lucky Charm</t>
  </si>
  <si>
    <t>Beelo-Bi Golden Girl</t>
  </si>
  <si>
    <t>Bronte Cochran</t>
  </si>
  <si>
    <t>Thor</t>
  </si>
  <si>
    <t>Jenni</t>
  </si>
  <si>
    <t>Bella Chapman</t>
  </si>
  <si>
    <t>Wallangarra Riding and Pony Club</t>
  </si>
  <si>
    <t>Zara Officer</t>
  </si>
  <si>
    <t>Gwynnellie Downs Bonnie Brae</t>
  </si>
  <si>
    <t>Serpentine Horse and Pony Club</t>
  </si>
  <si>
    <t>Hayley Dagnall</t>
  </si>
  <si>
    <t>Avon Valley Showjumping and Pony Club</t>
  </si>
  <si>
    <t>Josephine Anning</t>
  </si>
  <si>
    <t>Brayside Sensation</t>
  </si>
  <si>
    <t>Emily Carpenter</t>
  </si>
  <si>
    <t>Eloise Bijl</t>
  </si>
  <si>
    <t>Dalgarup Park Boxer</t>
  </si>
  <si>
    <t>Rachelle Brown</t>
  </si>
  <si>
    <t>Merlot</t>
  </si>
  <si>
    <t>Capel Horse and Pony Club</t>
  </si>
  <si>
    <t>Rachel Staniforth-Smith</t>
  </si>
  <si>
    <t>Katannah Chardonnay</t>
  </si>
  <si>
    <t>Horsemen's Pony Club</t>
  </si>
  <si>
    <t>Sarah Maclean</t>
  </si>
  <si>
    <t>Sophie Caldwell</t>
  </si>
  <si>
    <t>Zahara Winters</t>
  </si>
  <si>
    <t>Allye Haydon</t>
  </si>
  <si>
    <t>South Midlands Pony Club</t>
  </si>
  <si>
    <t>Kady Middlecoat</t>
  </si>
  <si>
    <t>Mallaine Motown</t>
  </si>
  <si>
    <t>Baldivis Equestrian and Pony Club</t>
  </si>
  <si>
    <t>Angela Tomeo</t>
  </si>
  <si>
    <t>Verity Ball</t>
  </si>
  <si>
    <t>Wendamar Maestro</t>
  </si>
  <si>
    <t>Natalia Velkoski</t>
  </si>
  <si>
    <t>Marglyn Royal Design</t>
  </si>
  <si>
    <t>Isabella Santoro</t>
  </si>
  <si>
    <t>Novello Park Dakota</t>
  </si>
  <si>
    <t>Gosnells Riding and Pony Club</t>
  </si>
  <si>
    <t>Portia Allan</t>
  </si>
  <si>
    <t>Beverley Horse and Pony Club</t>
  </si>
  <si>
    <t>Ryan Frantom</t>
  </si>
  <si>
    <t>Newhope Sparks Fly</t>
  </si>
  <si>
    <t>Claire George</t>
  </si>
  <si>
    <t>Waltzing Matilda</t>
  </si>
  <si>
    <t>Joshua Heffernan</t>
  </si>
  <si>
    <t>Eva Anning</t>
  </si>
  <si>
    <t>The Brass Bear</t>
  </si>
  <si>
    <t>Vanessa Davis</t>
  </si>
  <si>
    <t>Okies Little Anya</t>
  </si>
  <si>
    <t>Amberlee Brown</t>
  </si>
  <si>
    <t>Celeste Whittaker</t>
  </si>
  <si>
    <t>Mia Staines</t>
  </si>
  <si>
    <t>Siena Stasiw</t>
  </si>
  <si>
    <t>Beckham</t>
  </si>
  <si>
    <t>Ba Ba Baruba</t>
  </si>
  <si>
    <t>For Our Nic</t>
  </si>
  <si>
    <t>Egmont Faith</t>
  </si>
  <si>
    <t>The Diplomat</t>
  </si>
  <si>
    <t>Franks Reward</t>
  </si>
  <si>
    <t>Pikelet</t>
  </si>
  <si>
    <t>Damaspia Park Emily’S Gold</t>
  </si>
  <si>
    <t>Pixies Spice And Everything Nice</t>
  </si>
  <si>
    <t>Ortessa</t>
  </si>
  <si>
    <t>Joey</t>
  </si>
  <si>
    <t>Esb Irish Consultant</t>
  </si>
  <si>
    <t>Kp Playback</t>
  </si>
  <si>
    <t>Crystal Spirit</t>
  </si>
  <si>
    <t>Maccacino</t>
  </si>
  <si>
    <t>Natural Luck</t>
  </si>
  <si>
    <t>The Chorister</t>
  </si>
  <si>
    <t>Glenbaile Half Pint</t>
  </si>
  <si>
    <t>Parkiarrup Carnival</t>
  </si>
  <si>
    <t>Lily Mcbride</t>
  </si>
  <si>
    <t>Ella Mccrum</t>
  </si>
  <si>
    <t>Grace Johnson</t>
  </si>
  <si>
    <t>Tanaya Pustkuchen</t>
  </si>
  <si>
    <t>Secret Mojito</t>
  </si>
  <si>
    <t>Serpentine 2 ODE</t>
  </si>
  <si>
    <t>Eastern Zone ODE - Kellerberrin</t>
  </si>
  <si>
    <t>13-14 July 2024</t>
  </si>
  <si>
    <t>Wallangara</t>
  </si>
  <si>
    <t>Walangara</t>
  </si>
  <si>
    <t>Dan Wiese</t>
  </si>
  <si>
    <t>Biara Flyer</t>
  </si>
  <si>
    <t>Dryandra</t>
  </si>
  <si>
    <t>Bill Wiese</t>
  </si>
  <si>
    <t>Three Votes</t>
  </si>
  <si>
    <t>E</t>
  </si>
  <si>
    <t>Rose Redman</t>
  </si>
  <si>
    <t>Dampsia Park Neils Reign</t>
  </si>
  <si>
    <t>Royal Maple</t>
  </si>
  <si>
    <t>Zoe Raston Jones</t>
  </si>
  <si>
    <t>Shesafan</t>
  </si>
  <si>
    <t>Eastern Hills</t>
  </si>
  <si>
    <t>Karryn Buller</t>
  </si>
  <si>
    <t>Brok</t>
  </si>
  <si>
    <t>Bruce Rock</t>
  </si>
  <si>
    <t>London</t>
  </si>
  <si>
    <t>Bridie Wandel</t>
  </si>
  <si>
    <t>Mack</t>
  </si>
  <si>
    <t>Emma Wiese</t>
  </si>
  <si>
    <t>Money Matters</t>
  </si>
  <si>
    <t>Chantelle Buller</t>
  </si>
  <si>
    <t>Nacho</t>
  </si>
  <si>
    <t>Lily Bolt</t>
  </si>
  <si>
    <t>Ben</t>
  </si>
  <si>
    <t>Ruby Duncan</t>
  </si>
  <si>
    <t>Lester</t>
  </si>
  <si>
    <t xml:space="preserve">Tanaya Pustkuchen </t>
  </si>
  <si>
    <t>Westwood Royal Romeo</t>
  </si>
  <si>
    <t>Pc Sonic</t>
  </si>
  <si>
    <t>Ace Of Hearts</t>
  </si>
  <si>
    <t>Georgia Warner</t>
  </si>
  <si>
    <t>Brianna Sheriff</t>
  </si>
  <si>
    <t>Tahlia Burke</t>
  </si>
  <si>
    <t>Sv The Organisation</t>
  </si>
  <si>
    <t>Upward Others</t>
  </si>
  <si>
    <t>Sophie Debrito</t>
  </si>
  <si>
    <t>Jad Gibsone</t>
  </si>
  <si>
    <t>Remrah Royale</t>
  </si>
  <si>
    <t>Jasmine Fisher</t>
  </si>
  <si>
    <t>Maraahn El Shamae</t>
  </si>
  <si>
    <t>Kasey Barr</t>
  </si>
  <si>
    <t>Kelladee Final Legacy</t>
  </si>
  <si>
    <t>Holly Kerr</t>
  </si>
  <si>
    <t>Owendale Firefox</t>
  </si>
  <si>
    <t>Pippa Jakovich</t>
  </si>
  <si>
    <t>El</t>
  </si>
  <si>
    <t>Ava Robinson</t>
  </si>
  <si>
    <t>Silver Wings Moonligh</t>
  </si>
  <si>
    <t>Thorne Park Hightime</t>
  </si>
  <si>
    <t>Log Fence</t>
  </si>
  <si>
    <t>Sophie Summers</t>
  </si>
  <si>
    <t>Pumbs</t>
  </si>
  <si>
    <t>Kiara Fitze</t>
  </si>
  <si>
    <t>The Carrock Rigoletto</t>
  </si>
  <si>
    <t>Evie Lane</t>
  </si>
  <si>
    <t>Gunnadorah Talisman</t>
  </si>
  <si>
    <t>Pippa Still</t>
  </si>
  <si>
    <t>Eliza Hutton</t>
  </si>
  <si>
    <t>Serenity Park Calais</t>
  </si>
  <si>
    <t>Sophie Morrison</t>
  </si>
  <si>
    <t>Powderbark Orlaith</t>
  </si>
  <si>
    <t>Le Skelle Lodge Royale</t>
  </si>
  <si>
    <t>RT</t>
  </si>
  <si>
    <t>Rt</t>
  </si>
  <si>
    <t>Omi Calnan</t>
  </si>
  <si>
    <t>Keeta Lee Frosty Mist</t>
  </si>
  <si>
    <t>Keirah Dolan</t>
  </si>
  <si>
    <t>Antique Windchester</t>
  </si>
  <si>
    <t>Bunbury</t>
  </si>
  <si>
    <t>WD</t>
  </si>
  <si>
    <t>Aerin Hoyne</t>
  </si>
  <si>
    <t>Leedale Alice In Wonderland</t>
  </si>
  <si>
    <t>Charlee Crispin</t>
  </si>
  <si>
    <t>Rowen Bee Gee</t>
  </si>
  <si>
    <t>Turpins Tigeress</t>
  </si>
  <si>
    <t>Lieve Ludgate</t>
  </si>
  <si>
    <t>Kirralea Showman</t>
  </si>
  <si>
    <t>Ruth Elsegood</t>
  </si>
  <si>
    <t>Ghus</t>
  </si>
  <si>
    <t>Beverley</t>
  </si>
  <si>
    <t>Taylah Smith</t>
  </si>
  <si>
    <t>Taju Nerada</t>
  </si>
  <si>
    <t>Ella Byrne</t>
  </si>
  <si>
    <t>Clare Downs Chantilly Lace</t>
  </si>
  <si>
    <t>Lily Francis</t>
  </si>
  <si>
    <t>Ziggy Stardust</t>
  </si>
  <si>
    <t>Michigan</t>
  </si>
  <si>
    <t>Gidgegannup</t>
  </si>
  <si>
    <t>Michala Gibsone</t>
  </si>
  <si>
    <t>Remrah Rocher</t>
  </si>
  <si>
    <t>Kate Addison</t>
  </si>
  <si>
    <t>Luvash Heartthrob</t>
  </si>
  <si>
    <t>Wellington</t>
  </si>
  <si>
    <t>Krystina Bercene</t>
  </si>
  <si>
    <t>My Ophelia</t>
  </si>
  <si>
    <t>Kaeleigh Brown</t>
  </si>
  <si>
    <t>Mystic Shadows Celtic Wizard</t>
  </si>
  <si>
    <t>Alexis Stubbs</t>
  </si>
  <si>
    <t>Serendipity T</t>
  </si>
  <si>
    <t>Mayanup</t>
  </si>
  <si>
    <t>Betsy Rivis</t>
  </si>
  <si>
    <t>Orion</t>
  </si>
  <si>
    <t>Amy Lockhart</t>
  </si>
  <si>
    <t>Divine Shadow</t>
  </si>
  <si>
    <t>Madeline Wilson</t>
  </si>
  <si>
    <t>Bayside Swift Mirage</t>
  </si>
  <si>
    <t>Jade Reilly</t>
  </si>
  <si>
    <t>Vanessa Vincent</t>
  </si>
  <si>
    <t>Priority One</t>
  </si>
  <si>
    <t>Tegan Hughes</t>
  </si>
  <si>
    <t>Endwood Four Seasons</t>
  </si>
  <si>
    <t>Mya Dove</t>
  </si>
  <si>
    <t>Melverley</t>
  </si>
  <si>
    <t>Chloe Wood</t>
  </si>
  <si>
    <t>Limehill Kochiece</t>
  </si>
  <si>
    <t>Jaime Bell</t>
  </si>
  <si>
    <t>New Horizons</t>
  </si>
  <si>
    <t xml:space="preserve"> </t>
  </si>
  <si>
    <t>Canterbury Robinson</t>
  </si>
  <si>
    <t>Red Dar Jon</t>
  </si>
  <si>
    <t>Azzari</t>
  </si>
  <si>
    <t>Bayside Prized Poet</t>
  </si>
  <si>
    <t>Elexia Challinger</t>
  </si>
  <si>
    <t>Our Boy Chester</t>
  </si>
  <si>
    <t>Oliva Luzny</t>
  </si>
  <si>
    <t>Beckenham</t>
  </si>
  <si>
    <t>Bella Barr</t>
  </si>
  <si>
    <t>Holland Park Vienna</t>
  </si>
  <si>
    <t>Judaroo Love Me Do</t>
  </si>
  <si>
    <t>Ava Debrito</t>
  </si>
  <si>
    <t>Shame N Scandal</t>
  </si>
  <si>
    <t>Claudia Gibson</t>
  </si>
  <si>
    <t>Zalwood</t>
  </si>
  <si>
    <t>Darlington</t>
  </si>
  <si>
    <t>Milla Vukelic</t>
  </si>
  <si>
    <t>Delilah</t>
  </si>
  <si>
    <t>Scout'N About</t>
  </si>
  <si>
    <t>Anakie I'M So Ffansi</t>
  </si>
  <si>
    <t>Fossil Downs Where'S Wally</t>
  </si>
  <si>
    <t>Ghp Vitality</t>
  </si>
  <si>
    <t>Mia Mcdonald</t>
  </si>
  <si>
    <t>Rylie Mcginty</t>
  </si>
  <si>
    <t>Ruby Mcdonald</t>
  </si>
  <si>
    <t>Laila Mcginty</t>
  </si>
  <si>
    <t>Hartleys Vintage</t>
  </si>
  <si>
    <t>Addison Moir</t>
  </si>
  <si>
    <t>Miss Sunset</t>
  </si>
  <si>
    <t>Skye Nathan</t>
  </si>
  <si>
    <t>Castiel</t>
  </si>
  <si>
    <t>Mia Holberton</t>
  </si>
  <si>
    <t>Senator Budweiser</t>
  </si>
  <si>
    <t>Willoughby Sharp</t>
  </si>
  <si>
    <t>Mel Bea</t>
  </si>
  <si>
    <t>Desertdusk</t>
  </si>
  <si>
    <t>Benjumen Kloeden</t>
  </si>
  <si>
    <t>Ras</t>
  </si>
  <si>
    <t>Samuel Bryan</t>
  </si>
  <si>
    <t>Louie</t>
  </si>
  <si>
    <t>Maya Van Irsen</t>
  </si>
  <si>
    <t>Llamedos</t>
  </si>
  <si>
    <t>Yowada Tiptop</t>
  </si>
  <si>
    <t>Ashleigh Pritchard</t>
  </si>
  <si>
    <t>Molly O'Malley</t>
  </si>
  <si>
    <t>Jimmy O'Reilly</t>
  </si>
  <si>
    <t>Matilda Meiklejohn</t>
  </si>
  <si>
    <t>Delevingne</t>
  </si>
  <si>
    <t>Harry</t>
  </si>
  <si>
    <t>Mia Noakes</t>
  </si>
  <si>
    <t>Amelia Wright</t>
  </si>
  <si>
    <t>Prince Of Narpyn</t>
  </si>
  <si>
    <t>Ava Bowles</t>
  </si>
  <si>
    <t>Kazwood Park Love Always</t>
  </si>
  <si>
    <t xml:space="preserve">Serpentine </t>
  </si>
  <si>
    <t>Bayleigh Tieleman French</t>
  </si>
  <si>
    <t>Nanga Downs Blue</t>
  </si>
  <si>
    <t xml:space="preserve">Mayanup </t>
  </si>
  <si>
    <t>Chiara Thomas</t>
  </si>
  <si>
    <t>Maddi</t>
  </si>
  <si>
    <t>Madeleine clair</t>
  </si>
  <si>
    <t>Hannah Kerr</t>
  </si>
  <si>
    <t>Bp Georgie Boy</t>
  </si>
  <si>
    <t>Olivia Read</t>
  </si>
  <si>
    <t>Prince Noble</t>
  </si>
  <si>
    <t>Follyfoot Alchemy</t>
  </si>
  <si>
    <t>Il Righello</t>
  </si>
  <si>
    <t>Beverley Horse</t>
  </si>
  <si>
    <t>Limehill Royal Jester</t>
  </si>
  <si>
    <t>Ava Clarke</t>
  </si>
  <si>
    <t>Lancefield Park Armanzi</t>
  </si>
  <si>
    <t>New World Rolls Royce</t>
  </si>
  <si>
    <t>Sensational Sinny</t>
  </si>
  <si>
    <t>Eden Vandenberg</t>
  </si>
  <si>
    <t>Bobcat Boy</t>
  </si>
  <si>
    <t>bobcat boy</t>
  </si>
  <si>
    <t>Imogen Hill</t>
  </si>
  <si>
    <t>General Comrade</t>
  </si>
  <si>
    <t>Caitlin Pritchard</t>
  </si>
  <si>
    <t>Baylaurel Whiskey</t>
  </si>
  <si>
    <t>Run for Winnie</t>
  </si>
  <si>
    <t>Nicola Lachenicht</t>
  </si>
  <si>
    <t>Ellington Evening</t>
  </si>
  <si>
    <t>King River</t>
  </si>
  <si>
    <t>Tahlia Bourke</t>
  </si>
  <si>
    <t>Maddison Horne</t>
  </si>
  <si>
    <t>Bella</t>
  </si>
  <si>
    <t>Allye Hayden</t>
  </si>
  <si>
    <t>Phoenix</t>
  </si>
  <si>
    <t>Alice Colebrook</t>
  </si>
  <si>
    <t>Celestine Winston</t>
  </si>
  <si>
    <t>Bel Dabic</t>
  </si>
  <si>
    <t>Burkina</t>
  </si>
  <si>
    <t>Jessica Ferrari</t>
  </si>
  <si>
    <t>Collum Kismet</t>
  </si>
  <si>
    <t>Anya Johnston</t>
  </si>
  <si>
    <t>Taunton Vale Calimero</t>
  </si>
  <si>
    <t>Ivy Colebrook</t>
  </si>
  <si>
    <t>Rowan Miss Minnesota</t>
  </si>
  <si>
    <t>Elusive Pro</t>
  </si>
  <si>
    <t>Tessa Edwards</t>
  </si>
  <si>
    <t>Sliced Bread</t>
  </si>
  <si>
    <t>Fossil Downs Wheres Wally</t>
  </si>
  <si>
    <t>Brylee Snaddon</t>
  </si>
  <si>
    <t>Elizabeth Jones</t>
  </si>
  <si>
    <t>Legal Flight</t>
  </si>
  <si>
    <t>Wc Drift N Echo</t>
  </si>
  <si>
    <t>Judaroo Hugo Boss</t>
  </si>
  <si>
    <t>Jasmin Holland</t>
  </si>
  <si>
    <t>Hinchinmose</t>
  </si>
  <si>
    <t>Piper Gillett</t>
  </si>
  <si>
    <t>Willow Pavlovic</t>
  </si>
  <si>
    <t>Sammy</t>
  </si>
  <si>
    <t>Tahni Williams</t>
  </si>
  <si>
    <t>Holland Park Riviera</t>
  </si>
  <si>
    <t>Indi Curtin</t>
  </si>
  <si>
    <t>Brayside Blackjack</t>
  </si>
  <si>
    <t>Gwynellie Downs Bonnie Brae</t>
  </si>
  <si>
    <t>Sara Scott</t>
  </si>
  <si>
    <t>Salisbury Magic Affair</t>
  </si>
  <si>
    <t>Lacey Mateljan</t>
  </si>
  <si>
    <t>Dory</t>
  </si>
  <si>
    <t>Chalize Tyler</t>
  </si>
  <si>
    <t>Hannah Duncan</t>
  </si>
  <si>
    <t>Wesswood I Believe</t>
  </si>
  <si>
    <t>Ruby Douglas</t>
  </si>
  <si>
    <t>Secret Valley Rockstar</t>
  </si>
  <si>
    <t>Caitlyn Duncan</t>
  </si>
  <si>
    <t>Powderbark Eireann</t>
  </si>
  <si>
    <t>Aria Walton</t>
  </si>
  <si>
    <t>Casper</t>
  </si>
  <si>
    <t>Haily Stirnweiss</t>
  </si>
  <si>
    <t>Milo Shanley Green</t>
  </si>
  <si>
    <t>Marlie Helliwell</t>
  </si>
  <si>
    <t>Bralgon Hottshott</t>
  </si>
  <si>
    <t>Ruby Harry</t>
  </si>
  <si>
    <t>Powderbark Peppermint Patty</t>
  </si>
  <si>
    <t>Sophie Appleby</t>
  </si>
  <si>
    <t>Penley Marco Polo</t>
  </si>
  <si>
    <t>Ava Gleeson</t>
  </si>
  <si>
    <t>Dymunaid Aur</t>
  </si>
  <si>
    <t>Gph Vitality</t>
  </si>
  <si>
    <t>Prisoner Of War</t>
  </si>
  <si>
    <t>Madeleine Clair</t>
  </si>
  <si>
    <t>Pangari Silver Dawn</t>
  </si>
  <si>
    <t>Southern Hills Golden Edition</t>
  </si>
  <si>
    <t>Leedale Irish Sloan</t>
  </si>
  <si>
    <t>Cara Mccarron</t>
  </si>
  <si>
    <t>Lana Janse Van Noordwyk</t>
  </si>
  <si>
    <t>30.25</t>
  </si>
  <si>
    <t>41.75</t>
  </si>
  <si>
    <t>46.79</t>
  </si>
  <si>
    <t>Nell Howorth</t>
  </si>
  <si>
    <t>Flirt With Hal</t>
  </si>
  <si>
    <t>30.89</t>
  </si>
  <si>
    <t>34.82</t>
  </si>
  <si>
    <t>43.94</t>
  </si>
  <si>
    <t>61.57</t>
  </si>
  <si>
    <t>Hinchinmoose</t>
  </si>
  <si>
    <t>99.73</t>
  </si>
  <si>
    <t>Emma Tomlinson</t>
  </si>
  <si>
    <t>Horse</t>
  </si>
  <si>
    <t>29.80</t>
  </si>
  <si>
    <t>Marni Bercene</t>
  </si>
  <si>
    <t>Tiaja Park Magic</t>
  </si>
  <si>
    <t>40.00</t>
  </si>
  <si>
    <t>43.00</t>
  </si>
  <si>
    <t>54.60</t>
  </si>
  <si>
    <t>Lily Fitzgerald</t>
  </si>
  <si>
    <t>Melayne Roseann</t>
  </si>
  <si>
    <t>61.40</t>
  </si>
  <si>
    <t>81.20</t>
  </si>
  <si>
    <t>105.80</t>
  </si>
  <si>
    <t>32.00</t>
  </si>
  <si>
    <t>37.60</t>
  </si>
  <si>
    <t>47.00</t>
  </si>
  <si>
    <t>66.60</t>
  </si>
  <si>
    <t>38.80</t>
  </si>
  <si>
    <t>Marvel</t>
  </si>
  <si>
    <t>62.20</t>
  </si>
  <si>
    <t>40.60</t>
  </si>
  <si>
    <t>Mia McDonald</t>
  </si>
  <si>
    <t>47.20</t>
  </si>
  <si>
    <t>Capri Sellenger</t>
  </si>
  <si>
    <t>Winter</t>
  </si>
  <si>
    <t>51.20</t>
  </si>
  <si>
    <t>Jenaveve Page</t>
  </si>
  <si>
    <t>56.00</t>
  </si>
  <si>
    <t>56.20</t>
  </si>
  <si>
    <t>73.00</t>
  </si>
  <si>
    <t>76.80</t>
  </si>
  <si>
    <t>Lyngarie Philano'S Gift</t>
  </si>
  <si>
    <t>Wyatchwood Druid</t>
  </si>
  <si>
    <t>albany</t>
  </si>
  <si>
    <t>Vanessa Davies</t>
  </si>
  <si>
    <t>R</t>
  </si>
  <si>
    <t>Peel</t>
  </si>
  <si>
    <t>Woodridge</t>
  </si>
  <si>
    <t>Reagan Hughes</t>
  </si>
  <si>
    <t>Kalaf</t>
  </si>
  <si>
    <t>Lara Schmidt</t>
  </si>
  <si>
    <t>Jinjarri</t>
  </si>
  <si>
    <t>Jimmy</t>
  </si>
  <si>
    <t>Aine Dooley</t>
  </si>
  <si>
    <t>Indianna Summer Gold</t>
  </si>
  <si>
    <t>Woolooroo</t>
  </si>
  <si>
    <t>Anna Livingstone</t>
  </si>
  <si>
    <t>Lexi Lou</t>
  </si>
  <si>
    <t>Thornpark Songbird</t>
  </si>
  <si>
    <t>Grace Eden</t>
  </si>
  <si>
    <t>Leedale Vagabon</t>
  </si>
  <si>
    <t>Ella Atwell</t>
  </si>
  <si>
    <t>Karma Park Tops Delight</t>
  </si>
  <si>
    <t>Ella North</t>
  </si>
  <si>
    <t>Lady Marmalade</t>
  </si>
  <si>
    <t>Mia Farr</t>
  </si>
  <si>
    <t>Tanwen</t>
  </si>
  <si>
    <t>Oscar</t>
  </si>
  <si>
    <t>Charlotte Berryman</t>
  </si>
  <si>
    <t>Toscani Siam</t>
  </si>
  <si>
    <t>Sian Roberts</t>
  </si>
  <si>
    <t>Trapalanda Downs Rhambeau</t>
  </si>
  <si>
    <t>Amy Williams</t>
  </si>
  <si>
    <t>Gold Front Xena</t>
  </si>
  <si>
    <t>Ivy Smith</t>
  </si>
  <si>
    <t>Tanilba Little Big Man</t>
  </si>
  <si>
    <t>Lily Vanderwiel</t>
  </si>
  <si>
    <t>Hillswood Hillary</t>
  </si>
  <si>
    <t>Takayla Pense</t>
  </si>
  <si>
    <t>Pip Still</t>
  </si>
  <si>
    <t>Monty Mataeo</t>
  </si>
  <si>
    <t>Harriet Forrest</t>
  </si>
  <si>
    <t>Blue Sandgroper</t>
  </si>
  <si>
    <t>Present Arms</t>
  </si>
  <si>
    <t>Brooke-Lee Edwards</t>
  </si>
  <si>
    <t>Southern Cross Aurion De Lux</t>
  </si>
  <si>
    <t>Jds Specks Outback Joker</t>
  </si>
  <si>
    <t>27-28 April 24</t>
  </si>
  <si>
    <t>Gynadup Plains Arabella</t>
  </si>
  <si>
    <t>Ember Jensz</t>
  </si>
  <si>
    <t>Wendamar Elyssia</t>
  </si>
  <si>
    <t>Silver Wings Moonlight</t>
  </si>
  <si>
    <t>South West Horse Trials (Harvey)</t>
  </si>
  <si>
    <t>HARV</t>
  </si>
  <si>
    <t xml:space="preserve">The Trojan </t>
  </si>
  <si>
    <t>Collie</t>
  </si>
  <si>
    <t>Walliston</t>
  </si>
  <si>
    <t>Avon Valley</t>
  </si>
  <si>
    <t>Natalia Velkowski</t>
  </si>
  <si>
    <t>Bridie Bush</t>
  </si>
  <si>
    <t>Lara Sillinger</t>
  </si>
  <si>
    <t>Eleanor Prescott</t>
  </si>
  <si>
    <t>Elliot</t>
  </si>
  <si>
    <t>Davincis Wanderer</t>
  </si>
  <si>
    <t>Sophie Dagnall</t>
  </si>
  <si>
    <t>Ebony Rose Spotlight</t>
  </si>
  <si>
    <t>Lani Herold</t>
  </si>
  <si>
    <t>Grand Grigio</t>
  </si>
  <si>
    <t>Charlie Black</t>
  </si>
  <si>
    <t>Leedale Requin</t>
  </si>
  <si>
    <t>Chloe Winter</t>
  </si>
  <si>
    <t>Queen Of Hearts</t>
  </si>
  <si>
    <t>Ruby Hill</t>
  </si>
  <si>
    <t>Kendlestone Park Royalty</t>
  </si>
  <si>
    <t>Ret</t>
  </si>
  <si>
    <t>Amelie Barrett</t>
  </si>
  <si>
    <t>Frosty</t>
  </si>
  <si>
    <t>Elim</t>
  </si>
  <si>
    <t>Alyssa O'Neil</t>
  </si>
  <si>
    <t>Dude</t>
  </si>
  <si>
    <t>Reagan Hill</t>
  </si>
  <si>
    <t>Sir Dandy</t>
  </si>
  <si>
    <t>Alicja Urban</t>
  </si>
  <si>
    <t>Little Bit Of Spice</t>
  </si>
  <si>
    <t>Astra</t>
  </si>
  <si>
    <t>Krystal Adams</t>
  </si>
  <si>
    <t>Mattama Park Uluru</t>
  </si>
  <si>
    <t>Osiris Andy Pandy</t>
  </si>
  <si>
    <t>Pippa Black</t>
  </si>
  <si>
    <t>Trapalanda Downs Pegasus</t>
  </si>
  <si>
    <t>Parkiarrup Bundarlee</t>
  </si>
  <si>
    <t>Jasmine Hodkinson</t>
  </si>
  <si>
    <t>Northern Range</t>
  </si>
  <si>
    <t>Evie James</t>
  </si>
  <si>
    <t>Just Alby</t>
  </si>
  <si>
    <t>Stella Brown</t>
  </si>
  <si>
    <t>Brayside Forever After</t>
  </si>
  <si>
    <t>SCR</t>
  </si>
  <si>
    <t>Campbell Black</t>
  </si>
  <si>
    <t>Karma Park Barilla Bay</t>
  </si>
  <si>
    <t>Caitlin Godfrey</t>
  </si>
  <si>
    <t>Madero</t>
  </si>
  <si>
    <t>Megan Watson</t>
  </si>
  <si>
    <t>Golden Gaytime</t>
  </si>
  <si>
    <t>Lauren Stubbs</t>
  </si>
  <si>
    <t>Dalakee High Society</t>
  </si>
  <si>
    <t>Chloe Broadbent</t>
  </si>
  <si>
    <t>Supreme Force</t>
  </si>
  <si>
    <t>Chloe Godfrey</t>
  </si>
  <si>
    <t>Demi Go Round</t>
  </si>
  <si>
    <t>Hillswood Hilary</t>
  </si>
  <si>
    <t>Good Intentions</t>
  </si>
  <si>
    <t>Bagers D'Lite Dulce Delupi</t>
  </si>
  <si>
    <t>Charisma Accolade</t>
  </si>
  <si>
    <t>Madelyn Mcdonagh</t>
  </si>
  <si>
    <t>Avarna Mcdonald</t>
  </si>
  <si>
    <t>Sophie Mcdougall</t>
  </si>
  <si>
    <t>Mikenny'S Caruso</t>
  </si>
  <si>
    <t>Spalding</t>
  </si>
  <si>
    <t xml:space="preserve">Woodridge </t>
  </si>
  <si>
    <t>Just Wadda The Chances</t>
  </si>
  <si>
    <t>Abby Green</t>
  </si>
  <si>
    <t>Red Katyusha</t>
  </si>
  <si>
    <t>Moonyoonooka</t>
  </si>
  <si>
    <t>Wendamar Expressions</t>
  </si>
  <si>
    <t>Clare Graham</t>
  </si>
  <si>
    <t>Pure Excitement</t>
  </si>
  <si>
    <t>Savannah Beveridge</t>
  </si>
  <si>
    <t>Emprador</t>
  </si>
  <si>
    <t>Wst Plantangenet</t>
  </si>
  <si>
    <t>Mysic Shadows Celtic Wizard</t>
  </si>
  <si>
    <t>Powerful Force</t>
  </si>
  <si>
    <t>Bronte Butt</t>
  </si>
  <si>
    <t>Clare Downs Amira</t>
  </si>
  <si>
    <t>Wst Plantagenet</t>
  </si>
  <si>
    <t>Portia Allen</t>
  </si>
  <si>
    <t>Jennifer Kobulniczky-Duncan</t>
  </si>
  <si>
    <t>Novalis Rose</t>
  </si>
  <si>
    <t>Major Attire</t>
  </si>
  <si>
    <t>Isabelle Dewa</t>
  </si>
  <si>
    <t>Tiaja Pk Gift</t>
  </si>
  <si>
    <t>Indi Smith</t>
  </si>
  <si>
    <t>Darkest Secret</t>
  </si>
  <si>
    <t>Ainsley Smith</t>
  </si>
  <si>
    <t>Karadal Wizard</t>
  </si>
  <si>
    <t>Tarni King</t>
  </si>
  <si>
    <t>Sevenoaks Guardsman</t>
  </si>
  <si>
    <t>Eleventy</t>
  </si>
  <si>
    <t>Hugh'S Got It</t>
  </si>
  <si>
    <t xml:space="preserve">Clare Downs Sultans of Swing </t>
  </si>
  <si>
    <t>Olivia Stephen</t>
  </si>
  <si>
    <t>Touchstone Felix</t>
  </si>
  <si>
    <t>Mikaylah Stephen</t>
  </si>
  <si>
    <t>Clare Downs Charisma</t>
  </si>
  <si>
    <t>Sophia Evans</t>
  </si>
  <si>
    <t>Dilkara Special Order</t>
  </si>
  <si>
    <t>Kalgoorlie district pony club</t>
  </si>
  <si>
    <t>Lisa Bartlett-Torr</t>
  </si>
  <si>
    <t>Aztec</t>
  </si>
  <si>
    <t>Chloe Stephen</t>
  </si>
  <si>
    <t>Charisma Edward</t>
  </si>
  <si>
    <t>Pacific View Composer</t>
  </si>
  <si>
    <t>Serenities Chicken Nugget</t>
  </si>
  <si>
    <t>Sadie Morrison</t>
  </si>
  <si>
    <t>Stars Align</t>
  </si>
  <si>
    <t>Olive Shillington</t>
  </si>
  <si>
    <t>Esb Irish Ritual</t>
  </si>
  <si>
    <t>Sugar</t>
  </si>
  <si>
    <t>Ruby Heather</t>
  </si>
  <si>
    <t>Sugarhill Debutante Gold</t>
  </si>
  <si>
    <t>Evelyn Govans</t>
  </si>
  <si>
    <t>My Meggie Pony</t>
  </si>
  <si>
    <t>Rohan Silver Dollar</t>
  </si>
  <si>
    <t>PC45 15yrs &amp; O</t>
  </si>
  <si>
    <t>Ruby Passchier</t>
  </si>
  <si>
    <t>Emily Kilby</t>
  </si>
  <si>
    <t>W/drwn</t>
  </si>
  <si>
    <t>Abigail Laurence</t>
  </si>
  <si>
    <t>India Curtin</t>
  </si>
  <si>
    <t>Zoey Mateljan</t>
  </si>
  <si>
    <t>Pippa Triggs</t>
  </si>
  <si>
    <t>Annabelle Mccormack</t>
  </si>
  <si>
    <t>Bella Pearce</t>
  </si>
  <si>
    <t>Ebonie Richardson</t>
  </si>
  <si>
    <t>Jess Toohey</t>
  </si>
  <si>
    <t>Olive Beckley</t>
  </si>
  <si>
    <t>Georgie Byrne</t>
  </si>
  <si>
    <t>Lahnee Pozzebon</t>
  </si>
  <si>
    <t>Rebecca Suvaljko</t>
  </si>
  <si>
    <t>Lillianna Jones</t>
  </si>
  <si>
    <t>Jasmine Shaw</t>
  </si>
  <si>
    <t>Lila Seberry</t>
  </si>
  <si>
    <t>Indy</t>
  </si>
  <si>
    <t>Invictus</t>
  </si>
  <si>
    <t>Haydon Rose Jewel</t>
  </si>
  <si>
    <t>Smokey Bandit</t>
  </si>
  <si>
    <t>Richie Rich</t>
  </si>
  <si>
    <t>Willing Wattle</t>
  </si>
  <si>
    <t>My Anastasia</t>
  </si>
  <si>
    <t>Brookevalley Dymunaid Aur</t>
  </si>
  <si>
    <t>Gynudup Plains Arabella</t>
  </si>
  <si>
    <t>Raffie</t>
  </si>
  <si>
    <t>Lyndam Park Valentino</t>
  </si>
  <si>
    <t>Saxon King</t>
  </si>
  <si>
    <t>Bevanlee Banter</t>
  </si>
  <si>
    <t>Descarado Savannah</t>
  </si>
  <si>
    <t>Tiffany</t>
  </si>
  <si>
    <t>Talaqi Citi</t>
  </si>
  <si>
    <t>Zia Park Classic</t>
  </si>
  <si>
    <t>Glen Hardey Omega Cloud</t>
  </si>
  <si>
    <t>In Her Spirit</t>
  </si>
  <si>
    <t>Gibraltar</t>
  </si>
  <si>
    <t>Scenic Blitz</t>
  </si>
  <si>
    <t>Rex</t>
  </si>
  <si>
    <t>Sp Stella</t>
  </si>
  <si>
    <t>He'S No Angel</t>
  </si>
  <si>
    <t>Apollo Eleven</t>
  </si>
  <si>
    <t>Pc45 14 Yrs &amp; U</t>
  </si>
  <si>
    <t>Keiley Van Der Graaf</t>
  </si>
  <si>
    <t>Pc65 15Yrs &amp; O</t>
  </si>
  <si>
    <t>Pc65 14 Yrs &amp; U</t>
  </si>
  <si>
    <t>Sophie Rose Caldwell</t>
  </si>
  <si>
    <t>Pc80Cm</t>
  </si>
  <si>
    <t>Pc95Cm</t>
  </si>
  <si>
    <t>Bungulla stud Impact</t>
  </si>
  <si>
    <t>Peel Metropolitan Horse and Pony Club</t>
  </si>
  <si>
    <t>Emily Stampalia</t>
  </si>
  <si>
    <t>Meg Fowler</t>
  </si>
  <si>
    <t>Imogen Murray</t>
  </si>
  <si>
    <t>The Black Flash</t>
  </si>
  <si>
    <t>Breezewater Mr Brown</t>
  </si>
  <si>
    <t>Murray Horse and Pony Club</t>
  </si>
  <si>
    <t>RET</t>
  </si>
  <si>
    <t>Civil Rights</t>
  </si>
  <si>
    <t>Charli Brajkovich</t>
  </si>
  <si>
    <t>Equus Hustle</t>
  </si>
  <si>
    <t>Margaret River Horse and Pony Club</t>
  </si>
  <si>
    <t>Woodridge Horse and Pony Club</t>
  </si>
  <si>
    <t>Celeste Casotti</t>
  </si>
  <si>
    <t>Orange Grove Horse and Pony Club</t>
  </si>
  <si>
    <t>It’S A Pleasure</t>
  </si>
  <si>
    <t>Anakie I’M So Ffansi</t>
  </si>
  <si>
    <t>Alahambra Milk And Honey</t>
  </si>
  <si>
    <t>Pony Club WA State Eventing Championships 2024</t>
  </si>
  <si>
    <t>Clare Downs Sultans Of Swing</t>
  </si>
  <si>
    <t>Clare Downs Sultans of Swing</t>
  </si>
  <si>
    <t>Madison Price</t>
  </si>
  <si>
    <t>Too Many Bubbles</t>
  </si>
  <si>
    <t>Ella MacGregor</t>
  </si>
  <si>
    <t>NC</t>
  </si>
  <si>
    <t>Lily McBride</t>
  </si>
  <si>
    <t>Lyngarie Philano's Gift</t>
  </si>
  <si>
    <t>Joshua Brook Chase Me Charlie</t>
  </si>
  <si>
    <t>Ace of Hearts</t>
  </si>
  <si>
    <t xml:space="preserve">Sophie Appleby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</si>
</sst>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0.000"/>
    <numFmt numFmtId="167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rgb="FFFF66CC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66"/>
      <name val="Arial"/>
      <family val="2"/>
    </font>
    <font>
      <u/>
      <sz val="11"/>
      <name val="Arial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8A002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1E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7" fillId="0" borderId="0"/>
    <xf numFmtId="0" fontId="6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709">
    <xf numFmtId="0" fontId="0" fillId="0" borderId="0" xfId="0"/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49" fontId="0" fillId="0" borderId="30" xfId="0" applyNumberForma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6"/>
    <xf numFmtId="1" fontId="5" fillId="5" borderId="42" xfId="0" applyNumberFormat="1" applyFont="1" applyFill="1" applyBorder="1" applyAlignment="1">
      <alignment horizontal="center" vertical="center"/>
    </xf>
    <xf numFmtId="1" fontId="5" fillId="5" borderId="5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14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Alignment="1">
      <alignment horizontal="center" vertical="center"/>
    </xf>
    <xf numFmtId="1" fontId="5" fillId="5" borderId="25" xfId="0" applyNumberFormat="1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>
      <alignment horizontal="center" vertical="center"/>
    </xf>
    <xf numFmtId="164" fontId="9" fillId="5" borderId="42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4" fontId="18" fillId="6" borderId="0" xfId="12" applyNumberFormat="1" applyFont="1" applyFill="1" applyBorder="1" applyAlignment="1">
      <alignment horizontal="center" vertical="center"/>
    </xf>
    <xf numFmtId="1" fontId="5" fillId="7" borderId="42" xfId="0" applyNumberFormat="1" applyFont="1" applyFill="1" applyBorder="1" applyAlignment="1">
      <alignment horizontal="center" vertical="center"/>
    </xf>
    <xf numFmtId="1" fontId="5" fillId="7" borderId="51" xfId="0" applyNumberFormat="1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1" fontId="9" fillId="7" borderId="13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1" fontId="5" fillId="7" borderId="14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left" vertical="center"/>
    </xf>
    <xf numFmtId="0" fontId="9" fillId="7" borderId="25" xfId="0" applyFont="1" applyFill="1" applyBorder="1" applyAlignment="1">
      <alignment horizontal="left" vertical="center"/>
    </xf>
    <xf numFmtId="164" fontId="9" fillId="7" borderId="25" xfId="0" applyNumberFormat="1" applyFont="1" applyFill="1" applyBorder="1" applyAlignment="1">
      <alignment horizontal="center" vertical="center"/>
    </xf>
    <xf numFmtId="1" fontId="9" fillId="7" borderId="24" xfId="0" applyNumberFormat="1" applyFont="1" applyFill="1" applyBorder="1" applyAlignment="1">
      <alignment horizontal="center" vertical="center"/>
    </xf>
    <xf numFmtId="1" fontId="9" fillId="7" borderId="25" xfId="0" applyNumberFormat="1" applyFont="1" applyFill="1" applyBorder="1" applyAlignment="1">
      <alignment horizontal="center" vertical="center"/>
    </xf>
    <xf numFmtId="1" fontId="5" fillId="7" borderId="25" xfId="0" applyNumberFormat="1" applyFont="1" applyFill="1" applyBorder="1" applyAlignment="1">
      <alignment horizontal="center" vertical="center"/>
    </xf>
    <xf numFmtId="1" fontId="5" fillId="7" borderId="26" xfId="0" applyNumberFormat="1" applyFont="1" applyFill="1" applyBorder="1" applyAlignment="1">
      <alignment horizontal="center" vertical="center"/>
    </xf>
    <xf numFmtId="1" fontId="24" fillId="6" borderId="0" xfId="0" applyNumberFormat="1" applyFont="1" applyFill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6" xfId="0" applyNumberFormat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1" fontId="24" fillId="6" borderId="9" xfId="0" applyNumberFormat="1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5" fillId="3" borderId="53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49" fontId="15" fillId="3" borderId="17" xfId="0" applyNumberFormat="1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" fontId="5" fillId="8" borderId="42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left" vertical="center"/>
    </xf>
    <xf numFmtId="1" fontId="9" fillId="8" borderId="13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8" borderId="14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left" vertical="center"/>
    </xf>
    <xf numFmtId="0" fontId="9" fillId="8" borderId="25" xfId="0" applyFont="1" applyFill="1" applyBorder="1" applyAlignment="1">
      <alignment horizontal="left" vertical="center"/>
    </xf>
    <xf numFmtId="164" fontId="9" fillId="8" borderId="25" xfId="0" applyNumberFormat="1" applyFont="1" applyFill="1" applyBorder="1" applyAlignment="1">
      <alignment horizontal="center" vertical="center"/>
    </xf>
    <xf numFmtId="1" fontId="9" fillId="8" borderId="26" xfId="0" applyNumberFormat="1" applyFont="1" applyFill="1" applyBorder="1" applyAlignment="1">
      <alignment horizontal="center" vertical="center"/>
    </xf>
    <xf numFmtId="1" fontId="9" fillId="8" borderId="24" xfId="0" applyNumberFormat="1" applyFont="1" applyFill="1" applyBorder="1" applyAlignment="1">
      <alignment horizontal="center" vertical="center"/>
    </xf>
    <xf numFmtId="1" fontId="9" fillId="8" borderId="25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1" fontId="5" fillId="8" borderId="26" xfId="0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center" vertical="center"/>
    </xf>
    <xf numFmtId="1" fontId="9" fillId="9" borderId="0" xfId="0" applyNumberFormat="1" applyFont="1" applyFill="1" applyAlignment="1">
      <alignment horizontal="center" vertical="center"/>
    </xf>
    <xf numFmtId="14" fontId="18" fillId="9" borderId="0" xfId="12" applyNumberFormat="1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1" fontId="9" fillId="5" borderId="51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1" fontId="9" fillId="5" borderId="26" xfId="0" applyNumberFormat="1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1" fontId="25" fillId="9" borderId="9" xfId="0" applyNumberFormat="1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" fontId="8" fillId="11" borderId="0" xfId="0" applyNumberFormat="1" applyFont="1" applyFill="1" applyAlignment="1">
      <alignment horizontal="center"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center" vertical="center"/>
    </xf>
    <xf numFmtId="1" fontId="9" fillId="11" borderId="0" xfId="0" applyNumberFormat="1" applyFont="1" applyFill="1" applyAlignment="1">
      <alignment horizontal="center" vertical="center"/>
    </xf>
    <xf numFmtId="14" fontId="18" fillId="11" borderId="0" xfId="12" applyNumberFormat="1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1" fontId="27" fillId="11" borderId="0" xfId="0" applyNumberFormat="1" applyFont="1" applyFill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4" fontId="18" fillId="3" borderId="0" xfId="12" applyNumberFormat="1" applyFont="1" applyFill="1" applyBorder="1" applyAlignment="1">
      <alignment horizontal="center" vertical="center"/>
    </xf>
    <xf numFmtId="1" fontId="5" fillId="12" borderId="42" xfId="0" applyNumberFormat="1" applyFont="1" applyFill="1" applyBorder="1" applyAlignment="1">
      <alignment horizontal="center" vertical="center"/>
    </xf>
    <xf numFmtId="1" fontId="5" fillId="12" borderId="51" xfId="0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left" vertical="center"/>
    </xf>
    <xf numFmtId="0" fontId="9" fillId="12" borderId="16" xfId="0" applyFont="1" applyFill="1" applyBorder="1" applyAlignment="1">
      <alignment horizontal="left" vertical="center"/>
    </xf>
    <xf numFmtId="1" fontId="9" fillId="12" borderId="13" xfId="0" applyNumberFormat="1" applyFont="1" applyFill="1" applyBorder="1" applyAlignment="1">
      <alignment horizontal="center" vertical="center"/>
    </xf>
    <xf numFmtId="1" fontId="9" fillId="12" borderId="1" xfId="0" applyNumberFormat="1" applyFont="1" applyFill="1" applyBorder="1" applyAlignment="1">
      <alignment horizontal="center" vertical="center"/>
    </xf>
    <xf numFmtId="1" fontId="9" fillId="12" borderId="14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5" fillId="12" borderId="14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164" fontId="9" fillId="12" borderId="1" xfId="0" applyNumberFormat="1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left" vertical="center"/>
    </xf>
    <xf numFmtId="0" fontId="9" fillId="12" borderId="25" xfId="0" applyFont="1" applyFill="1" applyBorder="1" applyAlignment="1">
      <alignment horizontal="left" vertical="center"/>
    </xf>
    <xf numFmtId="164" fontId="9" fillId="12" borderId="25" xfId="0" applyNumberFormat="1" applyFont="1" applyFill="1" applyBorder="1" applyAlignment="1">
      <alignment horizontal="center" vertical="center"/>
    </xf>
    <xf numFmtId="1" fontId="9" fillId="12" borderId="26" xfId="0" applyNumberFormat="1" applyFont="1" applyFill="1" applyBorder="1" applyAlignment="1">
      <alignment horizontal="center" vertical="center"/>
    </xf>
    <xf numFmtId="1" fontId="9" fillId="12" borderId="24" xfId="0" applyNumberFormat="1" applyFont="1" applyFill="1" applyBorder="1" applyAlignment="1">
      <alignment horizontal="center" vertical="center"/>
    </xf>
    <xf numFmtId="1" fontId="9" fillId="12" borderId="25" xfId="0" applyNumberFormat="1" applyFont="1" applyFill="1" applyBorder="1" applyAlignment="1">
      <alignment horizontal="center" vertical="center"/>
    </xf>
    <xf numFmtId="1" fontId="5" fillId="12" borderId="25" xfId="0" applyNumberFormat="1" applyFont="1" applyFill="1" applyBorder="1" applyAlignment="1">
      <alignment horizontal="center" vertical="center"/>
    </xf>
    <xf numFmtId="1" fontId="5" fillId="12" borderId="26" xfId="0" applyNumberFormat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1" fontId="28" fillId="3" borderId="0" xfId="0" applyNumberFormat="1" applyFont="1" applyFill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1" fontId="28" fillId="3" borderId="9" xfId="0" applyNumberFormat="1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1" fontId="8" fillId="13" borderId="0" xfId="0" applyNumberFormat="1" applyFont="1" applyFill="1" applyAlignment="1">
      <alignment horizontal="center" vertical="center"/>
    </xf>
    <xf numFmtId="0" fontId="9" fillId="13" borderId="0" xfId="0" applyFont="1" applyFill="1" applyAlignment="1">
      <alignment horizontal="left" vertical="center"/>
    </xf>
    <xf numFmtId="0" fontId="9" fillId="13" borderId="0" xfId="0" applyFont="1" applyFill="1" applyAlignment="1">
      <alignment horizontal="center" vertical="center"/>
    </xf>
    <xf numFmtId="1" fontId="9" fillId="13" borderId="0" xfId="0" applyNumberFormat="1" applyFont="1" applyFill="1" applyAlignment="1">
      <alignment horizontal="center" vertical="center"/>
    </xf>
    <xf numFmtId="1" fontId="5" fillId="14" borderId="42" xfId="0" applyNumberFormat="1" applyFont="1" applyFill="1" applyBorder="1" applyAlignment="1">
      <alignment horizontal="center" vertical="center"/>
    </xf>
    <xf numFmtId="1" fontId="5" fillId="14" borderId="51" xfId="0" applyNumberFormat="1" applyFont="1" applyFill="1" applyBorder="1" applyAlignment="1">
      <alignment horizontal="center" vertical="center"/>
    </xf>
    <xf numFmtId="0" fontId="9" fillId="14" borderId="13" xfId="0" applyFont="1" applyFill="1" applyBorder="1" applyAlignment="1">
      <alignment horizontal="left" vertical="center"/>
    </xf>
    <xf numFmtId="0" fontId="9" fillId="14" borderId="16" xfId="0" applyFont="1" applyFill="1" applyBorder="1" applyAlignment="1">
      <alignment horizontal="left" vertical="center"/>
    </xf>
    <xf numFmtId="164" fontId="9" fillId="14" borderId="16" xfId="0" applyNumberFormat="1" applyFont="1" applyFill="1" applyBorder="1" applyAlignment="1">
      <alignment horizontal="center" vertical="center"/>
    </xf>
    <xf numFmtId="1" fontId="9" fillId="14" borderId="19" xfId="0" applyNumberFormat="1" applyFont="1" applyFill="1" applyBorder="1" applyAlignment="1">
      <alignment horizontal="center" vertical="center"/>
    </xf>
    <xf numFmtId="1" fontId="9" fillId="14" borderId="13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4" borderId="14" xfId="0" applyNumberFormat="1" applyFon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  <xf numFmtId="1" fontId="5" fillId="14" borderId="14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left" vertical="center"/>
    </xf>
    <xf numFmtId="164" fontId="9" fillId="14" borderId="1" xfId="0" applyNumberFormat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left" vertical="center"/>
    </xf>
    <xf numFmtId="0" fontId="9" fillId="14" borderId="25" xfId="0" applyFont="1" applyFill="1" applyBorder="1" applyAlignment="1">
      <alignment horizontal="left" vertical="center"/>
    </xf>
    <xf numFmtId="164" fontId="9" fillId="14" borderId="25" xfId="0" applyNumberFormat="1" applyFont="1" applyFill="1" applyBorder="1" applyAlignment="1">
      <alignment horizontal="center" vertical="center"/>
    </xf>
    <xf numFmtId="1" fontId="9" fillId="14" borderId="26" xfId="0" applyNumberFormat="1" applyFont="1" applyFill="1" applyBorder="1" applyAlignment="1">
      <alignment horizontal="center" vertical="center"/>
    </xf>
    <xf numFmtId="1" fontId="9" fillId="14" borderId="24" xfId="0" applyNumberFormat="1" applyFont="1" applyFill="1" applyBorder="1" applyAlignment="1">
      <alignment horizontal="center" vertical="center"/>
    </xf>
    <xf numFmtId="1" fontId="9" fillId="14" borderId="25" xfId="0" applyNumberFormat="1" applyFont="1" applyFill="1" applyBorder="1" applyAlignment="1">
      <alignment horizontal="center" vertical="center"/>
    </xf>
    <xf numFmtId="1" fontId="5" fillId="14" borderId="25" xfId="0" applyNumberFormat="1" applyFont="1" applyFill="1" applyBorder="1" applyAlignment="1">
      <alignment horizontal="center" vertical="center"/>
    </xf>
    <xf numFmtId="1" fontId="5" fillId="14" borderId="26" xfId="0" applyNumberFormat="1" applyFont="1" applyFill="1" applyBorder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1" fontId="29" fillId="13" borderId="0" xfId="0" applyNumberFormat="1" applyFont="1" applyFill="1" applyAlignment="1">
      <alignment horizontal="center" vertical="center"/>
    </xf>
    <xf numFmtId="0" fontId="29" fillId="13" borderId="8" xfId="0" applyFont="1" applyFill="1" applyBorder="1" applyAlignment="1">
      <alignment horizontal="center" vertical="center"/>
    </xf>
    <xf numFmtId="1" fontId="29" fillId="13" borderId="9" xfId="0" applyNumberFormat="1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5" fillId="7" borderId="19" xfId="0" applyNumberFormat="1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1" fontId="8" fillId="15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1" fontId="9" fillId="15" borderId="0" xfId="0" applyNumberFormat="1" applyFont="1" applyFill="1" applyAlignment="1">
      <alignment horizontal="center" vertical="center"/>
    </xf>
    <xf numFmtId="14" fontId="18" fillId="15" borderId="0" xfId="12" applyNumberFormat="1" applyFont="1" applyFill="1" applyBorder="1" applyAlignment="1">
      <alignment horizontal="center" vertical="center"/>
    </xf>
    <xf numFmtId="1" fontId="5" fillId="16" borderId="42" xfId="0" applyNumberFormat="1" applyFont="1" applyFill="1" applyBorder="1" applyAlignment="1">
      <alignment horizontal="center" vertical="center"/>
    </xf>
    <xf numFmtId="1" fontId="5" fillId="16" borderId="51" xfId="0" applyNumberFormat="1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left" vertical="center"/>
    </xf>
    <xf numFmtId="0" fontId="9" fillId="16" borderId="16" xfId="0" applyFont="1" applyFill="1" applyBorder="1" applyAlignment="1">
      <alignment horizontal="left" vertical="center"/>
    </xf>
    <xf numFmtId="1" fontId="9" fillId="16" borderId="13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1" fontId="9" fillId="16" borderId="14" xfId="0" applyNumberFormat="1" applyFont="1" applyFill="1" applyBorder="1" applyAlignment="1">
      <alignment horizontal="center" vertical="center"/>
    </xf>
    <xf numFmtId="1" fontId="5" fillId="16" borderId="1" xfId="0" applyNumberFormat="1" applyFont="1" applyFill="1" applyBorder="1" applyAlignment="1">
      <alignment horizontal="center" vertical="center"/>
    </xf>
    <xf numFmtId="1" fontId="5" fillId="16" borderId="14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left" vertical="center"/>
    </xf>
    <xf numFmtId="164" fontId="9" fillId="16" borderId="1" xfId="0" applyNumberFormat="1" applyFont="1" applyFill="1" applyBorder="1" applyAlignment="1">
      <alignment horizontal="center" vertical="center"/>
    </xf>
    <xf numFmtId="0" fontId="9" fillId="16" borderId="24" xfId="0" applyFont="1" applyFill="1" applyBorder="1" applyAlignment="1">
      <alignment horizontal="left" vertical="center"/>
    </xf>
    <xf numFmtId="0" fontId="9" fillId="16" borderId="25" xfId="0" applyFont="1" applyFill="1" applyBorder="1" applyAlignment="1">
      <alignment horizontal="left" vertical="center"/>
    </xf>
    <xf numFmtId="164" fontId="9" fillId="16" borderId="25" xfId="0" applyNumberFormat="1" applyFont="1" applyFill="1" applyBorder="1" applyAlignment="1">
      <alignment horizontal="center" vertical="center"/>
    </xf>
    <xf numFmtId="1" fontId="9" fillId="16" borderId="26" xfId="0" applyNumberFormat="1" applyFont="1" applyFill="1" applyBorder="1" applyAlignment="1">
      <alignment horizontal="center" vertical="center"/>
    </xf>
    <xf numFmtId="1" fontId="9" fillId="16" borderId="24" xfId="0" applyNumberFormat="1" applyFont="1" applyFill="1" applyBorder="1" applyAlignment="1">
      <alignment horizontal="center" vertical="center"/>
    </xf>
    <xf numFmtId="1" fontId="9" fillId="16" borderId="25" xfId="0" applyNumberFormat="1" applyFont="1" applyFill="1" applyBorder="1" applyAlignment="1">
      <alignment horizontal="center" vertical="center"/>
    </xf>
    <xf numFmtId="1" fontId="5" fillId="16" borderId="25" xfId="0" applyNumberFormat="1" applyFont="1" applyFill="1" applyBorder="1" applyAlignment="1">
      <alignment horizontal="center" vertical="center"/>
    </xf>
    <xf numFmtId="1" fontId="5" fillId="16" borderId="26" xfId="0" applyNumberFormat="1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1" fontId="30" fillId="15" borderId="0" xfId="0" applyNumberFormat="1" applyFont="1" applyFill="1" applyAlignment="1">
      <alignment horizontal="center" vertical="center"/>
    </xf>
    <xf numFmtId="0" fontId="30" fillId="15" borderId="8" xfId="0" applyFont="1" applyFill="1" applyBorder="1" applyAlignment="1">
      <alignment horizontal="center" vertical="center"/>
    </xf>
    <xf numFmtId="1" fontId="30" fillId="15" borderId="9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49" fontId="18" fillId="15" borderId="33" xfId="12" applyNumberFormat="1" applyFont="1" applyFill="1" applyBorder="1" applyAlignment="1">
      <alignment horizontal="center" vertical="center"/>
    </xf>
    <xf numFmtId="49" fontId="18" fillId="15" borderId="34" xfId="12" applyNumberFormat="1" applyFont="1" applyFill="1" applyBorder="1" applyAlignment="1">
      <alignment horizontal="center" vertical="center"/>
    </xf>
    <xf numFmtId="49" fontId="18" fillId="13" borderId="33" xfId="12" applyNumberFormat="1" applyFont="1" applyFill="1" applyBorder="1" applyAlignment="1">
      <alignment horizontal="center" vertical="center"/>
    </xf>
    <xf numFmtId="49" fontId="18" fillId="13" borderId="34" xfId="12" applyNumberFormat="1" applyFont="1" applyFill="1" applyBorder="1" applyAlignment="1">
      <alignment horizontal="center" vertical="center"/>
    </xf>
    <xf numFmtId="49" fontId="18" fillId="9" borderId="21" xfId="12" applyNumberFormat="1" applyFont="1" applyFill="1" applyBorder="1" applyAlignment="1">
      <alignment horizontal="center" vertical="center"/>
    </xf>
    <xf numFmtId="49" fontId="18" fillId="9" borderId="33" xfId="12" applyNumberFormat="1" applyFont="1" applyFill="1" applyBorder="1" applyAlignment="1">
      <alignment horizontal="center" vertical="center"/>
    </xf>
    <xf numFmtId="49" fontId="18" fillId="9" borderId="34" xfId="12" applyNumberFormat="1" applyFont="1" applyFill="1" applyBorder="1" applyAlignment="1">
      <alignment horizontal="center" vertical="center"/>
    </xf>
    <xf numFmtId="49" fontId="18" fillId="3" borderId="21" xfId="12" applyNumberFormat="1" applyFont="1" applyFill="1" applyBorder="1" applyAlignment="1">
      <alignment horizontal="center" vertical="center"/>
    </xf>
    <xf numFmtId="49" fontId="18" fillId="3" borderId="33" xfId="12" applyNumberFormat="1" applyFont="1" applyFill="1" applyBorder="1" applyAlignment="1">
      <alignment horizontal="center" vertical="center"/>
    </xf>
    <xf numFmtId="49" fontId="18" fillId="3" borderId="34" xfId="12" applyNumberFormat="1" applyFont="1" applyFill="1" applyBorder="1" applyAlignment="1">
      <alignment horizontal="center" vertical="center"/>
    </xf>
    <xf numFmtId="49" fontId="18" fillId="11" borderId="33" xfId="12" applyNumberFormat="1" applyFont="1" applyFill="1" applyBorder="1" applyAlignment="1">
      <alignment horizontal="center" vertical="center"/>
    </xf>
    <xf numFmtId="49" fontId="18" fillId="11" borderId="34" xfId="12" applyNumberFormat="1" applyFont="1" applyFill="1" applyBorder="1" applyAlignment="1">
      <alignment horizontal="center" vertical="center"/>
    </xf>
    <xf numFmtId="49" fontId="18" fillId="6" borderId="33" xfId="12" applyNumberFormat="1" applyFont="1" applyFill="1" applyBorder="1" applyAlignment="1">
      <alignment horizontal="center" vertical="center"/>
    </xf>
    <xf numFmtId="49" fontId="18" fillId="6" borderId="34" xfId="12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2" fillId="0" borderId="5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/>
    </xf>
    <xf numFmtId="2" fontId="32" fillId="0" borderId="55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1" fontId="32" fillId="0" borderId="20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167" fontId="11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167" fontId="32" fillId="0" borderId="55" xfId="0" applyNumberFormat="1" applyFont="1" applyBorder="1" applyAlignment="1">
      <alignment horizontal="center" vertical="center" wrapText="1"/>
    </xf>
    <xf numFmtId="0" fontId="11" fillId="0" borderId="56" xfId="0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2" fillId="0" borderId="60" xfId="0" applyFont="1" applyBorder="1" applyAlignment="1">
      <alignment vertical="center" wrapText="1"/>
    </xf>
    <xf numFmtId="0" fontId="32" fillId="0" borderId="61" xfId="0" applyFont="1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1" fillId="0" borderId="52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65" xfId="0" applyBorder="1"/>
    <xf numFmtId="0" fontId="11" fillId="0" borderId="6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67" fontId="32" fillId="0" borderId="55" xfId="0" applyNumberFormat="1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1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vertical="center"/>
    </xf>
    <xf numFmtId="49" fontId="0" fillId="0" borderId="26" xfId="0" applyNumberFormat="1" applyBorder="1" applyAlignment="1">
      <alignment vertical="center"/>
    </xf>
    <xf numFmtId="0" fontId="5" fillId="0" borderId="14" xfId="0" applyFont="1" applyBorder="1"/>
    <xf numFmtId="1" fontId="5" fillId="8" borderId="16" xfId="0" applyNumberFormat="1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0" fillId="0" borderId="13" xfId="0" applyBorder="1"/>
    <xf numFmtId="167" fontId="5" fillId="0" borderId="1" xfId="0" applyNumberFormat="1" applyFont="1" applyBorder="1" applyAlignment="1">
      <alignment vertical="center" wrapText="1"/>
    </xf>
    <xf numFmtId="0" fontId="9" fillId="8" borderId="0" xfId="0" applyFont="1" applyFill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1" fontId="5" fillId="12" borderId="27" xfId="0" applyNumberFormat="1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1" xfId="0" applyBorder="1"/>
    <xf numFmtId="1" fontId="5" fillId="16" borderId="27" xfId="0" applyNumberFormat="1" applyFont="1" applyFill="1" applyBorder="1" applyAlignment="1">
      <alignment horizontal="center" vertical="center"/>
    </xf>
    <xf numFmtId="1" fontId="5" fillId="16" borderId="16" xfId="0" applyNumberFormat="1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vertical="center"/>
    </xf>
    <xf numFmtId="0" fontId="33" fillId="0" borderId="55" xfId="0" applyFont="1" applyBorder="1" applyAlignment="1">
      <alignment vertical="center" wrapText="1"/>
    </xf>
    <xf numFmtId="1" fontId="5" fillId="8" borderId="27" xfId="0" applyNumberFormat="1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/>
    <xf numFmtId="0" fontId="8" fillId="17" borderId="0" xfId="0" applyFont="1" applyFill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0" fontId="9" fillId="16" borderId="11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49" fontId="5" fillId="8" borderId="1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8" fillId="8" borderId="14" xfId="0" applyNumberFormat="1" applyFont="1" applyFill="1" applyBorder="1" applyAlignment="1">
      <alignment horizontal="center" vertical="center"/>
    </xf>
    <xf numFmtId="1" fontId="5" fillId="7" borderId="27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0" fillId="0" borderId="59" xfId="0" applyBorder="1" applyAlignment="1">
      <alignment horizontal="center"/>
    </xf>
    <xf numFmtId="1" fontId="5" fillId="5" borderId="27" xfId="0" applyNumberFormat="1" applyFont="1" applyFill="1" applyBorder="1" applyAlignment="1">
      <alignment horizontal="center" vertical="center"/>
    </xf>
    <xf numFmtId="1" fontId="5" fillId="5" borderId="16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18" xfId="0" applyNumberFormat="1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12" borderId="43" xfId="0" applyNumberFormat="1" applyFont="1" applyFill="1" applyBorder="1" applyAlignment="1">
      <alignment horizontal="center" vertical="center"/>
    </xf>
    <xf numFmtId="1" fontId="5" fillId="12" borderId="13" xfId="0" applyNumberFormat="1" applyFont="1" applyFill="1" applyBorder="1" applyAlignment="1">
      <alignment horizontal="center" vertical="center"/>
    </xf>
    <xf numFmtId="1" fontId="5" fillId="16" borderId="13" xfId="0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49" fontId="0" fillId="0" borderId="71" xfId="0" applyNumberFormat="1" applyBorder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49" fontId="18" fillId="6" borderId="77" xfId="12" applyNumberFormat="1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1" fontId="5" fillId="7" borderId="58" xfId="0" applyNumberFormat="1" applyFont="1" applyFill="1" applyBorder="1" applyAlignment="1">
      <alignment horizontal="center" vertical="center"/>
    </xf>
    <xf numFmtId="164" fontId="9" fillId="18" borderId="1" xfId="0" applyNumberFormat="1" applyFont="1" applyFill="1" applyBorder="1" applyAlignment="1">
      <alignment horizontal="center" vertical="center"/>
    </xf>
    <xf numFmtId="0" fontId="9" fillId="18" borderId="13" xfId="0" applyFont="1" applyFill="1" applyBorder="1" applyAlignment="1">
      <alignment horizontal="left" vertical="center"/>
    </xf>
    <xf numFmtId="1" fontId="5" fillId="12" borderId="16" xfId="0" applyNumberFormat="1" applyFont="1" applyFill="1" applyBorder="1" applyAlignment="1">
      <alignment horizontal="center" vertical="center"/>
    </xf>
    <xf numFmtId="1" fontId="9" fillId="12" borderId="11" xfId="0" applyNumberFormat="1" applyFont="1" applyFill="1" applyBorder="1" applyAlignment="1">
      <alignment horizontal="center" vertical="center"/>
    </xf>
    <xf numFmtId="1" fontId="9" fillId="12" borderId="30" xfId="0" applyNumberFormat="1" applyFont="1" applyFill="1" applyBorder="1" applyAlignment="1">
      <alignment horizontal="center" vertical="center"/>
    </xf>
    <xf numFmtId="1" fontId="5" fillId="12" borderId="24" xfId="0" applyNumberFormat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6" fillId="0" borderId="4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6" xfId="0" applyFont="1" applyBorder="1" applyAlignment="1">
      <alignment horizontal="center"/>
    </xf>
    <xf numFmtId="0" fontId="0" fillId="0" borderId="6" xfId="0" applyBorder="1"/>
    <xf numFmtId="0" fontId="23" fillId="0" borderId="4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4" borderId="44" xfId="0" applyFont="1" applyFill="1" applyBorder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44" xfId="0" applyBorder="1"/>
    <xf numFmtId="0" fontId="0" fillId="0" borderId="32" xfId="0" applyBorder="1"/>
    <xf numFmtId="0" fontId="9" fillId="8" borderId="17" xfId="0" applyFont="1" applyFill="1" applyBorder="1" applyAlignment="1">
      <alignment horizontal="left" vertical="center"/>
    </xf>
    <xf numFmtId="1" fontId="9" fillId="7" borderId="11" xfId="0" applyNumberFormat="1" applyFont="1" applyFill="1" applyBorder="1" applyAlignment="1">
      <alignment horizontal="center" vertical="center"/>
    </xf>
    <xf numFmtId="49" fontId="18" fillId="6" borderId="16" xfId="12" applyNumberFormat="1" applyFont="1" applyFill="1" applyBorder="1" applyAlignment="1">
      <alignment horizontal="center" vertical="center"/>
    </xf>
    <xf numFmtId="49" fontId="18" fillId="6" borderId="17" xfId="12" applyNumberFormat="1" applyFont="1" applyFill="1" applyBorder="1" applyAlignment="1">
      <alignment horizontal="center" vertical="center"/>
    </xf>
    <xf numFmtId="49" fontId="18" fillId="6" borderId="54" xfId="12" applyNumberFormat="1" applyFont="1" applyFill="1" applyBorder="1" applyAlignment="1">
      <alignment horizontal="center" vertical="center"/>
    </xf>
    <xf numFmtId="49" fontId="18" fillId="6" borderId="12" xfId="12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49" fontId="18" fillId="11" borderId="50" xfId="12" applyNumberFormat="1" applyFont="1" applyFill="1" applyBorder="1" applyAlignment="1">
      <alignment horizontal="center" vertical="center"/>
    </xf>
    <xf numFmtId="49" fontId="18" fillId="11" borderId="23" xfId="12" applyNumberFormat="1" applyFont="1" applyFill="1" applyBorder="1" applyAlignment="1">
      <alignment horizontal="center" vertical="center"/>
    </xf>
    <xf numFmtId="1" fontId="9" fillId="14" borderId="11" xfId="0" applyNumberFormat="1" applyFont="1" applyFill="1" applyBorder="1" applyAlignment="1">
      <alignment horizontal="center" vertical="center"/>
    </xf>
    <xf numFmtId="49" fontId="18" fillId="13" borderId="50" xfId="12" applyNumberFormat="1" applyFont="1" applyFill="1" applyBorder="1" applyAlignment="1">
      <alignment horizontal="center" vertical="center"/>
    </xf>
    <xf numFmtId="49" fontId="18" fillId="13" borderId="23" xfId="12" applyNumberFormat="1" applyFont="1" applyFill="1" applyBorder="1" applyAlignment="1">
      <alignment horizontal="center" vertical="center"/>
    </xf>
    <xf numFmtId="1" fontId="9" fillId="16" borderId="11" xfId="0" applyNumberFormat="1" applyFont="1" applyFill="1" applyBorder="1" applyAlignment="1">
      <alignment horizontal="center" vertical="center"/>
    </xf>
    <xf numFmtId="49" fontId="18" fillId="15" borderId="50" xfId="12" applyNumberFormat="1" applyFont="1" applyFill="1" applyBorder="1" applyAlignment="1">
      <alignment horizontal="center" vertical="center"/>
    </xf>
    <xf numFmtId="49" fontId="18" fillId="15" borderId="23" xfId="12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49" fontId="18" fillId="3" borderId="50" xfId="12" applyNumberFormat="1" applyFont="1" applyFill="1" applyBorder="1" applyAlignment="1">
      <alignment horizontal="center" vertical="center"/>
    </xf>
    <xf numFmtId="49" fontId="18" fillId="3" borderId="23" xfId="12" applyNumberFormat="1" applyFont="1" applyFill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1" fillId="0" borderId="11" xfId="6" applyBorder="1" applyAlignment="1">
      <alignment vertical="center"/>
    </xf>
    <xf numFmtId="0" fontId="11" fillId="0" borderId="1" xfId="6" applyBorder="1"/>
    <xf numFmtId="0" fontId="5" fillId="0" borderId="48" xfId="0" applyFont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0" fontId="11" fillId="0" borderId="1" xfId="6" applyBorder="1" applyAlignment="1">
      <alignment vertical="center"/>
    </xf>
    <xf numFmtId="0" fontId="11" fillId="0" borderId="11" xfId="6" applyBorder="1" applyAlignment="1">
      <alignment horizontal="center" vertical="center"/>
    </xf>
    <xf numFmtId="0" fontId="11" fillId="0" borderId="13" xfId="6" applyBorder="1" applyAlignment="1">
      <alignment horizontal="center" vertical="center"/>
    </xf>
    <xf numFmtId="0" fontId="11" fillId="0" borderId="14" xfId="6" applyBorder="1" applyAlignment="1">
      <alignment horizontal="center" vertical="center"/>
    </xf>
    <xf numFmtId="0" fontId="11" fillId="0" borderId="48" xfId="6" applyBorder="1" applyAlignment="1">
      <alignment horizontal="center" vertical="center"/>
    </xf>
    <xf numFmtId="0" fontId="11" fillId="0" borderId="14" xfId="6" applyBorder="1" applyAlignment="1">
      <alignment vertical="center"/>
    </xf>
    <xf numFmtId="0" fontId="11" fillId="0" borderId="13" xfId="6" applyBorder="1"/>
    <xf numFmtId="0" fontId="11" fillId="0" borderId="15" xfId="6" applyBorder="1" applyAlignment="1">
      <alignment horizontal="center" vertical="center"/>
    </xf>
    <xf numFmtId="49" fontId="11" fillId="0" borderId="11" xfId="6" applyNumberFormat="1" applyBorder="1" applyAlignment="1">
      <alignment vertical="center"/>
    </xf>
    <xf numFmtId="0" fontId="0" fillId="0" borderId="82" xfId="0" applyBorder="1"/>
    <xf numFmtId="0" fontId="0" fillId="0" borderId="59" xfId="0" applyBorder="1"/>
    <xf numFmtId="0" fontId="0" fillId="0" borderId="20" xfId="0" applyBorder="1"/>
    <xf numFmtId="1" fontId="0" fillId="0" borderId="13" xfId="0" applyNumberFormat="1" applyBorder="1" applyAlignment="1">
      <alignment horizontal="left" vertical="center"/>
    </xf>
    <xf numFmtId="1" fontId="5" fillId="12" borderId="23" xfId="0" applyNumberFormat="1" applyFont="1" applyFill="1" applyBorder="1" applyAlignment="1">
      <alignment horizontal="center" vertical="center"/>
    </xf>
    <xf numFmtId="14" fontId="18" fillId="7" borderId="1" xfId="12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49" fontId="18" fillId="6" borderId="23" xfId="12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4" fontId="18" fillId="0" borderId="0" xfId="12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horizontal="center" vertical="center"/>
    </xf>
    <xf numFmtId="1" fontId="5" fillId="8" borderId="24" xfId="0" applyNumberFormat="1" applyFont="1" applyFill="1" applyBorder="1" applyAlignment="1">
      <alignment horizontal="center" vertical="center"/>
    </xf>
    <xf numFmtId="165" fontId="8" fillId="11" borderId="4" xfId="0" applyNumberFormat="1" applyFont="1" applyFill="1" applyBorder="1" applyAlignment="1">
      <alignment horizontal="center" vertical="center"/>
    </xf>
    <xf numFmtId="165" fontId="8" fillId="11" borderId="0" xfId="0" applyNumberFormat="1" applyFont="1" applyFill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49" fontId="18" fillId="6" borderId="50" xfId="12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8" fillId="19" borderId="43" xfId="0" applyFont="1" applyFill="1" applyBorder="1" applyAlignment="1">
      <alignment horizontal="left" vertical="center"/>
    </xf>
    <xf numFmtId="0" fontId="8" fillId="19" borderId="42" xfId="0" applyFont="1" applyFill="1" applyBorder="1" applyAlignment="1">
      <alignment horizontal="left" vertical="center"/>
    </xf>
    <xf numFmtId="164" fontId="8" fillId="19" borderId="42" xfId="0" applyNumberFormat="1" applyFont="1" applyFill="1" applyBorder="1" applyAlignment="1">
      <alignment horizontal="center" vertical="center"/>
    </xf>
    <xf numFmtId="1" fontId="8" fillId="19" borderId="51" xfId="0" applyNumberFormat="1" applyFont="1" applyFill="1" applyBorder="1" applyAlignment="1">
      <alignment horizontal="center" vertical="center"/>
    </xf>
    <xf numFmtId="1" fontId="8" fillId="19" borderId="43" xfId="0" applyNumberFormat="1" applyFont="1" applyFill="1" applyBorder="1" applyAlignment="1">
      <alignment horizontal="center" vertical="center"/>
    </xf>
    <xf numFmtId="1" fontId="8" fillId="19" borderId="42" xfId="0" applyNumberFormat="1" applyFont="1" applyFill="1" applyBorder="1" applyAlignment="1">
      <alignment horizontal="center" vertical="center"/>
    </xf>
    <xf numFmtId="1" fontId="8" fillId="19" borderId="78" xfId="0" applyNumberFormat="1" applyFont="1" applyFill="1" applyBorder="1" applyAlignment="1">
      <alignment horizontal="center" vertical="center"/>
    </xf>
    <xf numFmtId="0" fontId="8" fillId="19" borderId="13" xfId="0" applyFont="1" applyFill="1" applyBorder="1" applyAlignment="1">
      <alignment horizontal="left" vertical="center"/>
    </xf>
    <xf numFmtId="0" fontId="8" fillId="19" borderId="16" xfId="0" applyFont="1" applyFill="1" applyBorder="1" applyAlignment="1">
      <alignment horizontal="left" vertical="center"/>
    </xf>
    <xf numFmtId="164" fontId="8" fillId="19" borderId="16" xfId="0" applyNumberFormat="1" applyFont="1" applyFill="1" applyBorder="1" applyAlignment="1">
      <alignment horizontal="center" vertical="center"/>
    </xf>
    <xf numFmtId="1" fontId="8" fillId="19" borderId="19" xfId="0" applyNumberFormat="1" applyFont="1" applyFill="1" applyBorder="1" applyAlignment="1">
      <alignment horizontal="center" vertical="center"/>
    </xf>
    <xf numFmtId="1" fontId="8" fillId="19" borderId="13" xfId="0" applyNumberFormat="1" applyFont="1" applyFill="1" applyBorder="1" applyAlignment="1">
      <alignment horizontal="center" vertical="center"/>
    </xf>
    <xf numFmtId="1" fontId="8" fillId="19" borderId="1" xfId="0" applyNumberFormat="1" applyFont="1" applyFill="1" applyBorder="1" applyAlignment="1">
      <alignment horizontal="center" vertical="center"/>
    </xf>
    <xf numFmtId="1" fontId="8" fillId="19" borderId="11" xfId="0" applyNumberFormat="1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left" vertical="center"/>
    </xf>
    <xf numFmtId="164" fontId="8" fillId="19" borderId="1" xfId="0" applyNumberFormat="1" applyFont="1" applyFill="1" applyBorder="1" applyAlignment="1">
      <alignment horizontal="center" vertical="center"/>
    </xf>
    <xf numFmtId="1" fontId="8" fillId="19" borderId="14" xfId="0" applyNumberFormat="1" applyFont="1" applyFill="1" applyBorder="1" applyAlignment="1">
      <alignment horizontal="center" vertical="center"/>
    </xf>
    <xf numFmtId="49" fontId="8" fillId="19" borderId="13" xfId="0" applyNumberFormat="1" applyFont="1" applyFill="1" applyBorder="1" applyAlignment="1">
      <alignment vertical="center"/>
    </xf>
    <xf numFmtId="0" fontId="8" fillId="19" borderId="1" xfId="0" applyFont="1" applyFill="1" applyBorder="1" applyAlignment="1">
      <alignment vertical="center"/>
    </xf>
    <xf numFmtId="1" fontId="8" fillId="19" borderId="45" xfId="0" applyNumberFormat="1" applyFont="1" applyFill="1" applyBorder="1" applyAlignment="1">
      <alignment horizontal="center" vertical="center"/>
    </xf>
    <xf numFmtId="1" fontId="8" fillId="19" borderId="27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38" fillId="19" borderId="1" xfId="0" applyFont="1" applyFill="1" applyBorder="1"/>
    <xf numFmtId="1" fontId="8" fillId="19" borderId="81" xfId="0" applyNumberFormat="1" applyFont="1" applyFill="1" applyBorder="1" applyAlignment="1">
      <alignment horizontal="center" vertical="center"/>
    </xf>
    <xf numFmtId="1" fontId="5" fillId="12" borderId="18" xfId="0" applyNumberFormat="1" applyFont="1" applyFill="1" applyBorder="1" applyAlignment="1">
      <alignment horizontal="center" vertical="center"/>
    </xf>
    <xf numFmtId="16" fontId="18" fillId="9" borderId="23" xfId="12" applyNumberFormat="1" applyFont="1" applyFill="1" applyBorder="1" applyAlignment="1">
      <alignment horizontal="center" vertical="center"/>
    </xf>
    <xf numFmtId="165" fontId="8" fillId="9" borderId="27" xfId="0" applyNumberFormat="1" applyFont="1" applyFill="1" applyBorder="1" applyAlignment="1">
      <alignment horizontal="center" vertical="center"/>
    </xf>
    <xf numFmtId="165" fontId="8" fillId="9" borderId="23" xfId="0" applyNumberFormat="1" applyFont="1" applyFill="1" applyBorder="1" applyAlignment="1">
      <alignment horizontal="center" vertical="center"/>
    </xf>
    <xf numFmtId="16" fontId="18" fillId="9" borderId="29" xfId="12" applyNumberFormat="1" applyFont="1" applyFill="1" applyBorder="1" applyAlignment="1">
      <alignment horizontal="center" vertical="center"/>
    </xf>
    <xf numFmtId="165" fontId="8" fillId="9" borderId="28" xfId="0" applyNumberFormat="1" applyFont="1" applyFill="1" applyBorder="1" applyAlignment="1">
      <alignment horizontal="center" vertical="center"/>
    </xf>
    <xf numFmtId="165" fontId="8" fillId="9" borderId="29" xfId="0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165" fontId="8" fillId="9" borderId="45" xfId="0" applyNumberFormat="1" applyFont="1" applyFill="1" applyBorder="1" applyAlignment="1">
      <alignment horizontal="center" vertical="center"/>
    </xf>
    <xf numFmtId="165" fontId="8" fillId="9" borderId="50" xfId="0" applyNumberFormat="1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 textRotation="255"/>
    </xf>
    <xf numFmtId="0" fontId="8" fillId="9" borderId="4" xfId="0" applyFont="1" applyFill="1" applyBorder="1" applyAlignment="1">
      <alignment horizontal="center" vertical="center"/>
    </xf>
    <xf numFmtId="16" fontId="18" fillId="9" borderId="50" xfId="12" applyNumberFormat="1" applyFont="1" applyFill="1" applyBorder="1" applyAlignment="1">
      <alignment horizontal="center" vertical="center"/>
    </xf>
    <xf numFmtId="16" fontId="18" fillId="13" borderId="23" xfId="12" applyNumberFormat="1" applyFont="1" applyFill="1" applyBorder="1" applyAlignment="1">
      <alignment horizontal="center" vertical="center"/>
    </xf>
    <xf numFmtId="165" fontId="8" fillId="13" borderId="27" xfId="0" applyNumberFormat="1" applyFont="1" applyFill="1" applyBorder="1" applyAlignment="1">
      <alignment horizontal="center" vertical="center"/>
    </xf>
    <xf numFmtId="165" fontId="8" fillId="13" borderId="23" xfId="0" applyNumberFormat="1" applyFont="1" applyFill="1" applyBorder="1" applyAlignment="1">
      <alignment horizontal="center" vertical="center"/>
    </xf>
    <xf numFmtId="16" fontId="18" fillId="13" borderId="29" xfId="12" applyNumberFormat="1" applyFont="1" applyFill="1" applyBorder="1" applyAlignment="1">
      <alignment horizontal="center" vertical="center"/>
    </xf>
    <xf numFmtId="165" fontId="8" fillId="13" borderId="28" xfId="0" applyNumberFormat="1" applyFont="1" applyFill="1" applyBorder="1" applyAlignment="1">
      <alignment horizontal="center" vertical="center"/>
    </xf>
    <xf numFmtId="165" fontId="8" fillId="13" borderId="29" xfId="0" applyNumberFormat="1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1" fontId="8" fillId="13" borderId="0" xfId="0" applyNumberFormat="1" applyFont="1" applyFill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165" fontId="8" fillId="13" borderId="45" xfId="0" applyNumberFormat="1" applyFont="1" applyFill="1" applyBorder="1" applyAlignment="1">
      <alignment horizontal="center" vertical="center"/>
    </xf>
    <xf numFmtId="165" fontId="8" fillId="13" borderId="50" xfId="0" applyNumberFormat="1" applyFont="1" applyFill="1" applyBorder="1" applyAlignment="1">
      <alignment horizontal="center" vertical="center"/>
    </xf>
    <xf numFmtId="0" fontId="16" fillId="13" borderId="0" xfId="0" applyFont="1" applyFill="1" applyAlignment="1">
      <alignment horizontal="center" vertical="center" textRotation="255"/>
    </xf>
    <xf numFmtId="0" fontId="8" fillId="13" borderId="4" xfId="0" applyFont="1" applyFill="1" applyBorder="1" applyAlignment="1">
      <alignment horizontal="center" vertical="center"/>
    </xf>
    <xf numFmtId="16" fontId="18" fillId="13" borderId="50" xfId="12" applyNumberFormat="1" applyFont="1" applyFill="1" applyBorder="1" applyAlignment="1">
      <alignment horizontal="center" vertical="center"/>
    </xf>
    <xf numFmtId="16" fontId="18" fillId="15" borderId="23" xfId="12" applyNumberFormat="1" applyFont="1" applyFill="1" applyBorder="1" applyAlignment="1">
      <alignment horizontal="center" vertical="center"/>
    </xf>
    <xf numFmtId="16" fontId="18" fillId="15" borderId="29" xfId="12" applyNumberFormat="1" applyFont="1" applyFill="1" applyBorder="1" applyAlignment="1">
      <alignment horizontal="center" vertical="center"/>
    </xf>
    <xf numFmtId="165" fontId="8" fillId="15" borderId="27" xfId="0" applyNumberFormat="1" applyFont="1" applyFill="1" applyBorder="1" applyAlignment="1">
      <alignment horizontal="center" vertical="center"/>
    </xf>
    <xf numFmtId="165" fontId="8" fillId="15" borderId="23" xfId="0" applyNumberFormat="1" applyFont="1" applyFill="1" applyBorder="1" applyAlignment="1">
      <alignment horizontal="center" vertical="center"/>
    </xf>
    <xf numFmtId="165" fontId="8" fillId="15" borderId="28" xfId="0" applyNumberFormat="1" applyFont="1" applyFill="1" applyBorder="1" applyAlignment="1">
      <alignment horizontal="center" vertical="center"/>
    </xf>
    <xf numFmtId="165" fontId="8" fillId="15" borderId="29" xfId="0" applyNumberFormat="1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165" fontId="8" fillId="15" borderId="45" xfId="0" applyNumberFormat="1" applyFont="1" applyFill="1" applyBorder="1" applyAlignment="1">
      <alignment horizontal="center" vertical="center"/>
    </xf>
    <xf numFmtId="165" fontId="8" fillId="15" borderId="50" xfId="0" applyNumberFormat="1" applyFont="1" applyFill="1" applyBorder="1" applyAlignment="1">
      <alignment horizontal="center" vertical="center"/>
    </xf>
    <xf numFmtId="0" fontId="16" fillId="15" borderId="0" xfId="0" applyFont="1" applyFill="1" applyAlignment="1">
      <alignment horizontal="center" vertical="center" textRotation="255"/>
    </xf>
    <xf numFmtId="0" fontId="8" fillId="15" borderId="4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1" fontId="8" fillId="15" borderId="0" xfId="0" applyNumberFormat="1" applyFont="1" applyFill="1" applyAlignment="1">
      <alignment horizontal="center" vertical="center"/>
    </xf>
    <xf numFmtId="16" fontId="18" fillId="15" borderId="50" xfId="12" applyNumberFormat="1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1" fontId="8" fillId="15" borderId="4" xfId="0" applyNumberFormat="1" applyFont="1" applyFill="1" applyBorder="1" applyAlignment="1">
      <alignment horizontal="center" vertical="center"/>
    </xf>
    <xf numFmtId="16" fontId="18" fillId="3" borderId="23" xfId="12" applyNumberFormat="1" applyFont="1" applyFill="1" applyBorder="1" applyAlignment="1">
      <alignment horizontal="center" vertical="center"/>
    </xf>
    <xf numFmtId="165" fontId="8" fillId="3" borderId="27" xfId="0" applyNumberFormat="1" applyFont="1" applyFill="1" applyBorder="1" applyAlignment="1">
      <alignment horizontal="center" vertical="center"/>
    </xf>
    <xf numFmtId="165" fontId="8" fillId="3" borderId="23" xfId="0" applyNumberFormat="1" applyFont="1" applyFill="1" applyBorder="1" applyAlignment="1">
      <alignment horizontal="center" vertical="center"/>
    </xf>
    <xf numFmtId="16" fontId="18" fillId="3" borderId="29" xfId="12" applyNumberFormat="1" applyFont="1" applyFill="1" applyBorder="1" applyAlignment="1">
      <alignment horizontal="center" vertical="center"/>
    </xf>
    <xf numFmtId="165" fontId="8" fillId="3" borderId="28" xfId="0" applyNumberFormat="1" applyFont="1" applyFill="1" applyBorder="1" applyAlignment="1">
      <alignment horizontal="center" vertical="center"/>
    </xf>
    <xf numFmtId="165" fontId="8" fillId="3" borderId="29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5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" fontId="18" fillId="3" borderId="50" xfId="12" applyNumberFormat="1" applyFont="1" applyFill="1" applyBorder="1" applyAlignment="1">
      <alignment horizontal="center" vertical="center"/>
    </xf>
    <xf numFmtId="165" fontId="8" fillId="11" borderId="27" xfId="0" applyNumberFormat="1" applyFont="1" applyFill="1" applyBorder="1" applyAlignment="1">
      <alignment horizontal="center" vertical="center"/>
    </xf>
    <xf numFmtId="165" fontId="8" fillId="11" borderId="23" xfId="0" applyNumberFormat="1" applyFont="1" applyFill="1" applyBorder="1" applyAlignment="1">
      <alignment horizontal="center" vertical="center"/>
    </xf>
    <xf numFmtId="16" fontId="18" fillId="11" borderId="23" xfId="12" applyNumberFormat="1" applyFont="1" applyFill="1" applyBorder="1" applyAlignment="1">
      <alignment horizontal="center" vertical="center"/>
    </xf>
    <xf numFmtId="16" fontId="18" fillId="11" borderId="29" xfId="12" applyNumberFormat="1" applyFont="1" applyFill="1" applyBorder="1" applyAlignment="1">
      <alignment horizontal="center" vertical="center"/>
    </xf>
    <xf numFmtId="165" fontId="8" fillId="11" borderId="28" xfId="0" applyNumberFormat="1" applyFont="1" applyFill="1" applyBorder="1" applyAlignment="1">
      <alignment horizontal="center" vertical="center"/>
    </xf>
    <xf numFmtId="165" fontId="8" fillId="11" borderId="29" xfId="0" applyNumberFormat="1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" fontId="8" fillId="11" borderId="0" xfId="0" applyNumberFormat="1" applyFont="1" applyFill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1" fontId="8" fillId="11" borderId="4" xfId="0" applyNumberFormat="1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165" fontId="8" fillId="11" borderId="45" xfId="0" applyNumberFormat="1" applyFont="1" applyFill="1" applyBorder="1" applyAlignment="1">
      <alignment horizontal="center" vertical="center"/>
    </xf>
    <xf numFmtId="165" fontId="8" fillId="11" borderId="50" xfId="0" applyNumberFormat="1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 textRotation="255"/>
    </xf>
    <xf numFmtId="0" fontId="8" fillId="11" borderId="4" xfId="0" applyFont="1" applyFill="1" applyBorder="1" applyAlignment="1">
      <alignment horizontal="center" vertical="center"/>
    </xf>
    <xf numFmtId="16" fontId="18" fillId="11" borderId="50" xfId="12" applyNumberFormat="1" applyFont="1" applyFill="1" applyBorder="1" applyAlignment="1">
      <alignment horizontal="center" vertical="center"/>
    </xf>
    <xf numFmtId="165" fontId="8" fillId="11" borderId="0" xfId="0" applyNumberFormat="1" applyFont="1" applyFill="1" applyAlignment="1">
      <alignment horizontal="center" vertical="center"/>
    </xf>
    <xf numFmtId="165" fontId="8" fillId="11" borderId="4" xfId="0" applyNumberFormat="1" applyFont="1" applyFill="1" applyBorder="1" applyAlignment="1">
      <alignment horizontal="center" vertical="center"/>
    </xf>
    <xf numFmtId="16" fontId="18" fillId="6" borderId="23" xfId="12" applyNumberFormat="1" applyFont="1" applyFill="1" applyBorder="1" applyAlignment="1">
      <alignment horizontal="center" vertical="center"/>
    </xf>
    <xf numFmtId="16" fontId="18" fillId="6" borderId="29" xfId="12" applyNumberFormat="1" applyFont="1" applyFill="1" applyBorder="1" applyAlignment="1">
      <alignment horizontal="center" vertical="center"/>
    </xf>
    <xf numFmtId="165" fontId="8" fillId="6" borderId="27" xfId="0" applyNumberFormat="1" applyFont="1" applyFill="1" applyBorder="1" applyAlignment="1">
      <alignment horizontal="center" vertical="center"/>
    </xf>
    <xf numFmtId="165" fontId="8" fillId="6" borderId="23" xfId="0" applyNumberFormat="1" applyFont="1" applyFill="1" applyBorder="1" applyAlignment="1">
      <alignment horizontal="center" vertical="center"/>
    </xf>
    <xf numFmtId="16" fontId="18" fillId="6" borderId="50" xfId="12" applyNumberFormat="1" applyFont="1" applyFill="1" applyBorder="1" applyAlignment="1">
      <alignment horizontal="center" vertical="center"/>
    </xf>
    <xf numFmtId="165" fontId="8" fillId="6" borderId="28" xfId="0" applyNumberFormat="1" applyFont="1" applyFill="1" applyBorder="1" applyAlignment="1">
      <alignment horizontal="center" vertical="center"/>
    </xf>
    <xf numFmtId="165" fontId="8" fillId="6" borderId="29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5" fontId="8" fillId="6" borderId="45" xfId="0" applyNumberFormat="1" applyFont="1" applyFill="1" applyBorder="1" applyAlignment="1">
      <alignment horizontal="center" vertical="center"/>
    </xf>
    <xf numFmtId="165" fontId="8" fillId="6" borderId="50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64" fontId="35" fillId="6" borderId="0" xfId="12" applyNumberFormat="1" applyFont="1" applyFill="1" applyBorder="1" applyAlignment="1">
      <alignment horizontal="center" vertical="center"/>
    </xf>
    <xf numFmtId="164" fontId="35" fillId="6" borderId="23" xfId="12" applyNumberFormat="1" applyFont="1" applyFill="1" applyBorder="1" applyAlignment="1">
      <alignment horizontal="center" vertical="center"/>
    </xf>
    <xf numFmtId="164" fontId="18" fillId="6" borderId="23" xfId="12" applyNumberFormat="1" applyFont="1" applyFill="1" applyBorder="1" applyAlignment="1">
      <alignment horizontal="center" vertical="center"/>
    </xf>
    <xf numFmtId="14" fontId="18" fillId="6" borderId="71" xfId="0" applyNumberFormat="1" applyFont="1" applyFill="1" applyBorder="1" applyAlignment="1">
      <alignment horizontal="center" vertical="center"/>
    </xf>
    <xf numFmtId="14" fontId="18" fillId="6" borderId="79" xfId="0" applyNumberFormat="1" applyFont="1" applyFill="1" applyBorder="1" applyAlignment="1">
      <alignment horizontal="center" vertical="center"/>
    </xf>
    <xf numFmtId="164" fontId="35" fillId="6" borderId="79" xfId="12" applyNumberFormat="1" applyFont="1" applyFill="1" applyBorder="1" applyAlignment="1">
      <alignment horizontal="center" vertical="center"/>
    </xf>
    <xf numFmtId="14" fontId="18" fillId="6" borderId="58" xfId="0" applyNumberFormat="1" applyFont="1" applyFill="1" applyBorder="1" applyAlignment="1">
      <alignment horizontal="center" vertical="center"/>
    </xf>
    <xf numFmtId="14" fontId="18" fillId="6" borderId="23" xfId="0" applyNumberFormat="1" applyFont="1" applyFill="1" applyBorder="1" applyAlignment="1">
      <alignment horizontal="center" vertical="center"/>
    </xf>
    <xf numFmtId="165" fontId="9" fillId="6" borderId="27" xfId="0" applyNumberFormat="1" applyFont="1" applyFill="1" applyBorder="1" applyAlignment="1">
      <alignment horizontal="center" vertical="center"/>
    </xf>
    <xf numFmtId="165" fontId="9" fillId="6" borderId="23" xfId="0" applyNumberFormat="1" applyFont="1" applyFill="1" applyBorder="1" applyAlignment="1">
      <alignment horizontal="center" vertical="center"/>
    </xf>
    <xf numFmtId="165" fontId="18" fillId="6" borderId="80" xfId="0" applyNumberFormat="1" applyFont="1" applyFill="1" applyBorder="1" applyAlignment="1">
      <alignment horizontal="center" vertical="center"/>
    </xf>
    <xf numFmtId="165" fontId="18" fillId="6" borderId="0" xfId="0" applyNumberFormat="1" applyFont="1" applyFill="1" applyAlignment="1">
      <alignment horizontal="center" vertical="center"/>
    </xf>
    <xf numFmtId="165" fontId="8" fillId="6" borderId="70" xfId="0" applyNumberFormat="1" applyFont="1" applyFill="1" applyBorder="1" applyAlignment="1">
      <alignment horizontal="center" vertical="center"/>
    </xf>
    <xf numFmtId="165" fontId="8" fillId="6" borderId="75" xfId="0" applyNumberFormat="1" applyFont="1" applyFill="1" applyBorder="1" applyAlignment="1">
      <alignment horizontal="center" vertical="center"/>
    </xf>
    <xf numFmtId="165" fontId="8" fillId="6" borderId="76" xfId="0" applyNumberFormat="1" applyFont="1" applyFill="1" applyBorder="1" applyAlignment="1">
      <alignment horizontal="center" vertical="center"/>
    </xf>
    <xf numFmtId="164" fontId="18" fillId="6" borderId="0" xfId="12" applyNumberFormat="1" applyFont="1" applyFill="1" applyBorder="1" applyAlignment="1">
      <alignment horizontal="center" vertical="center"/>
    </xf>
    <xf numFmtId="14" fontId="18" fillId="6" borderId="80" xfId="0" applyNumberFormat="1" applyFont="1" applyFill="1" applyBorder="1" applyAlignment="1">
      <alignment horizontal="center" vertical="center"/>
    </xf>
    <xf numFmtId="14" fontId="18" fillId="6" borderId="0" xfId="0" applyNumberFormat="1" applyFont="1" applyFill="1" applyAlignment="1">
      <alignment horizontal="center" vertical="center"/>
    </xf>
    <xf numFmtId="14" fontId="18" fillId="6" borderId="80" xfId="12" applyNumberFormat="1" applyFont="1" applyFill="1" applyBorder="1" applyAlignment="1">
      <alignment horizontal="center" vertical="center"/>
    </xf>
    <xf numFmtId="14" fontId="18" fillId="6" borderId="0" xfId="12" applyNumberFormat="1" applyFont="1" applyFill="1" applyBorder="1" applyAlignment="1">
      <alignment horizontal="center" vertical="center"/>
    </xf>
    <xf numFmtId="164" fontId="18" fillId="6" borderId="75" xfId="12" applyNumberFormat="1" applyFont="1" applyFill="1" applyBorder="1" applyAlignment="1">
      <alignment horizontal="center" vertical="center"/>
    </xf>
    <xf numFmtId="16" fontId="18" fillId="6" borderId="75" xfId="12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26" fillId="10" borderId="35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14" fontId="12" fillId="2" borderId="38" xfId="0" applyNumberFormat="1" applyFont="1" applyFill="1" applyBorder="1" applyAlignment="1">
      <alignment horizontal="center" vertical="center"/>
    </xf>
    <xf numFmtId="15" fontId="12" fillId="2" borderId="38" xfId="0" applyNumberFormat="1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16" fontId="12" fillId="2" borderId="38" xfId="0" applyNumberFormat="1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66" fontId="12" fillId="2" borderId="27" xfId="0" applyNumberFormat="1" applyFont="1" applyFill="1" applyBorder="1" applyAlignment="1">
      <alignment horizontal="center" vertical="center"/>
    </xf>
    <xf numFmtId="166" fontId="12" fillId="2" borderId="3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</cellXfs>
  <cellStyles count="16">
    <cellStyle name="Currency" xfId="12" builtinId="4"/>
    <cellStyle name="Currency 2" xfId="15" xr:uid="{F8733967-312A-4DC3-8EBC-247D94A90BC8}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2 3" xfId="14" xr:uid="{E6F1BFB6-73F6-4AC4-83AF-448BC80554A8}"/>
    <cellStyle name="Normal 2 3" xfId="7" xr:uid="{EA2938E5-3C51-4C0B-B4BE-7EAE035B50F5}"/>
    <cellStyle name="Normal 2 4" xfId="9" xr:uid="{0089E522-9C1C-4BFE-AF6B-DE7DAF5160A8}"/>
    <cellStyle name="Normal 2 5" xfId="13" xr:uid="{0AD4C402-2420-41E6-99BB-C9E65C85CF69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A3E7FF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FFC1EA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1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A3E7FF"/>
      <color rgb="FFFF99CC"/>
      <color rgb="FFFFC1EA"/>
      <color rgb="FFFF66CC"/>
      <color rgb="FFFF3399"/>
      <color rgb="FFFF33CC"/>
      <color rgb="FFFFFFCC"/>
      <color rgb="FFFFC9C9"/>
      <color rgb="FFFFE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microsoft.com/office/2017/06/relationships/rdRichValueTypes" Target="richData/rdRichValueTyp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22/10/relationships/richValueRel" Target="richData/richValueRel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eetMetadata" Target="metadata.xml"/><Relationship Id="rId48" Type="http://schemas.microsoft.com/office/2017/10/relationships/person" Target="persons/perso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microsoft.com/office/2017/06/relationships/rdRichValueStructure" Target="richData/rdrichvaluestructure.xml"/><Relationship Id="rId20" Type="http://schemas.openxmlformats.org/officeDocument/2006/relationships/worksheet" Target="worksheets/sheet20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d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L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CW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W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o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anessa" id="{A303CDDA-74AD-47D9-AD49-766C87031AC0}" userId="S::membership@ponyclubwa.asn.au::ab4edb8b-7973-4ef6-863d-8af96a697fde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" dT="2024-11-19T04:03:51.75" personId="{A303CDDA-74AD-47D9-AD49-766C87031AC0}" id="{1E33EA2A-0433-4278-ADC7-7965DFB2B844}">
    <text>+5 Upgrade points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7" dT="2024-11-28T08:28:52.59" personId="{A303CDDA-74AD-47D9-AD49-766C87031AC0}" id="{2D74C75C-C551-4AC0-BD00-C8D13854B7E3}">
    <text>+5 Upgrade pts</text>
  </threadedComment>
  <threadedComment ref="I8" dT="2024-11-26T08:47:21.26" personId="{A303CDDA-74AD-47D9-AD49-766C87031AC0}" id="{BFF348D1-A85E-44FC-98D2-B0ADC2370C70}">
    <text>+5 Upgrade points</text>
  </threadedComment>
  <threadedComment ref="I10" dT="2024-11-26T08:42:26.49" personId="{A303CDDA-74AD-47D9-AD49-766C87031AC0}" id="{DBB40BBF-E902-4C82-AA34-37397F544817}">
    <text>+5 Upgrade points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F247-2DD0-43D8-A248-59129D83DBC1}">
  <sheetPr>
    <tabColor theme="6"/>
    <pageSetUpPr fitToPage="1"/>
  </sheetPr>
  <dimension ref="A1:AH135"/>
  <sheetViews>
    <sheetView zoomScale="80" zoomScaleNormal="80" zoomScaleSheetLayoutView="90" workbookViewId="0">
      <selection activeCell="S3" sqref="S3:S4"/>
    </sheetView>
  </sheetViews>
  <sheetFormatPr defaultColWidth="14.42578125" defaultRowHeight="12.75" x14ac:dyDescent="0.2"/>
  <cols>
    <col min="1" max="1" width="3.7109375" style="4" bestFit="1" customWidth="1"/>
    <col min="2" max="2" width="15" style="5" bestFit="1" customWidth="1"/>
    <col min="3" max="3" width="9.85546875" style="5" bestFit="1" customWidth="1"/>
    <col min="4" max="4" width="9.42578125" style="5" bestFit="1" customWidth="1"/>
    <col min="5" max="5" width="11" style="4" bestFit="1" customWidth="1"/>
    <col min="6" max="6" width="4.42578125" style="4" bestFit="1" customWidth="1"/>
    <col min="7" max="7" width="6.5703125" style="4" bestFit="1" customWidth="1"/>
    <col min="8" max="8" width="6.42578125" style="6" bestFit="1" customWidth="1"/>
    <col min="9" max="9" width="7.85546875" style="2" bestFit="1" customWidth="1"/>
    <col min="10" max="11" width="8.140625" style="2" bestFit="1" customWidth="1"/>
    <col min="12" max="14" width="8.5703125" style="2" bestFit="1" customWidth="1"/>
    <col min="15" max="16" width="8.5703125" style="2" customWidth="1"/>
    <col min="17" max="20" width="8.7109375" style="2" bestFit="1" customWidth="1"/>
    <col min="21" max="21" width="8.7109375" style="2" customWidth="1"/>
    <col min="22" max="22" width="8.7109375" style="2" bestFit="1" customWidth="1"/>
    <col min="23" max="23" width="8.42578125" style="2" bestFit="1" customWidth="1"/>
    <col min="24" max="24" width="7.140625" style="2" bestFit="1" customWidth="1"/>
    <col min="25" max="25" width="8.85546875" style="2" bestFit="1" customWidth="1"/>
    <col min="26" max="26" width="7.28515625" style="2" bestFit="1" customWidth="1"/>
    <col min="27" max="27" width="8.5703125" style="2" bestFit="1" customWidth="1"/>
    <col min="28" max="28" width="8" style="2" bestFit="1" customWidth="1"/>
    <col min="29" max="30" width="8.42578125" style="2" bestFit="1" customWidth="1"/>
    <col min="31" max="31" width="7.85546875" style="2" bestFit="1" customWidth="1"/>
    <col min="32" max="32" width="9.28515625" style="6" bestFit="1" customWidth="1"/>
    <col min="33" max="33" width="7.85546875" style="6" bestFit="1" customWidth="1"/>
    <col min="34" max="16384" width="14.42578125" style="4"/>
  </cols>
  <sheetData>
    <row r="1" spans="1:34" s="3" customFormat="1" ht="12.75" customHeight="1" x14ac:dyDescent="0.2">
      <c r="A1" s="533" t="s">
        <v>107</v>
      </c>
      <c r="B1" s="534" t="s">
        <v>105</v>
      </c>
      <c r="C1" s="534"/>
      <c r="D1" s="534" t="s">
        <v>0</v>
      </c>
      <c r="E1" s="534" t="s">
        <v>1</v>
      </c>
      <c r="F1" s="525" t="s">
        <v>74</v>
      </c>
      <c r="G1" s="528" t="s">
        <v>72</v>
      </c>
      <c r="H1" s="529" t="s">
        <v>3</v>
      </c>
      <c r="I1" s="530" t="s">
        <v>21</v>
      </c>
      <c r="J1" s="531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  <c r="AF1" s="519"/>
      <c r="AG1" s="522"/>
      <c r="AH1" s="119"/>
    </row>
    <row r="2" spans="1:34" s="3" customFormat="1" ht="12.75" customHeight="1" x14ac:dyDescent="0.2">
      <c r="A2" s="533"/>
      <c r="B2" s="524"/>
      <c r="C2" s="524"/>
      <c r="D2" s="524"/>
      <c r="E2" s="524"/>
      <c r="F2" s="525"/>
      <c r="G2" s="526"/>
      <c r="H2" s="525"/>
      <c r="I2" s="527"/>
      <c r="J2" s="532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3"/>
      <c r="AH2" s="119"/>
    </row>
    <row r="3" spans="1:34" s="3" customFormat="1" ht="12.75" customHeight="1" x14ac:dyDescent="0.2">
      <c r="A3" s="533"/>
      <c r="B3" s="524" t="s">
        <v>4</v>
      </c>
      <c r="C3" s="524" t="s">
        <v>5</v>
      </c>
      <c r="D3" s="524" t="s">
        <v>9</v>
      </c>
      <c r="E3" s="524" t="s">
        <v>6</v>
      </c>
      <c r="F3" s="525" t="s">
        <v>2</v>
      </c>
      <c r="G3" s="526" t="s">
        <v>73</v>
      </c>
      <c r="H3" s="525" t="s">
        <v>7</v>
      </c>
      <c r="I3" s="527" t="s">
        <v>20</v>
      </c>
      <c r="J3" s="535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21"/>
      <c r="AH3" s="119"/>
    </row>
    <row r="4" spans="1:34" s="2" customFormat="1" ht="12.75" customHeight="1" x14ac:dyDescent="0.2">
      <c r="A4" s="533"/>
      <c r="B4" s="524" t="s">
        <v>4</v>
      </c>
      <c r="C4" s="524"/>
      <c r="D4" s="524"/>
      <c r="E4" s="524"/>
      <c r="F4" s="525"/>
      <c r="G4" s="526"/>
      <c r="H4" s="525"/>
      <c r="I4" s="527"/>
      <c r="J4" s="535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21"/>
      <c r="AH4" s="120"/>
    </row>
    <row r="5" spans="1:34" s="2" customFormat="1" ht="16.5" thickBot="1" x14ac:dyDescent="0.25">
      <c r="A5" s="533"/>
      <c r="B5" s="217" t="s">
        <v>82</v>
      </c>
      <c r="C5" s="217" t="s">
        <v>83</v>
      </c>
      <c r="D5" s="217" t="s">
        <v>9</v>
      </c>
      <c r="E5" s="217" t="s">
        <v>6</v>
      </c>
      <c r="F5" s="218" t="s">
        <v>2</v>
      </c>
      <c r="G5" s="137" t="s">
        <v>28</v>
      </c>
      <c r="H5" s="138" t="s">
        <v>7</v>
      </c>
      <c r="I5" s="139" t="s">
        <v>8</v>
      </c>
      <c r="J5" s="271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3"/>
      <c r="AH5" s="120"/>
    </row>
    <row r="6" spans="1:34" s="3" customFormat="1" x14ac:dyDescent="0.2">
      <c r="A6" s="533"/>
      <c r="B6" s="125"/>
      <c r="C6" s="126"/>
      <c r="D6" s="126"/>
      <c r="E6" s="42"/>
      <c r="F6" s="127"/>
      <c r="G6" s="386">
        <f t="shared" ref="G6:G50" si="0">COUNTIF(J6:AH6,"&gt;0")</f>
        <v>0</v>
      </c>
      <c r="H6" s="388">
        <f t="shared" ref="H6:H49" si="1">SUM(J6:AI6)</f>
        <v>0</v>
      </c>
      <c r="I6" s="132">
        <f>RANK(H6,$H$6:$H$52)</f>
        <v>1</v>
      </c>
      <c r="J6" s="34"/>
      <c r="K6" s="34">
        <f>_xlfn.IFNA(VLOOKUP(CONCATENATE($K$5,$B6,$C6),'SER1'!$A$6:$N$198,14,FALSE),0)</f>
        <v>0</v>
      </c>
      <c r="L6" s="34">
        <f>_xlfn.IFNA(VLOOKUP(CONCATENATE($L$5,$B6,$C6),ALB!$A$6:$N$191,14,FALSE),0)</f>
        <v>0</v>
      </c>
      <c r="M6" s="34">
        <f>_xlfn.IFNA(VLOOKUP(CONCATENATE($M$5,$B6,$C6),KR!$A$6:$N$126,14,FALSE),0)</f>
        <v>0</v>
      </c>
      <c r="N6" s="34"/>
      <c r="O6" s="34"/>
      <c r="P6" s="34"/>
      <c r="Q6" s="34"/>
      <c r="R6" s="34"/>
      <c r="S6" s="34"/>
      <c r="T6" s="34"/>
      <c r="U6" s="384"/>
      <c r="V6" s="34"/>
      <c r="W6" s="34"/>
      <c r="X6" s="34"/>
      <c r="Y6" s="34"/>
      <c r="Z6" s="34"/>
      <c r="AA6" s="34"/>
      <c r="AB6" s="34">
        <f>_xlfn.IFNA(VLOOKUP(CONCATENATE($AB$5,$B6,$C6),HARV!$A$6:$N$198,14,FALSE),0)</f>
        <v>0</v>
      </c>
      <c r="AC6" s="384">
        <f>_xlfn.IFNA(VLOOKUP(CONCATENATE($AC$5,$B6,$C6),[1]bald2!$A$6:$N$200,14,FALSE),0)</f>
        <v>0</v>
      </c>
      <c r="AD6" s="34">
        <f>_xlfn.IFNA(VLOOKUP(CONCATENATE($AD$5,$B6,$C6),KAL!$A$6:$N$200,14,FALSE),0)</f>
        <v>0</v>
      </c>
      <c r="AE6" s="34">
        <f>_xlfn.IFNA(VLOOKUP(CONCATENATE($AE$5,$B6,$C6),DRY!$A$6:$N$198,14,FALSE),0)</f>
        <v>0</v>
      </c>
      <c r="AF6" s="34">
        <f>_xlfn.IFNA(VLOOKUP(CONCATENATE($AF$5,$B6,$C6),Spare5!$A$6:$N$197,14,FALSE),0)</f>
        <v>0</v>
      </c>
      <c r="AG6" s="35">
        <f>_xlfn.IFNA(VLOOKUP(CONCATENATE($AG$5,$B6,$C6),PCWA!$A$6:$N$231,14,FALSE),0)</f>
        <v>0</v>
      </c>
      <c r="AH6" s="120"/>
    </row>
    <row r="7" spans="1:34" s="3" customFormat="1" x14ac:dyDescent="0.2">
      <c r="A7" s="533"/>
      <c r="B7" s="128"/>
      <c r="C7" s="129"/>
      <c r="D7" s="129"/>
      <c r="E7" s="44"/>
      <c r="F7" s="130"/>
      <c r="G7" s="131">
        <f t="shared" si="0"/>
        <v>0</v>
      </c>
      <c r="H7" s="36">
        <f t="shared" si="1"/>
        <v>0</v>
      </c>
      <c r="I7" s="132">
        <f>RANK(H7,$H$6:$H$52)</f>
        <v>1</v>
      </c>
      <c r="J7" s="37"/>
      <c r="K7" s="37">
        <f>_xlfn.IFNA(VLOOKUP(CONCATENATE($K$5,$B7,$C7),'SER1'!$A$6:$N$198,14,FALSE),0)</f>
        <v>0</v>
      </c>
      <c r="L7" s="37">
        <f>_xlfn.IFNA(VLOOKUP(CONCATENATE($L$5,$B7,$C7),ALB!$A$6:$N$191,14,FALSE),0)</f>
        <v>0</v>
      </c>
      <c r="M7" s="37">
        <f>_xlfn.IFNA(VLOOKUP(CONCATENATE($M$5,$B7,$C7),KR!$A$6:$N$126,14,FALSE),0)</f>
        <v>0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>
        <f>_xlfn.IFNA(VLOOKUP(CONCATENATE($AB$5,$B7,$C7),HARV!$A$6:$N$198,14,FALSE),0)</f>
        <v>0</v>
      </c>
      <c r="AC7" s="37">
        <f>_xlfn.IFNA(VLOOKUP(CONCATENATE($AC$5,$B7,$C7),[1]bald2!$A$6:$N$200,14,FALSE),0)</f>
        <v>0</v>
      </c>
      <c r="AD7" s="37">
        <f>_xlfn.IFNA(VLOOKUP(CONCATENATE($AD$5,$B7,$C7),KAL!$A$6:$N$200,14,FALSE),0)</f>
        <v>0</v>
      </c>
      <c r="AE7" s="37">
        <f>_xlfn.IFNA(VLOOKUP(CONCATENATE($AE$5,$B7,$C7),DRY!$A$6:$N$198,14,FALSE),0)</f>
        <v>0</v>
      </c>
      <c r="AF7" s="37">
        <f>_xlfn.IFNA(VLOOKUP(CONCATENATE($AF$5,$B7,$C7),Spare5!$A$6:$N$197,14,FALSE),0)</f>
        <v>0</v>
      </c>
      <c r="AG7" s="38">
        <f>_xlfn.IFNA(VLOOKUP(CONCATENATE($AG$5,$B7,$C7),PCWA!$A$6:$N$231,14,FALSE),0)</f>
        <v>0</v>
      </c>
      <c r="AH7" s="120"/>
    </row>
    <row r="8" spans="1:34" s="3" customFormat="1" x14ac:dyDescent="0.2">
      <c r="A8" s="533"/>
      <c r="B8" s="128"/>
      <c r="C8" s="133"/>
      <c r="D8" s="133"/>
      <c r="E8" s="43"/>
      <c r="F8" s="132"/>
      <c r="G8" s="131">
        <f t="shared" si="0"/>
        <v>0</v>
      </c>
      <c r="H8" s="36">
        <f t="shared" si="1"/>
        <v>0</v>
      </c>
      <c r="I8" s="132">
        <f t="shared" ref="I8:I49" si="2">RANK(H8,$H$6:$H$52)</f>
        <v>1</v>
      </c>
      <c r="J8" s="37"/>
      <c r="K8" s="37">
        <f>_xlfn.IFNA(VLOOKUP(CONCATENATE($K$5,$B8,$C8),'SER1'!$A$6:$N$198,14,FALSE),0)</f>
        <v>0</v>
      </c>
      <c r="L8" s="37">
        <f>_xlfn.IFNA(VLOOKUP(CONCATENATE($L$5,$B8,$C8),ALB!$A$6:$N$191,14,FALSE),0)</f>
        <v>0</v>
      </c>
      <c r="M8" s="37">
        <f>_xlfn.IFNA(VLOOKUP(CONCATENATE($M$5,$B8,$C8),KR!$A$6:$N$126,14,FALSE),0)</f>
        <v>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>
        <f>_xlfn.IFNA(VLOOKUP(CONCATENATE($AB$5,$B8,$C8),HARV!$A$6:$N$198,14,FALSE),0)</f>
        <v>0</v>
      </c>
      <c r="AC8" s="37">
        <f>_xlfn.IFNA(VLOOKUP(CONCATENATE($AC$5,$B8,$C8),[1]bald2!$A$6:$N$200,14,FALSE),0)</f>
        <v>0</v>
      </c>
      <c r="AD8" s="37">
        <f>_xlfn.IFNA(VLOOKUP(CONCATENATE($AD$5,$B8,$C8),KAL!$A$6:$N$200,14,FALSE),0)</f>
        <v>0</v>
      </c>
      <c r="AE8" s="37">
        <f>_xlfn.IFNA(VLOOKUP(CONCATENATE($AE$5,$B8,$C8),DRY!$A$6:$N$198,14,FALSE),0)</f>
        <v>0</v>
      </c>
      <c r="AF8" s="37">
        <f>_xlfn.IFNA(VLOOKUP(CONCATENATE($AF$5,$B8,$C8),Spare5!$A$6:$N$197,14,FALSE),0)</f>
        <v>0</v>
      </c>
      <c r="AG8" s="38">
        <f>_xlfn.IFNA(VLOOKUP(CONCATENATE($AG$5,$B8,$C8),PCWA!$A$6:$N$231,14,FALSE),0)</f>
        <v>0</v>
      </c>
      <c r="AH8" s="120"/>
    </row>
    <row r="9" spans="1:34" s="3" customFormat="1" x14ac:dyDescent="0.2">
      <c r="A9" s="533"/>
      <c r="B9" s="128"/>
      <c r="C9" s="133"/>
      <c r="D9" s="133"/>
      <c r="E9" s="43"/>
      <c r="F9" s="132"/>
      <c r="G9" s="131">
        <f t="shared" si="0"/>
        <v>0</v>
      </c>
      <c r="H9" s="36">
        <f t="shared" si="1"/>
        <v>0</v>
      </c>
      <c r="I9" s="132">
        <f t="shared" si="2"/>
        <v>1</v>
      </c>
      <c r="J9" s="37"/>
      <c r="K9" s="37">
        <f>_xlfn.IFNA(VLOOKUP(CONCATENATE($K$5,$B9,$C9),'SER1'!$A$6:$N$198,14,FALSE),0)</f>
        <v>0</v>
      </c>
      <c r="L9" s="37">
        <f>_xlfn.IFNA(VLOOKUP(CONCATENATE($L$5,$B9,$C9),ALB!$A$6:$N$191,14,FALSE),0)</f>
        <v>0</v>
      </c>
      <c r="M9" s="37">
        <f>_xlfn.IFNA(VLOOKUP(CONCATENATE($M$5,$B9,$C9),KR!$A$6:$N$126,14,FALSE),0)</f>
        <v>0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>
        <f>_xlfn.IFNA(VLOOKUP(CONCATENATE($AB$5,$B9,$C9),HARV!$A$6:$N$198,14,FALSE),0)</f>
        <v>0</v>
      </c>
      <c r="AC9" s="37">
        <f>_xlfn.IFNA(VLOOKUP(CONCATENATE($AC$5,$B9,$C9),[1]bald2!$A$6:$N$200,14,FALSE),0)</f>
        <v>0</v>
      </c>
      <c r="AD9" s="37">
        <f>_xlfn.IFNA(VLOOKUP(CONCATENATE($AD$5,$B9,$C9),KAL!$A$6:$N$200,14,FALSE),0)</f>
        <v>0</v>
      </c>
      <c r="AE9" s="37">
        <f>_xlfn.IFNA(VLOOKUP(CONCATENATE($AE$5,$B9,$C9),DRY!$A$6:$N$198,14,FALSE),0)</f>
        <v>0</v>
      </c>
      <c r="AF9" s="37">
        <f>_xlfn.IFNA(VLOOKUP(CONCATENATE($AF$5,$B9,$C9),Spare5!$A$6:$N$197,14,FALSE),0)</f>
        <v>0</v>
      </c>
      <c r="AG9" s="38">
        <f>_xlfn.IFNA(VLOOKUP(CONCATENATE($AG$5,$B9,$C9),PCWA!$A$6:$N$231,14,FALSE),0)</f>
        <v>0</v>
      </c>
      <c r="AH9" s="120"/>
    </row>
    <row r="10" spans="1:34" s="3" customFormat="1" x14ac:dyDescent="0.2">
      <c r="A10" s="533"/>
      <c r="B10" s="128"/>
      <c r="C10" s="133"/>
      <c r="D10" s="133"/>
      <c r="E10" s="43"/>
      <c r="F10" s="132"/>
      <c r="G10" s="131">
        <f t="shared" si="0"/>
        <v>0</v>
      </c>
      <c r="H10" s="36">
        <f t="shared" si="1"/>
        <v>0</v>
      </c>
      <c r="I10" s="132">
        <f t="shared" si="2"/>
        <v>1</v>
      </c>
      <c r="J10" s="37"/>
      <c r="K10" s="37">
        <f>_xlfn.IFNA(VLOOKUP(CONCATENATE($K$5,$B10,$C10),'SER1'!$A$6:$N$198,14,FALSE),0)</f>
        <v>0</v>
      </c>
      <c r="L10" s="37">
        <f>_xlfn.IFNA(VLOOKUP(CONCATENATE($L$5,$B10,$C10),ALB!$A$6:$N$191,14,FALSE),0)</f>
        <v>0</v>
      </c>
      <c r="M10" s="37">
        <f>_xlfn.IFNA(VLOOKUP(CONCATENATE($M$5,$B10,$C10),KR!$A$6:$N$126,14,FALSE),0)</f>
        <v>0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>
        <f>_xlfn.IFNA(VLOOKUP(CONCATENATE($AB$5,$B10,$C10),HARV!$A$6:$N$198,14,FALSE),0)</f>
        <v>0</v>
      </c>
      <c r="AC10" s="37">
        <f>_xlfn.IFNA(VLOOKUP(CONCATENATE($AC$5,$B10,$C10),[1]bald2!$A$6:$N$200,14,FALSE),0)</f>
        <v>0</v>
      </c>
      <c r="AD10" s="37">
        <f>_xlfn.IFNA(VLOOKUP(CONCATENATE($AD$5,$B10,$C10),KAL!$A$6:$N$200,14,FALSE),0)</f>
        <v>0</v>
      </c>
      <c r="AE10" s="37">
        <f>_xlfn.IFNA(VLOOKUP(CONCATENATE($AE$5,$B10,$C10),DRY!$A$6:$N$198,14,FALSE),0)</f>
        <v>0</v>
      </c>
      <c r="AF10" s="37">
        <f>_xlfn.IFNA(VLOOKUP(CONCATENATE($AF$5,$B10,$C10),Spare5!$A$6:$N$197,14,FALSE),0)</f>
        <v>0</v>
      </c>
      <c r="AG10" s="38">
        <f>_xlfn.IFNA(VLOOKUP(CONCATENATE($AG$5,$B10,$C10),PCWA!$A$6:$N$231,14,FALSE),0)</f>
        <v>0</v>
      </c>
      <c r="AH10" s="120"/>
    </row>
    <row r="11" spans="1:34" s="3" customFormat="1" x14ac:dyDescent="0.2">
      <c r="A11" s="533"/>
      <c r="B11" s="128"/>
      <c r="C11" s="133"/>
      <c r="D11" s="133"/>
      <c r="E11" s="43"/>
      <c r="F11" s="132"/>
      <c r="G11" s="131">
        <f t="shared" si="0"/>
        <v>0</v>
      </c>
      <c r="H11" s="36">
        <f t="shared" si="1"/>
        <v>0</v>
      </c>
      <c r="I11" s="132">
        <f t="shared" si="2"/>
        <v>1</v>
      </c>
      <c r="J11" s="37"/>
      <c r="K11" s="37">
        <f>_xlfn.IFNA(VLOOKUP(CONCATENATE($K$5,$B11,$C11),'SER1'!$A$6:$N$198,14,FALSE),0)</f>
        <v>0</v>
      </c>
      <c r="L11" s="37">
        <f>_xlfn.IFNA(VLOOKUP(CONCATENATE($L$5,$B11,$C11),ALB!$A$6:$N$191,14,FALSE),0)</f>
        <v>0</v>
      </c>
      <c r="M11" s="37">
        <f>_xlfn.IFNA(VLOOKUP(CONCATENATE($M$5,$B11,$C11),KR!$A$6:$N$126,14,FALSE),0)</f>
        <v>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>
        <f>_xlfn.IFNA(VLOOKUP(CONCATENATE($AB$5,$B11,$C11),HARV!$A$6:$N$198,14,FALSE),0)</f>
        <v>0</v>
      </c>
      <c r="AC11" s="37">
        <f>_xlfn.IFNA(VLOOKUP(CONCATENATE($AC$5,$B11,$C11),[1]bald2!$A$6:$N$200,14,FALSE),0)</f>
        <v>0</v>
      </c>
      <c r="AD11" s="37">
        <f>_xlfn.IFNA(VLOOKUP(CONCATENATE($AD$5,$B11,$C11),KAL!$A$6:$N$200,14,FALSE),0)</f>
        <v>0</v>
      </c>
      <c r="AE11" s="37">
        <f>_xlfn.IFNA(VLOOKUP(CONCATENATE($AE$5,$B11,$C11),DRY!$A$6:$N$198,14,FALSE),0)</f>
        <v>0</v>
      </c>
      <c r="AF11" s="37">
        <f>_xlfn.IFNA(VLOOKUP(CONCATENATE($AF$5,$B11,$C11),Spare5!$A$6:$N$197,14,FALSE),0)</f>
        <v>0</v>
      </c>
      <c r="AG11" s="38">
        <f>_xlfn.IFNA(VLOOKUP(CONCATENATE($AG$5,$B11,$C11),PCWA!$A$6:$N$231,14,FALSE),0)</f>
        <v>0</v>
      </c>
      <c r="AH11" s="120"/>
    </row>
    <row r="12" spans="1:34" x14ac:dyDescent="0.2">
      <c r="A12" s="533"/>
      <c r="B12" s="128"/>
      <c r="C12" s="133"/>
      <c r="D12" s="133"/>
      <c r="E12" s="43"/>
      <c r="F12" s="132"/>
      <c r="G12" s="131">
        <f t="shared" si="0"/>
        <v>0</v>
      </c>
      <c r="H12" s="36">
        <f t="shared" si="1"/>
        <v>0</v>
      </c>
      <c r="I12" s="132">
        <f t="shared" si="2"/>
        <v>1</v>
      </c>
      <c r="J12" s="37"/>
      <c r="K12" s="37">
        <f>_xlfn.IFNA(VLOOKUP(CONCATENATE($K$5,$B12,$C12),'SER1'!$A$6:$N$198,14,FALSE),0)</f>
        <v>0</v>
      </c>
      <c r="L12" s="37">
        <f>_xlfn.IFNA(VLOOKUP(CONCATENATE($L$5,$B12,$C12),ALB!$A$6:$N$191,14,FALSE),0)</f>
        <v>0</v>
      </c>
      <c r="M12" s="37">
        <f>_xlfn.IFNA(VLOOKUP(CONCATENATE($M$5,$B12,$C12),KR!$A$6:$N$126,14,FALSE),0)</f>
        <v>0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>
        <f>_xlfn.IFNA(VLOOKUP(CONCATENATE($AB$5,$B12,$C12),HARV!$A$6:$N$198,14,FALSE),0)</f>
        <v>0</v>
      </c>
      <c r="AC12" s="37">
        <f>_xlfn.IFNA(VLOOKUP(CONCATENATE($AC$5,$B12,$C12),[1]bald2!$A$6:$N$200,14,FALSE),0)</f>
        <v>0</v>
      </c>
      <c r="AD12" s="37">
        <f>_xlfn.IFNA(VLOOKUP(CONCATENATE($AD$5,$B12,$C12),KAL!$A$6:$N$200,14,FALSE),0)</f>
        <v>0</v>
      </c>
      <c r="AE12" s="37">
        <f>_xlfn.IFNA(VLOOKUP(CONCATENATE($AE$5,$B12,$C12),DRY!$A$6:$N$198,14,FALSE),0)</f>
        <v>0</v>
      </c>
      <c r="AF12" s="37">
        <f>_xlfn.IFNA(VLOOKUP(CONCATENATE($AF$5,$B12,$C12),Spare5!$A$6:$N$197,14,FALSE),0)</f>
        <v>0</v>
      </c>
      <c r="AG12" s="38">
        <f>_xlfn.IFNA(VLOOKUP(CONCATENATE($AG$5,$B12,$C12),PCWA!$A$6:$N$231,14,FALSE),0)</f>
        <v>0</v>
      </c>
      <c r="AH12" s="120"/>
    </row>
    <row r="13" spans="1:34" x14ac:dyDescent="0.2">
      <c r="A13" s="533"/>
      <c r="B13" s="128"/>
      <c r="C13" s="133"/>
      <c r="D13" s="133"/>
      <c r="E13" s="43"/>
      <c r="F13" s="132"/>
      <c r="G13" s="131">
        <f t="shared" si="0"/>
        <v>0</v>
      </c>
      <c r="H13" s="36">
        <f t="shared" si="1"/>
        <v>0</v>
      </c>
      <c r="I13" s="132">
        <f t="shared" si="2"/>
        <v>1</v>
      </c>
      <c r="J13" s="37"/>
      <c r="K13" s="37">
        <f>_xlfn.IFNA(VLOOKUP(CONCATENATE($K$5,$B13,$C13),'SER1'!$A$6:$N$198,14,FALSE),0)</f>
        <v>0</v>
      </c>
      <c r="L13" s="37">
        <f>_xlfn.IFNA(VLOOKUP(CONCATENATE($L$5,$B13,$C13),ALB!$A$6:$N$191,14,FALSE),0)</f>
        <v>0</v>
      </c>
      <c r="M13" s="37">
        <f>_xlfn.IFNA(VLOOKUP(CONCATENATE($M$5,$B13,$C13),KR!$A$6:$N$126,14,FALSE),0)</f>
        <v>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>
        <f>_xlfn.IFNA(VLOOKUP(CONCATENATE($AB$5,$B13,$C13),HARV!$A$6:$N$198,14,FALSE),0)</f>
        <v>0</v>
      </c>
      <c r="AC13" s="37">
        <f>_xlfn.IFNA(VLOOKUP(CONCATENATE($AC$5,$B13,$C13),[1]bald2!$A$6:$N$200,14,FALSE),0)</f>
        <v>0</v>
      </c>
      <c r="AD13" s="37">
        <f>_xlfn.IFNA(VLOOKUP(CONCATENATE($AD$5,$B13,$C13),KAL!$A$6:$N$200,14,FALSE),0)</f>
        <v>0</v>
      </c>
      <c r="AE13" s="37">
        <f>_xlfn.IFNA(VLOOKUP(CONCATENATE($AE$5,$B13,$C13),DRY!$A$6:$N$198,14,FALSE),0)</f>
        <v>0</v>
      </c>
      <c r="AF13" s="37">
        <f>_xlfn.IFNA(VLOOKUP(CONCATENATE($AF$5,$B13,$C13),Spare5!$A$6:$N$197,14,FALSE),0)</f>
        <v>0</v>
      </c>
      <c r="AG13" s="38">
        <f>_xlfn.IFNA(VLOOKUP(CONCATENATE($AG$5,$B13,$C13),PCWA!$A$6:$N$231,14,FALSE),0)</f>
        <v>0</v>
      </c>
      <c r="AH13" s="120"/>
    </row>
    <row r="14" spans="1:34" x14ac:dyDescent="0.2">
      <c r="A14" s="533"/>
      <c r="B14" s="128"/>
      <c r="C14" s="133"/>
      <c r="D14" s="133"/>
      <c r="E14" s="43"/>
      <c r="F14" s="132"/>
      <c r="G14" s="131">
        <f t="shared" si="0"/>
        <v>0</v>
      </c>
      <c r="H14" s="36">
        <f t="shared" si="1"/>
        <v>0</v>
      </c>
      <c r="I14" s="132">
        <f t="shared" si="2"/>
        <v>1</v>
      </c>
      <c r="J14" s="37"/>
      <c r="K14" s="37">
        <f>_xlfn.IFNA(VLOOKUP(CONCATENATE($K$5,$B14,$C14),'SER1'!$A$6:$N$198,14,FALSE),0)</f>
        <v>0</v>
      </c>
      <c r="L14" s="37">
        <f>_xlfn.IFNA(VLOOKUP(CONCATENATE($L$5,$B14,$C14),ALB!$A$6:$N$191,14,FALSE),0)</f>
        <v>0</v>
      </c>
      <c r="M14" s="37">
        <f>_xlfn.IFNA(VLOOKUP(CONCATENATE($M$5,$B14,$C14),KR!$A$6:$N$126,14,FALSE),0)</f>
        <v>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>
        <f>_xlfn.IFNA(VLOOKUP(CONCATENATE($AB$5,$B14,$C14),HARV!$A$6:$N$198,14,FALSE),0)</f>
        <v>0</v>
      </c>
      <c r="AC14" s="37">
        <f>_xlfn.IFNA(VLOOKUP(CONCATENATE($AC$5,$B14,$C14),[1]bald2!$A$6:$N$200,14,FALSE),0)</f>
        <v>0</v>
      </c>
      <c r="AD14" s="37">
        <f>_xlfn.IFNA(VLOOKUP(CONCATENATE($AD$5,$B14,$C14),KAL!$A$6:$N$200,14,FALSE),0)</f>
        <v>0</v>
      </c>
      <c r="AE14" s="37">
        <f>_xlfn.IFNA(VLOOKUP(CONCATENATE($AE$5,$B14,$C14),DRY!$A$6:$N$198,14,FALSE),0)</f>
        <v>0</v>
      </c>
      <c r="AF14" s="37">
        <f>_xlfn.IFNA(VLOOKUP(CONCATENATE($AF$5,$B14,$C14),Spare5!$A$6:$N$197,14,FALSE),0)</f>
        <v>0</v>
      </c>
      <c r="AG14" s="38">
        <f>_xlfn.IFNA(VLOOKUP(CONCATENATE($AG$5,$B14,$C14),PCWA!$A$6:$N$231,14,FALSE),0)</f>
        <v>0</v>
      </c>
      <c r="AH14" s="120"/>
    </row>
    <row r="15" spans="1:34" x14ac:dyDescent="0.2">
      <c r="A15" s="533"/>
      <c r="B15" s="128"/>
      <c r="C15" s="133"/>
      <c r="D15" s="133"/>
      <c r="E15" s="43"/>
      <c r="F15" s="132"/>
      <c r="G15" s="131">
        <f t="shared" si="0"/>
        <v>0</v>
      </c>
      <c r="H15" s="36">
        <f t="shared" si="1"/>
        <v>0</v>
      </c>
      <c r="I15" s="132">
        <f t="shared" si="2"/>
        <v>1</v>
      </c>
      <c r="J15" s="37"/>
      <c r="K15" s="37">
        <f>_xlfn.IFNA(VLOOKUP(CONCATENATE($K$5,$B15,$C15),'SER1'!$A$6:$N$198,14,FALSE),0)</f>
        <v>0</v>
      </c>
      <c r="L15" s="37">
        <f>_xlfn.IFNA(VLOOKUP(CONCATENATE($L$5,$B15,$C15),ALB!$A$6:$N$191,14,FALSE),0)</f>
        <v>0</v>
      </c>
      <c r="M15" s="37">
        <f>_xlfn.IFNA(VLOOKUP(CONCATENATE($M$5,$B15,$C15),KR!$A$6:$N$126,14,FALSE),0)</f>
        <v>0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>
        <f>_xlfn.IFNA(VLOOKUP(CONCATENATE($AB$5,$B15,$C15),HARV!$A$6:$N$198,14,FALSE),0)</f>
        <v>0</v>
      </c>
      <c r="AC15" s="37">
        <f>_xlfn.IFNA(VLOOKUP(CONCATENATE($AC$5,$B15,$C15),[1]bald2!$A$6:$N$200,14,FALSE),0)</f>
        <v>0</v>
      </c>
      <c r="AD15" s="37">
        <f>_xlfn.IFNA(VLOOKUP(CONCATENATE($AD$5,$B15,$C15),KAL!$A$6:$N$200,14,FALSE),0)</f>
        <v>0</v>
      </c>
      <c r="AE15" s="37">
        <f>_xlfn.IFNA(VLOOKUP(CONCATENATE($AE$5,$B15,$C15),DRY!$A$6:$N$198,14,FALSE),0)</f>
        <v>0</v>
      </c>
      <c r="AF15" s="37">
        <f>_xlfn.IFNA(VLOOKUP(CONCATENATE($AF$5,$B15,$C15),Spare5!$A$6:$N$197,14,FALSE),0)</f>
        <v>0</v>
      </c>
      <c r="AG15" s="38">
        <f>_xlfn.IFNA(VLOOKUP(CONCATENATE($AG$5,$B15,$C15),PCWA!$A$6:$N$231,14,FALSE),0)</f>
        <v>0</v>
      </c>
      <c r="AH15" s="120"/>
    </row>
    <row r="16" spans="1:34" x14ac:dyDescent="0.2">
      <c r="A16" s="533"/>
      <c r="B16" s="128"/>
      <c r="C16" s="133"/>
      <c r="D16" s="133"/>
      <c r="E16" s="43"/>
      <c r="F16" s="132"/>
      <c r="G16" s="131">
        <f t="shared" si="0"/>
        <v>0</v>
      </c>
      <c r="H16" s="36">
        <f t="shared" si="1"/>
        <v>0</v>
      </c>
      <c r="I16" s="132">
        <f t="shared" si="2"/>
        <v>1</v>
      </c>
      <c r="J16" s="37"/>
      <c r="K16" s="37">
        <f>_xlfn.IFNA(VLOOKUP(CONCATENATE($K$5,$B16,$C16),'SER1'!$A$6:$N$198,14,FALSE),0)</f>
        <v>0</v>
      </c>
      <c r="L16" s="37">
        <f>_xlfn.IFNA(VLOOKUP(CONCATENATE($L$5,$B16,$C16),ALB!$A$6:$N$191,14,FALSE),0)</f>
        <v>0</v>
      </c>
      <c r="M16" s="37">
        <f>_xlfn.IFNA(VLOOKUP(CONCATENATE($M$5,$B16,$C16),KR!$A$6:$N$126,14,FALSE),0)</f>
        <v>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>
        <f>_xlfn.IFNA(VLOOKUP(CONCATENATE($AB$5,$B16,$C16),HARV!$A$6:$N$198,14,FALSE),0)</f>
        <v>0</v>
      </c>
      <c r="AC16" s="37">
        <f>_xlfn.IFNA(VLOOKUP(CONCATENATE($AC$5,$B16,$C16),[1]bald2!$A$6:$N$200,14,FALSE),0)</f>
        <v>0</v>
      </c>
      <c r="AD16" s="37">
        <f>_xlfn.IFNA(VLOOKUP(CONCATENATE($AD$5,$B16,$C16),KAL!$A$6:$N$200,14,FALSE),0)</f>
        <v>0</v>
      </c>
      <c r="AE16" s="37">
        <f>_xlfn.IFNA(VLOOKUP(CONCATENATE($AE$5,$B16,$C16),DRY!$A$6:$N$198,14,FALSE),0)</f>
        <v>0</v>
      </c>
      <c r="AF16" s="37">
        <f>_xlfn.IFNA(VLOOKUP(CONCATENATE($AF$5,$B16,$C16),Spare5!$A$6:$N$197,14,FALSE),0)</f>
        <v>0</v>
      </c>
      <c r="AG16" s="38">
        <f>_xlfn.IFNA(VLOOKUP(CONCATENATE($AG$5,$B16,$C16),PCWA!$A$6:$N$231,14,FALSE),0)</f>
        <v>0</v>
      </c>
      <c r="AH16" s="120"/>
    </row>
    <row r="17" spans="1:34" x14ac:dyDescent="0.2">
      <c r="A17" s="533"/>
      <c r="B17" s="128"/>
      <c r="C17" s="133"/>
      <c r="D17" s="133"/>
      <c r="E17" s="43"/>
      <c r="F17" s="132"/>
      <c r="G17" s="131">
        <f t="shared" si="0"/>
        <v>0</v>
      </c>
      <c r="H17" s="36">
        <f t="shared" si="1"/>
        <v>0</v>
      </c>
      <c r="I17" s="132">
        <f t="shared" si="2"/>
        <v>1</v>
      </c>
      <c r="J17" s="37"/>
      <c r="K17" s="37">
        <f>_xlfn.IFNA(VLOOKUP(CONCATENATE($K$5,$B17,$C17),'SER1'!$A$6:$N$198,14,FALSE),0)</f>
        <v>0</v>
      </c>
      <c r="L17" s="37">
        <f>_xlfn.IFNA(VLOOKUP(CONCATENATE($L$5,$B17,$C17),ALB!$A$6:$N$191,14,FALSE),0)</f>
        <v>0</v>
      </c>
      <c r="M17" s="37">
        <f>_xlfn.IFNA(VLOOKUP(CONCATENATE($M$5,$B17,$C17),KR!$A$6:$N$126,14,FALSE),0)</f>
        <v>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>
        <f>_xlfn.IFNA(VLOOKUP(CONCATENATE($AB$5,$B17,$C17),HARV!$A$6:$N$198,14,FALSE),0)</f>
        <v>0</v>
      </c>
      <c r="AC17" s="37">
        <f>_xlfn.IFNA(VLOOKUP(CONCATENATE($AC$5,$B17,$C17),[1]bald2!$A$6:$N$200,14,FALSE),0)</f>
        <v>0</v>
      </c>
      <c r="AD17" s="37">
        <f>_xlfn.IFNA(VLOOKUP(CONCATENATE($AD$5,$B17,$C17),KAL!$A$6:$N$200,14,FALSE),0)</f>
        <v>0</v>
      </c>
      <c r="AE17" s="37">
        <f>_xlfn.IFNA(VLOOKUP(CONCATENATE($AE$5,$B17,$C17),DRY!$A$6:$N$198,14,FALSE),0)</f>
        <v>0</v>
      </c>
      <c r="AF17" s="37">
        <f>_xlfn.IFNA(VLOOKUP(CONCATENATE($AF$5,$B17,$C17),Spare5!$A$6:$N$197,14,FALSE),0)</f>
        <v>0</v>
      </c>
      <c r="AG17" s="38">
        <f>_xlfn.IFNA(VLOOKUP(CONCATENATE($AG$5,$B17,$C17),PCWA!$A$6:$N$231,14,FALSE),0)</f>
        <v>0</v>
      </c>
      <c r="AH17" s="120"/>
    </row>
    <row r="18" spans="1:34" x14ac:dyDescent="0.2">
      <c r="A18" s="533"/>
      <c r="B18" s="128"/>
      <c r="C18" s="133"/>
      <c r="D18" s="133"/>
      <c r="E18" s="43"/>
      <c r="F18" s="132"/>
      <c r="G18" s="131">
        <f t="shared" si="0"/>
        <v>0</v>
      </c>
      <c r="H18" s="36">
        <f t="shared" si="1"/>
        <v>0</v>
      </c>
      <c r="I18" s="132">
        <f t="shared" si="2"/>
        <v>1</v>
      </c>
      <c r="J18" s="37"/>
      <c r="K18" s="37">
        <f>_xlfn.IFNA(VLOOKUP(CONCATENATE($K$5,$B18,$C18),'SER1'!$A$6:$N$198,14,FALSE),0)</f>
        <v>0</v>
      </c>
      <c r="L18" s="37">
        <f>_xlfn.IFNA(VLOOKUP(CONCATENATE($L$5,$B18,$C18),ALB!$A$6:$N$191,14,FALSE),0)</f>
        <v>0</v>
      </c>
      <c r="M18" s="37">
        <f>_xlfn.IFNA(VLOOKUP(CONCATENATE($M$5,$B18,$C18),KR!$A$6:$N$126,14,FALSE),0)</f>
        <v>0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>
        <f>_xlfn.IFNA(VLOOKUP(CONCATENATE($AB$5,$B18,$C18),HARV!$A$6:$N$198,14,FALSE),0)</f>
        <v>0</v>
      </c>
      <c r="AC18" s="37">
        <f>_xlfn.IFNA(VLOOKUP(CONCATENATE($AC$5,$B18,$C18),[1]bald2!$A$6:$N$200,14,FALSE),0)</f>
        <v>0</v>
      </c>
      <c r="AD18" s="37">
        <f>_xlfn.IFNA(VLOOKUP(CONCATENATE($AD$5,$B18,$C18),KAL!$A$6:$N$200,14,FALSE),0)</f>
        <v>0</v>
      </c>
      <c r="AE18" s="37">
        <f>_xlfn.IFNA(VLOOKUP(CONCATENATE($AE$5,$B18,$C18),DRY!$A$6:$N$198,14,FALSE),0)</f>
        <v>0</v>
      </c>
      <c r="AF18" s="37">
        <f>_xlfn.IFNA(VLOOKUP(CONCATENATE($AF$5,$B18,$C18),Spare5!$A$6:$N$197,14,FALSE),0)</f>
        <v>0</v>
      </c>
      <c r="AG18" s="38">
        <f>_xlfn.IFNA(VLOOKUP(CONCATENATE($AG$5,$B18,$C18),PCWA!$A$6:$N$231,14,FALSE),0)</f>
        <v>0</v>
      </c>
      <c r="AH18" s="120"/>
    </row>
    <row r="19" spans="1:34" x14ac:dyDescent="0.2">
      <c r="A19" s="533"/>
      <c r="B19" s="128"/>
      <c r="C19" s="133"/>
      <c r="D19" s="133"/>
      <c r="E19" s="43"/>
      <c r="F19" s="132"/>
      <c r="G19" s="131">
        <f t="shared" si="0"/>
        <v>0</v>
      </c>
      <c r="H19" s="36">
        <f t="shared" si="1"/>
        <v>0</v>
      </c>
      <c r="I19" s="132">
        <f t="shared" si="2"/>
        <v>1</v>
      </c>
      <c r="J19" s="37"/>
      <c r="K19" s="37">
        <f>_xlfn.IFNA(VLOOKUP(CONCATENATE($K$5,$B19,$C19),'SER1'!$A$6:$N$198,14,FALSE),0)</f>
        <v>0</v>
      </c>
      <c r="L19" s="37">
        <f>_xlfn.IFNA(VLOOKUP(CONCATENATE($L$5,$B19,$C19),ALB!$A$6:$N$191,14,FALSE),0)</f>
        <v>0</v>
      </c>
      <c r="M19" s="37">
        <f>_xlfn.IFNA(VLOOKUP(CONCATENATE($M$5,$B19,$C19),KR!$A$6:$N$126,14,FALSE),0)</f>
        <v>0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>
        <f>_xlfn.IFNA(VLOOKUP(CONCATENATE($AB$5,$B19,$C19),HARV!$A$6:$N$198,14,FALSE),0)</f>
        <v>0</v>
      </c>
      <c r="AC19" s="37">
        <f>_xlfn.IFNA(VLOOKUP(CONCATENATE($AC$5,$B19,$C19),[1]bald2!$A$6:$N$200,14,FALSE),0)</f>
        <v>0</v>
      </c>
      <c r="AD19" s="37">
        <f>_xlfn.IFNA(VLOOKUP(CONCATENATE($AD$5,$B19,$C19),KAL!$A$6:$N$200,14,FALSE),0)</f>
        <v>0</v>
      </c>
      <c r="AE19" s="37">
        <f>_xlfn.IFNA(VLOOKUP(CONCATENATE($AE$5,$B19,$C19),DRY!$A$6:$N$198,14,FALSE),0)</f>
        <v>0</v>
      </c>
      <c r="AF19" s="37">
        <f>_xlfn.IFNA(VLOOKUP(CONCATENATE($AF$5,$B19,$C19),Spare5!$A$6:$N$197,14,FALSE),0)</f>
        <v>0</v>
      </c>
      <c r="AG19" s="38">
        <f>_xlfn.IFNA(VLOOKUP(CONCATENATE($AG$5,$B19,$C19),PCWA!$A$6:$N$231,14,FALSE),0)</f>
        <v>0</v>
      </c>
      <c r="AH19" s="120"/>
    </row>
    <row r="20" spans="1:34" s="3" customFormat="1" x14ac:dyDescent="0.2">
      <c r="A20" s="533"/>
      <c r="B20" s="128"/>
      <c r="C20" s="133"/>
      <c r="D20" s="133"/>
      <c r="E20" s="43"/>
      <c r="F20" s="132"/>
      <c r="G20" s="131">
        <f t="shared" si="0"/>
        <v>0</v>
      </c>
      <c r="H20" s="36">
        <f t="shared" si="1"/>
        <v>0</v>
      </c>
      <c r="I20" s="132">
        <f t="shared" si="2"/>
        <v>1</v>
      </c>
      <c r="J20" s="37"/>
      <c r="K20" s="37">
        <f>_xlfn.IFNA(VLOOKUP(CONCATENATE($K$5,$B20,$C20),'SER1'!$A$6:$N$198,14,FALSE),0)</f>
        <v>0</v>
      </c>
      <c r="L20" s="37">
        <f>_xlfn.IFNA(VLOOKUP(CONCATENATE($L$5,$B20,$C20),ALB!$A$6:$N$191,14,FALSE),0)</f>
        <v>0</v>
      </c>
      <c r="M20" s="37">
        <f>_xlfn.IFNA(VLOOKUP(CONCATENATE($M$5,$B20,$C20),KR!$A$6:$N$126,14,FALSE),0)</f>
        <v>0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>
        <f>_xlfn.IFNA(VLOOKUP(CONCATENATE($AB$5,$B20,$C20),HARV!$A$6:$N$198,14,FALSE),0)</f>
        <v>0</v>
      </c>
      <c r="AC20" s="37">
        <f>_xlfn.IFNA(VLOOKUP(CONCATENATE($AC$5,$B20,$C20),[1]bald2!$A$6:$N$200,14,FALSE),0)</f>
        <v>0</v>
      </c>
      <c r="AD20" s="37">
        <f>_xlfn.IFNA(VLOOKUP(CONCATENATE($AD$5,$B20,$C20),KAL!$A$6:$N$200,14,FALSE),0)</f>
        <v>0</v>
      </c>
      <c r="AE20" s="37">
        <f>_xlfn.IFNA(VLOOKUP(CONCATENATE($AE$5,$B20,$C20),DRY!$A$6:$N$198,14,FALSE),0)</f>
        <v>0</v>
      </c>
      <c r="AF20" s="37">
        <f>_xlfn.IFNA(VLOOKUP(CONCATENATE($AF$5,$B20,$C20),Spare5!$A$6:$N$197,14,FALSE),0)</f>
        <v>0</v>
      </c>
      <c r="AG20" s="38">
        <f>_xlfn.IFNA(VLOOKUP(CONCATENATE($AG$5,$B20,$C20),PCWA!$A$6:$N$231,14,FALSE),0)</f>
        <v>0</v>
      </c>
      <c r="AH20" s="120"/>
    </row>
    <row r="21" spans="1:34" s="3" customFormat="1" x14ac:dyDescent="0.2">
      <c r="A21" s="533"/>
      <c r="B21" s="128"/>
      <c r="C21" s="133"/>
      <c r="D21" s="133"/>
      <c r="E21" s="43"/>
      <c r="F21" s="132"/>
      <c r="G21" s="131">
        <f t="shared" si="0"/>
        <v>0</v>
      </c>
      <c r="H21" s="36">
        <f t="shared" si="1"/>
        <v>0</v>
      </c>
      <c r="I21" s="132">
        <f t="shared" si="2"/>
        <v>1</v>
      </c>
      <c r="J21" s="37"/>
      <c r="K21" s="37">
        <f>_xlfn.IFNA(VLOOKUP(CONCATENATE($K$5,$B21,$C21),'SER1'!$A$6:$N$198,14,FALSE),0)</f>
        <v>0</v>
      </c>
      <c r="L21" s="37">
        <f>_xlfn.IFNA(VLOOKUP(CONCATENATE($L$5,$B21,$C21),ALB!$A$6:$N$191,14,FALSE),0)</f>
        <v>0</v>
      </c>
      <c r="M21" s="37">
        <f>_xlfn.IFNA(VLOOKUP(CONCATENATE($M$5,$B21,$C21),KR!$A$6:$N$126,14,FALSE),0)</f>
        <v>0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>
        <f>_xlfn.IFNA(VLOOKUP(CONCATENATE($AB$5,$B21,$C21),HARV!$A$6:$N$198,14,FALSE),0)</f>
        <v>0</v>
      </c>
      <c r="AC21" s="37">
        <f>_xlfn.IFNA(VLOOKUP(CONCATENATE($AC$5,$B21,$C21),[1]bald2!$A$6:$N$200,14,FALSE),0)</f>
        <v>0</v>
      </c>
      <c r="AD21" s="37">
        <f>_xlfn.IFNA(VLOOKUP(CONCATENATE($AD$5,$B21,$C21),KAL!$A$6:$N$200,14,FALSE),0)</f>
        <v>0</v>
      </c>
      <c r="AE21" s="37">
        <f>_xlfn.IFNA(VLOOKUP(CONCATENATE($AE$5,$B21,$C21),DRY!$A$6:$N$198,14,FALSE),0)</f>
        <v>0</v>
      </c>
      <c r="AF21" s="37">
        <f>_xlfn.IFNA(VLOOKUP(CONCATENATE($AF$5,$B21,$C21),Spare5!$A$6:$N$197,14,FALSE),0)</f>
        <v>0</v>
      </c>
      <c r="AG21" s="38">
        <f>_xlfn.IFNA(VLOOKUP(CONCATENATE($AG$5,$B21,$C21),PCWA!$A$6:$N$231,14,FALSE),0)</f>
        <v>0</v>
      </c>
      <c r="AH21" s="120"/>
    </row>
    <row r="22" spans="1:34" x14ac:dyDescent="0.2">
      <c r="A22" s="533"/>
      <c r="B22" s="128"/>
      <c r="C22" s="133"/>
      <c r="D22" s="133"/>
      <c r="E22" s="43"/>
      <c r="F22" s="132"/>
      <c r="G22" s="131">
        <f t="shared" si="0"/>
        <v>0</v>
      </c>
      <c r="H22" s="36">
        <f t="shared" si="1"/>
        <v>0</v>
      </c>
      <c r="I22" s="132">
        <f t="shared" si="2"/>
        <v>1</v>
      </c>
      <c r="J22" s="37"/>
      <c r="K22" s="37">
        <f>_xlfn.IFNA(VLOOKUP(CONCATENATE($K$5,$B22,$C22),'SER1'!$A$6:$N$198,14,FALSE),0)</f>
        <v>0</v>
      </c>
      <c r="L22" s="37">
        <f>_xlfn.IFNA(VLOOKUP(CONCATENATE($L$5,$B22,$C22),ALB!$A$6:$N$191,14,FALSE),0)</f>
        <v>0</v>
      </c>
      <c r="M22" s="37">
        <f>_xlfn.IFNA(VLOOKUP(CONCATENATE($M$5,$B22,$C22),KR!$A$6:$N$126,14,FALSE),0)</f>
        <v>0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>
        <f>_xlfn.IFNA(VLOOKUP(CONCATENATE($AB$5,$B22,$C22),HARV!$A$6:$N$198,14,FALSE),0)</f>
        <v>0</v>
      </c>
      <c r="AC22" s="37">
        <f>_xlfn.IFNA(VLOOKUP(CONCATENATE($AC$5,$B22,$C22),[1]bald2!$A$6:$N$200,14,FALSE),0)</f>
        <v>0</v>
      </c>
      <c r="AD22" s="37">
        <f>_xlfn.IFNA(VLOOKUP(CONCATENATE($AD$5,$B22,$C22),KAL!$A$6:$N$200,14,FALSE),0)</f>
        <v>0</v>
      </c>
      <c r="AE22" s="37">
        <f>_xlfn.IFNA(VLOOKUP(CONCATENATE($AE$5,$B22,$C22),DRY!$A$6:$N$198,14,FALSE),0)</f>
        <v>0</v>
      </c>
      <c r="AF22" s="37">
        <f>_xlfn.IFNA(VLOOKUP(CONCATENATE($AF$5,$B22,$C22),Spare5!$A$6:$N$197,14,FALSE),0)</f>
        <v>0</v>
      </c>
      <c r="AG22" s="38">
        <f>_xlfn.IFNA(VLOOKUP(CONCATENATE($AG$5,$B22,$C22),PCWA!$A$6:$N$231,14,FALSE),0)</f>
        <v>0</v>
      </c>
      <c r="AH22" s="120"/>
    </row>
    <row r="23" spans="1:34" x14ac:dyDescent="0.2">
      <c r="A23" s="533"/>
      <c r="B23" s="128"/>
      <c r="C23" s="133"/>
      <c r="D23" s="133"/>
      <c r="E23" s="43"/>
      <c r="F23" s="132"/>
      <c r="G23" s="131">
        <f t="shared" si="0"/>
        <v>0</v>
      </c>
      <c r="H23" s="36">
        <f t="shared" si="1"/>
        <v>0</v>
      </c>
      <c r="I23" s="132">
        <f t="shared" si="2"/>
        <v>1</v>
      </c>
      <c r="J23" s="37"/>
      <c r="K23" s="37">
        <f>_xlfn.IFNA(VLOOKUP(CONCATENATE($K$5,$B23,$C23),'SER1'!$A$6:$N$198,14,FALSE),0)</f>
        <v>0</v>
      </c>
      <c r="L23" s="37">
        <f>_xlfn.IFNA(VLOOKUP(CONCATENATE($L$5,$B23,$C23),ALB!$A$6:$N$191,14,FALSE),0)</f>
        <v>0</v>
      </c>
      <c r="M23" s="37">
        <f>_xlfn.IFNA(VLOOKUP(CONCATENATE($M$5,$B23,$C23),KR!$A$6:$N$126,14,FALSE),0)</f>
        <v>0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>
        <f>_xlfn.IFNA(VLOOKUP(CONCATENATE($AB$5,$B23,$C23),HARV!$A$6:$N$198,14,FALSE),0)</f>
        <v>0</v>
      </c>
      <c r="AC23" s="37">
        <f>_xlfn.IFNA(VLOOKUP(CONCATENATE($AC$5,$B23,$C23),[1]bald2!$A$6:$N$200,14,FALSE),0)</f>
        <v>0</v>
      </c>
      <c r="AD23" s="37">
        <f>_xlfn.IFNA(VLOOKUP(CONCATENATE($AD$5,$B23,$C23),KAL!$A$6:$N$200,14,FALSE),0)</f>
        <v>0</v>
      </c>
      <c r="AE23" s="37">
        <f>_xlfn.IFNA(VLOOKUP(CONCATENATE($AE$5,$B23,$C23),DRY!$A$6:$N$198,14,FALSE),0)</f>
        <v>0</v>
      </c>
      <c r="AF23" s="37">
        <f>_xlfn.IFNA(VLOOKUP(CONCATENATE($AF$5,$B23,$C23),Spare5!$A$6:$N$197,14,FALSE),0)</f>
        <v>0</v>
      </c>
      <c r="AG23" s="38">
        <f>_xlfn.IFNA(VLOOKUP(CONCATENATE($AG$5,$B23,$C23),PCWA!$A$6:$N$231,14,FALSE),0)</f>
        <v>0</v>
      </c>
      <c r="AH23" s="120"/>
    </row>
    <row r="24" spans="1:34" x14ac:dyDescent="0.2">
      <c r="A24" s="533"/>
      <c r="B24" s="128"/>
      <c r="C24" s="133"/>
      <c r="D24" s="129"/>
      <c r="E24" s="43"/>
      <c r="F24" s="132"/>
      <c r="G24" s="131">
        <f t="shared" si="0"/>
        <v>0</v>
      </c>
      <c r="H24" s="36">
        <f t="shared" si="1"/>
        <v>0</v>
      </c>
      <c r="I24" s="132">
        <f t="shared" si="2"/>
        <v>1</v>
      </c>
      <c r="J24" s="37"/>
      <c r="K24" s="37">
        <f>_xlfn.IFNA(VLOOKUP(CONCATENATE($K$5,$B24,$C24),'SER1'!$A$6:$N$198,14,FALSE),0)</f>
        <v>0</v>
      </c>
      <c r="L24" s="37">
        <f>_xlfn.IFNA(VLOOKUP(CONCATENATE($L$5,$B24,$C24),ALB!$A$6:$N$191,14,FALSE),0)</f>
        <v>0</v>
      </c>
      <c r="M24" s="37">
        <f>_xlfn.IFNA(VLOOKUP(CONCATENATE($M$5,$B24,$C24),KR!$A$6:$N$126,14,FALSE),0)</f>
        <v>0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>
        <f>_xlfn.IFNA(VLOOKUP(CONCATENATE($AB$5,$B24,$C24),HARV!$A$6:$N$198,14,FALSE),0)</f>
        <v>0</v>
      </c>
      <c r="AC24" s="37">
        <f>_xlfn.IFNA(VLOOKUP(CONCATENATE($AC$5,$B24,$C24),[1]bald2!$A$6:$N$200,14,FALSE),0)</f>
        <v>0</v>
      </c>
      <c r="AD24" s="37">
        <f>_xlfn.IFNA(VLOOKUP(CONCATENATE($AD$5,$B24,$C24),KAL!$A$6:$N$200,14,FALSE),0)</f>
        <v>0</v>
      </c>
      <c r="AE24" s="37">
        <f>_xlfn.IFNA(VLOOKUP(CONCATENATE($AE$5,$B24,$C24),DRY!$A$6:$N$198,14,FALSE),0)</f>
        <v>0</v>
      </c>
      <c r="AF24" s="37">
        <f>_xlfn.IFNA(VLOOKUP(CONCATENATE($AF$5,$B24,$C24),Spare5!$A$6:$N$197,14,FALSE),0)</f>
        <v>0</v>
      </c>
      <c r="AG24" s="38">
        <f>_xlfn.IFNA(VLOOKUP(CONCATENATE($AG$5,$B24,$C24),PCWA!$A$6:$N$231,14,FALSE),0)</f>
        <v>0</v>
      </c>
      <c r="AH24" s="120"/>
    </row>
    <row r="25" spans="1:34" x14ac:dyDescent="0.2">
      <c r="A25" s="533"/>
      <c r="B25" s="128"/>
      <c r="C25" s="133"/>
      <c r="D25" s="133"/>
      <c r="E25" s="43"/>
      <c r="F25" s="132"/>
      <c r="G25" s="131">
        <f t="shared" si="0"/>
        <v>0</v>
      </c>
      <c r="H25" s="36">
        <f t="shared" si="1"/>
        <v>0</v>
      </c>
      <c r="I25" s="132">
        <f t="shared" si="2"/>
        <v>1</v>
      </c>
      <c r="J25" s="37"/>
      <c r="K25" s="37">
        <f>_xlfn.IFNA(VLOOKUP(CONCATENATE($K$5,$B25,$C25),'SER1'!$A$6:$N$198,14,FALSE),0)</f>
        <v>0</v>
      </c>
      <c r="L25" s="37">
        <f>_xlfn.IFNA(VLOOKUP(CONCATENATE($L$5,$B25,$C25),ALB!$A$6:$N$191,14,FALSE),0)</f>
        <v>0</v>
      </c>
      <c r="M25" s="37">
        <f>_xlfn.IFNA(VLOOKUP(CONCATENATE($M$5,$B25,$C25),KR!$A$6:$N$126,14,FALSE),0)</f>
        <v>0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>
        <f>_xlfn.IFNA(VLOOKUP(CONCATENATE($AB$5,$B25,$C25),HARV!$A$6:$N$198,14,FALSE),0)</f>
        <v>0</v>
      </c>
      <c r="AC25" s="37">
        <f>_xlfn.IFNA(VLOOKUP(CONCATENATE($AC$5,$B25,$C25),[1]bald2!$A$6:$N$200,14,FALSE),0)</f>
        <v>0</v>
      </c>
      <c r="AD25" s="37">
        <f>_xlfn.IFNA(VLOOKUP(CONCATENATE($AD$5,$B25,$C25),KAL!$A$6:$N$200,14,FALSE),0)</f>
        <v>0</v>
      </c>
      <c r="AE25" s="37">
        <f>_xlfn.IFNA(VLOOKUP(CONCATENATE($AE$5,$B25,$C25),DRY!$A$6:$N$198,14,FALSE),0)</f>
        <v>0</v>
      </c>
      <c r="AF25" s="37">
        <f>_xlfn.IFNA(VLOOKUP(CONCATENATE($AF$5,$B25,$C25),Spare5!$A$6:$N$197,14,FALSE),0)</f>
        <v>0</v>
      </c>
      <c r="AG25" s="38">
        <f>_xlfn.IFNA(VLOOKUP(CONCATENATE($AG$5,$B25,$C25),PCWA!$A$6:$N$231,14,FALSE),0)</f>
        <v>0</v>
      </c>
      <c r="AH25" s="119"/>
    </row>
    <row r="26" spans="1:34" x14ac:dyDescent="0.2">
      <c r="A26" s="533"/>
      <c r="B26" s="128"/>
      <c r="C26" s="133"/>
      <c r="D26" s="133"/>
      <c r="E26" s="43"/>
      <c r="F26" s="132"/>
      <c r="G26" s="131">
        <f t="shared" si="0"/>
        <v>0</v>
      </c>
      <c r="H26" s="36">
        <f t="shared" si="1"/>
        <v>0</v>
      </c>
      <c r="I26" s="132">
        <f t="shared" si="2"/>
        <v>1</v>
      </c>
      <c r="J26" s="37"/>
      <c r="K26" s="37">
        <f>_xlfn.IFNA(VLOOKUP(CONCATENATE($K$5,$B26,$C26),'SER1'!$A$6:$N$198,14,FALSE),0)</f>
        <v>0</v>
      </c>
      <c r="L26" s="37">
        <f>_xlfn.IFNA(VLOOKUP(CONCATENATE($L$5,$B26,$C26),ALB!$A$6:$N$191,14,FALSE),0)</f>
        <v>0</v>
      </c>
      <c r="M26" s="37">
        <f>_xlfn.IFNA(VLOOKUP(CONCATENATE($M$5,$B26,$C26),KR!$A$6:$N$126,14,FALSE),0)</f>
        <v>0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>
        <f>_xlfn.IFNA(VLOOKUP(CONCATENATE($AB$5,$B26,$C26),HARV!$A$6:$N$198,14,FALSE),0)</f>
        <v>0</v>
      </c>
      <c r="AC26" s="37">
        <f>_xlfn.IFNA(VLOOKUP(CONCATENATE($AC$5,$B26,$C26),[1]bald2!$A$6:$N$200,14,FALSE),0)</f>
        <v>0</v>
      </c>
      <c r="AD26" s="37">
        <f>_xlfn.IFNA(VLOOKUP(CONCATENATE($AD$5,$B26,$C26),KAL!$A$6:$N$200,14,FALSE),0)</f>
        <v>0</v>
      </c>
      <c r="AE26" s="37">
        <f>_xlfn.IFNA(VLOOKUP(CONCATENATE($AE$5,$B26,$C26),DRY!$A$6:$N$198,14,FALSE),0)</f>
        <v>0</v>
      </c>
      <c r="AF26" s="37">
        <f>_xlfn.IFNA(VLOOKUP(CONCATENATE($AF$5,$B26,$C26),Spare5!$A$6:$N$197,14,FALSE),0)</f>
        <v>0</v>
      </c>
      <c r="AG26" s="38">
        <f>_xlfn.IFNA(VLOOKUP(CONCATENATE($AG$5,$B26,$C26),PCWA!$A$6:$N$231,14,FALSE),0)</f>
        <v>0</v>
      </c>
      <c r="AH26" s="119"/>
    </row>
    <row r="27" spans="1:34" x14ac:dyDescent="0.2">
      <c r="A27" s="533"/>
      <c r="B27" s="128"/>
      <c r="C27" s="133"/>
      <c r="D27" s="133"/>
      <c r="E27" s="43"/>
      <c r="F27" s="132"/>
      <c r="G27" s="131">
        <f t="shared" si="0"/>
        <v>0</v>
      </c>
      <c r="H27" s="36">
        <f t="shared" si="1"/>
        <v>0</v>
      </c>
      <c r="I27" s="132">
        <f t="shared" si="2"/>
        <v>1</v>
      </c>
      <c r="J27" s="37"/>
      <c r="K27" s="37">
        <f>_xlfn.IFNA(VLOOKUP(CONCATENATE($K$5,$B27,$C27),'SER1'!$A$6:$N$198,14,FALSE),0)</f>
        <v>0</v>
      </c>
      <c r="L27" s="37">
        <f>_xlfn.IFNA(VLOOKUP(CONCATENATE($L$5,$B27,$C27),ALB!$A$6:$N$191,14,FALSE),0)</f>
        <v>0</v>
      </c>
      <c r="M27" s="37">
        <f>_xlfn.IFNA(VLOOKUP(CONCATENATE($M$5,$B27,$C27),KR!$A$6:$N$126,14,FALSE),0)</f>
        <v>0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>
        <f>_xlfn.IFNA(VLOOKUP(CONCATENATE($AB$5,$B27,$C27),HARV!$A$6:$N$198,14,FALSE),0)</f>
        <v>0</v>
      </c>
      <c r="AC27" s="37">
        <f>_xlfn.IFNA(VLOOKUP(CONCATENATE($AC$5,$B27,$C27),[1]bald2!$A$6:$N$200,14,FALSE),0)</f>
        <v>0</v>
      </c>
      <c r="AD27" s="37">
        <f>_xlfn.IFNA(VLOOKUP(CONCATENATE($AD$5,$B27,$C27),KAL!$A$6:$N$200,14,FALSE),0)</f>
        <v>0</v>
      </c>
      <c r="AE27" s="37">
        <f>_xlfn.IFNA(VLOOKUP(CONCATENATE($AE$5,$B27,$C27),DRY!$A$6:$N$198,14,FALSE),0)</f>
        <v>0</v>
      </c>
      <c r="AF27" s="37">
        <f>_xlfn.IFNA(VLOOKUP(CONCATENATE($AF$5,$B27,$C27),Spare5!$A$6:$N$197,14,FALSE),0)</f>
        <v>0</v>
      </c>
      <c r="AG27" s="38">
        <f>_xlfn.IFNA(VLOOKUP(CONCATENATE($AG$5,$B27,$C27),PCWA!$A$6:$N$231,14,FALSE),0)</f>
        <v>0</v>
      </c>
      <c r="AH27" s="119"/>
    </row>
    <row r="28" spans="1:34" x14ac:dyDescent="0.2">
      <c r="A28" s="533"/>
      <c r="B28" s="128"/>
      <c r="C28" s="133"/>
      <c r="D28" s="133"/>
      <c r="E28" s="43"/>
      <c r="F28" s="132"/>
      <c r="G28" s="131">
        <f t="shared" si="0"/>
        <v>0</v>
      </c>
      <c r="H28" s="36">
        <f t="shared" si="1"/>
        <v>0</v>
      </c>
      <c r="I28" s="132">
        <f t="shared" si="2"/>
        <v>1</v>
      </c>
      <c r="J28" s="37"/>
      <c r="K28" s="37">
        <f>_xlfn.IFNA(VLOOKUP(CONCATENATE($K$5,$B28,$C28),'SER1'!$A$6:$N$198,14,FALSE),0)</f>
        <v>0</v>
      </c>
      <c r="L28" s="37">
        <f>_xlfn.IFNA(VLOOKUP(CONCATENATE($L$5,$B28,$C28),ALB!$A$6:$N$191,14,FALSE),0)</f>
        <v>0</v>
      </c>
      <c r="M28" s="37">
        <f>_xlfn.IFNA(VLOOKUP(CONCATENATE($M$5,$B28,$C28),KR!$A$6:$N$126,14,FALSE),0)</f>
        <v>0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>
        <f>_xlfn.IFNA(VLOOKUP(CONCATENATE($AB$5,$B28,$C28),HARV!$A$6:$N$198,14,FALSE),0)</f>
        <v>0</v>
      </c>
      <c r="AC28" s="37">
        <f>_xlfn.IFNA(VLOOKUP(CONCATENATE($AC$5,$B28,$C28),[1]bald2!$A$6:$N$200,14,FALSE),0)</f>
        <v>0</v>
      </c>
      <c r="AD28" s="37">
        <f>_xlfn.IFNA(VLOOKUP(CONCATENATE($AD$5,$B28,$C28),KAL!$A$6:$N$200,14,FALSE),0)</f>
        <v>0</v>
      </c>
      <c r="AE28" s="37">
        <f>_xlfn.IFNA(VLOOKUP(CONCATENATE($AE$5,$B28,$C28),DRY!$A$6:$N$198,14,FALSE),0)</f>
        <v>0</v>
      </c>
      <c r="AF28" s="37">
        <f>_xlfn.IFNA(VLOOKUP(CONCATENATE($AF$5,$B28,$C28),Spare5!$A$6:$N$197,14,FALSE),0)</f>
        <v>0</v>
      </c>
      <c r="AG28" s="38">
        <f>_xlfn.IFNA(VLOOKUP(CONCATENATE($AG$5,$B28,$C28),PCWA!$A$6:$N$231,14,FALSE),0)</f>
        <v>0</v>
      </c>
      <c r="AH28" s="120"/>
    </row>
    <row r="29" spans="1:34" x14ac:dyDescent="0.2">
      <c r="A29" s="533"/>
      <c r="B29" s="128"/>
      <c r="C29" s="133"/>
      <c r="D29" s="133"/>
      <c r="E29" s="43"/>
      <c r="F29" s="132"/>
      <c r="G29" s="131">
        <f t="shared" si="0"/>
        <v>0</v>
      </c>
      <c r="H29" s="36">
        <f t="shared" si="1"/>
        <v>0</v>
      </c>
      <c r="I29" s="132">
        <f t="shared" si="2"/>
        <v>1</v>
      </c>
      <c r="J29" s="37"/>
      <c r="K29" s="37">
        <f>_xlfn.IFNA(VLOOKUP(CONCATENATE($K$5,$B29,$C29),'SER1'!$A$6:$N$198,14,FALSE),0)</f>
        <v>0</v>
      </c>
      <c r="L29" s="37">
        <f>_xlfn.IFNA(VLOOKUP(CONCATENATE($L$5,$B29,$C29),ALB!$A$6:$N$191,14,FALSE),0)</f>
        <v>0</v>
      </c>
      <c r="M29" s="37">
        <f>_xlfn.IFNA(VLOOKUP(CONCATENATE($M$5,$B29,$C29),KR!$A$6:$N$126,14,FALSE),0)</f>
        <v>0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>
        <f>_xlfn.IFNA(VLOOKUP(CONCATENATE($AB$5,$B29,$C29),HARV!$A$6:$N$198,14,FALSE),0)</f>
        <v>0</v>
      </c>
      <c r="AC29" s="37">
        <f>_xlfn.IFNA(VLOOKUP(CONCATENATE($AC$5,$B29,$C29),[1]bald2!$A$6:$N$200,14,FALSE),0)</f>
        <v>0</v>
      </c>
      <c r="AD29" s="37">
        <f>_xlfn.IFNA(VLOOKUP(CONCATENATE($AD$5,$B29,$C29),KAL!$A$6:$N$200,14,FALSE),0)</f>
        <v>0</v>
      </c>
      <c r="AE29" s="37">
        <f>_xlfn.IFNA(VLOOKUP(CONCATENATE($AE$5,$B29,$C29),DRY!$A$6:$N$198,14,FALSE),0)</f>
        <v>0</v>
      </c>
      <c r="AF29" s="37">
        <f>_xlfn.IFNA(VLOOKUP(CONCATENATE($AF$5,$B29,$C29),Spare5!$A$6:$N$197,14,FALSE),0)</f>
        <v>0</v>
      </c>
      <c r="AG29" s="38">
        <f>_xlfn.IFNA(VLOOKUP(CONCATENATE($AG$5,$B29,$C29),PCWA!$A$6:$N$231,14,FALSE),0)</f>
        <v>0</v>
      </c>
      <c r="AH29" s="120"/>
    </row>
    <row r="30" spans="1:34" x14ac:dyDescent="0.2">
      <c r="A30" s="533"/>
      <c r="B30" s="128"/>
      <c r="C30" s="133"/>
      <c r="D30" s="133"/>
      <c r="E30" s="43"/>
      <c r="F30" s="132"/>
      <c r="G30" s="131">
        <f t="shared" si="0"/>
        <v>0</v>
      </c>
      <c r="H30" s="36">
        <f t="shared" si="1"/>
        <v>0</v>
      </c>
      <c r="I30" s="132">
        <f t="shared" si="2"/>
        <v>1</v>
      </c>
      <c r="J30" s="37"/>
      <c r="K30" s="37">
        <f>_xlfn.IFNA(VLOOKUP(CONCATENATE($K$5,$B30,$C30),'SER1'!$A$6:$N$198,14,FALSE),0)</f>
        <v>0</v>
      </c>
      <c r="L30" s="37">
        <f>_xlfn.IFNA(VLOOKUP(CONCATENATE($L$5,$B30,$C30),ALB!$A$6:$N$191,14,FALSE),0)</f>
        <v>0</v>
      </c>
      <c r="M30" s="37">
        <f>_xlfn.IFNA(VLOOKUP(CONCATENATE($M$5,$B30,$C30),KR!$A$6:$N$126,14,FALSE),0)</f>
        <v>0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>
        <f>_xlfn.IFNA(VLOOKUP(CONCATENATE($AB$5,$B30,$C30),HARV!$A$6:$N$198,14,FALSE),0)</f>
        <v>0</v>
      </c>
      <c r="AC30" s="37">
        <f>_xlfn.IFNA(VLOOKUP(CONCATENATE($AC$5,$B30,$C30),[1]bald2!$A$6:$N$200,14,FALSE),0)</f>
        <v>0</v>
      </c>
      <c r="AD30" s="37">
        <f>_xlfn.IFNA(VLOOKUP(CONCATENATE($AD$5,$B30,$C30),KAL!$A$6:$N$200,14,FALSE),0)</f>
        <v>0</v>
      </c>
      <c r="AE30" s="37">
        <f>_xlfn.IFNA(VLOOKUP(CONCATENATE($AE$5,$B30,$C30),DRY!$A$6:$N$198,14,FALSE),0)</f>
        <v>0</v>
      </c>
      <c r="AF30" s="37">
        <f>_xlfn.IFNA(VLOOKUP(CONCATENATE($AF$5,$B30,$C30),Spare5!$A$6:$N$197,14,FALSE),0)</f>
        <v>0</v>
      </c>
      <c r="AG30" s="38">
        <f>_xlfn.IFNA(VLOOKUP(CONCATENATE($AG$5,$B30,$C30),PCWA!$A$6:$N$231,14,FALSE),0)</f>
        <v>0</v>
      </c>
      <c r="AH30" s="120"/>
    </row>
    <row r="31" spans="1:34" x14ac:dyDescent="0.2">
      <c r="A31" s="533"/>
      <c r="B31" s="128"/>
      <c r="C31" s="133"/>
      <c r="D31" s="129"/>
      <c r="E31" s="43"/>
      <c r="F31" s="132"/>
      <c r="G31" s="131">
        <f t="shared" si="0"/>
        <v>0</v>
      </c>
      <c r="H31" s="36">
        <f t="shared" si="1"/>
        <v>0</v>
      </c>
      <c r="I31" s="132">
        <f t="shared" si="2"/>
        <v>1</v>
      </c>
      <c r="J31" s="37"/>
      <c r="K31" s="37">
        <f>_xlfn.IFNA(VLOOKUP(CONCATENATE($K$5,$B31,$C31),'SER1'!$A$6:$N$198,14,FALSE),0)</f>
        <v>0</v>
      </c>
      <c r="L31" s="37">
        <f>_xlfn.IFNA(VLOOKUP(CONCATENATE($L$5,$B31,$C31),ALB!$A$6:$N$191,14,FALSE),0)</f>
        <v>0</v>
      </c>
      <c r="M31" s="37">
        <f>_xlfn.IFNA(VLOOKUP(CONCATENATE($M$5,$B31,$C31),KR!$A$6:$N$126,14,FALSE),0)</f>
        <v>0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>
        <f>_xlfn.IFNA(VLOOKUP(CONCATENATE($AB$5,$B31,$C31),HARV!$A$6:$N$198,14,FALSE),0)</f>
        <v>0</v>
      </c>
      <c r="AC31" s="37">
        <f>_xlfn.IFNA(VLOOKUP(CONCATENATE($AC$5,$B31,$C31),[1]bald2!$A$6:$N$200,14,FALSE),0)</f>
        <v>0</v>
      </c>
      <c r="AD31" s="37">
        <f>_xlfn.IFNA(VLOOKUP(CONCATENATE($AD$5,$B31,$C31),KAL!$A$6:$N$200,14,FALSE),0)</f>
        <v>0</v>
      </c>
      <c r="AE31" s="37">
        <f>_xlfn.IFNA(VLOOKUP(CONCATENATE($AE$5,$B31,$C31),DRY!$A$6:$N$198,14,FALSE),0)</f>
        <v>0</v>
      </c>
      <c r="AF31" s="37">
        <f>_xlfn.IFNA(VLOOKUP(CONCATENATE($AF$5,$B31,$C31),Spare5!$A$6:$N$197,14,FALSE),0)</f>
        <v>0</v>
      </c>
      <c r="AG31" s="38">
        <f>_xlfn.IFNA(VLOOKUP(CONCATENATE($AG$5,$B31,$C31),PCWA!$A$6:$N$231,14,FALSE),0)</f>
        <v>0</v>
      </c>
      <c r="AH31" s="120"/>
    </row>
    <row r="32" spans="1:34" x14ac:dyDescent="0.2">
      <c r="A32" s="533"/>
      <c r="B32" s="128"/>
      <c r="C32" s="133"/>
      <c r="D32" s="133"/>
      <c r="E32" s="43"/>
      <c r="F32" s="132"/>
      <c r="G32" s="131">
        <f t="shared" si="0"/>
        <v>0</v>
      </c>
      <c r="H32" s="36">
        <f t="shared" si="1"/>
        <v>0</v>
      </c>
      <c r="I32" s="132">
        <f t="shared" si="2"/>
        <v>1</v>
      </c>
      <c r="J32" s="37"/>
      <c r="K32" s="37">
        <f>_xlfn.IFNA(VLOOKUP(CONCATENATE($K$5,$B32,$C32),'SER1'!$A$6:$N$198,14,FALSE),0)</f>
        <v>0</v>
      </c>
      <c r="L32" s="37">
        <f>_xlfn.IFNA(VLOOKUP(CONCATENATE($L$5,$B32,$C32),ALB!$A$6:$N$191,14,FALSE),0)</f>
        <v>0</v>
      </c>
      <c r="M32" s="37">
        <f>_xlfn.IFNA(VLOOKUP(CONCATENATE($M$5,$B32,$C32),KR!$A$6:$N$126,14,FALSE),0)</f>
        <v>0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>
        <f>_xlfn.IFNA(VLOOKUP(CONCATENATE($AB$5,$B32,$C32),HARV!$A$6:$N$198,14,FALSE),0)</f>
        <v>0</v>
      </c>
      <c r="AC32" s="37">
        <f>_xlfn.IFNA(VLOOKUP(CONCATENATE($AC$5,$B32,$C32),[1]bald2!$A$6:$N$200,14,FALSE),0)</f>
        <v>0</v>
      </c>
      <c r="AD32" s="37">
        <f>_xlfn.IFNA(VLOOKUP(CONCATENATE($AD$5,$B32,$C32),KAL!$A$6:$N$200,14,FALSE),0)</f>
        <v>0</v>
      </c>
      <c r="AE32" s="37">
        <f>_xlfn.IFNA(VLOOKUP(CONCATENATE($AE$5,$B32,$C32),DRY!$A$6:$N$198,14,FALSE),0)</f>
        <v>0</v>
      </c>
      <c r="AF32" s="37">
        <f>_xlfn.IFNA(VLOOKUP(CONCATENATE($AF$5,$B32,$C32),Spare5!$A$6:$N$197,14,FALSE),0)</f>
        <v>0</v>
      </c>
      <c r="AG32" s="38">
        <f>_xlfn.IFNA(VLOOKUP(CONCATENATE($AG$5,$B32,$C32),PCWA!$A$6:$N$231,14,FALSE),0)</f>
        <v>0</v>
      </c>
      <c r="AH32" s="119"/>
    </row>
    <row r="33" spans="1:34" x14ac:dyDescent="0.2">
      <c r="A33" s="533"/>
      <c r="B33" s="128"/>
      <c r="C33" s="133"/>
      <c r="D33" s="133"/>
      <c r="E33" s="43"/>
      <c r="F33" s="132"/>
      <c r="G33" s="131">
        <f t="shared" si="0"/>
        <v>0</v>
      </c>
      <c r="H33" s="36">
        <f t="shared" si="1"/>
        <v>0</v>
      </c>
      <c r="I33" s="132">
        <f t="shared" si="2"/>
        <v>1</v>
      </c>
      <c r="J33" s="37"/>
      <c r="K33" s="37">
        <f>_xlfn.IFNA(VLOOKUP(CONCATENATE($K$5,$B33,$C33),'SER1'!$A$6:$N$198,14,FALSE),0)</f>
        <v>0</v>
      </c>
      <c r="L33" s="37">
        <f>_xlfn.IFNA(VLOOKUP(CONCATENATE($L$5,$B33,$C33),ALB!$A$6:$N$191,14,FALSE),0)</f>
        <v>0</v>
      </c>
      <c r="M33" s="37">
        <f>_xlfn.IFNA(VLOOKUP(CONCATENATE($M$5,$B33,$C33),KR!$A$6:$N$126,14,FALSE),0)</f>
        <v>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>
        <f>_xlfn.IFNA(VLOOKUP(CONCATENATE($AB$5,$B33,$C33),HARV!$A$6:$N$198,14,FALSE),0)</f>
        <v>0</v>
      </c>
      <c r="AC33" s="37">
        <f>_xlfn.IFNA(VLOOKUP(CONCATENATE($AC$5,$B33,$C33),[1]bald2!$A$6:$N$200,14,FALSE),0)</f>
        <v>0</v>
      </c>
      <c r="AD33" s="37">
        <f>_xlfn.IFNA(VLOOKUP(CONCATENATE($AD$5,$B33,$C33),KAL!$A$6:$N$200,14,FALSE),0)</f>
        <v>0</v>
      </c>
      <c r="AE33" s="37">
        <f>_xlfn.IFNA(VLOOKUP(CONCATENATE($AE$5,$B33,$C33),DRY!$A$6:$N$198,14,FALSE),0)</f>
        <v>0</v>
      </c>
      <c r="AF33" s="37">
        <f>_xlfn.IFNA(VLOOKUP(CONCATENATE($AF$5,$B33,$C33),Spare5!$A$6:$N$197,14,FALSE),0)</f>
        <v>0</v>
      </c>
      <c r="AG33" s="38">
        <f>_xlfn.IFNA(VLOOKUP(CONCATENATE($AG$5,$B33,$C33),PCWA!$A$6:$N$231,14,FALSE),0)</f>
        <v>0</v>
      </c>
      <c r="AH33" s="119"/>
    </row>
    <row r="34" spans="1:34" x14ac:dyDescent="0.2">
      <c r="A34" s="533"/>
      <c r="B34" s="128"/>
      <c r="C34" s="133"/>
      <c r="D34" s="133"/>
      <c r="E34" s="43"/>
      <c r="F34" s="132"/>
      <c r="G34" s="131">
        <f t="shared" si="0"/>
        <v>0</v>
      </c>
      <c r="H34" s="36">
        <f t="shared" si="1"/>
        <v>0</v>
      </c>
      <c r="I34" s="132">
        <f t="shared" si="2"/>
        <v>1</v>
      </c>
      <c r="J34" s="37"/>
      <c r="K34" s="37">
        <f>_xlfn.IFNA(VLOOKUP(CONCATENATE($K$5,$B34,$C34),'SER1'!$A$6:$N$198,14,FALSE),0)</f>
        <v>0</v>
      </c>
      <c r="L34" s="37">
        <f>_xlfn.IFNA(VLOOKUP(CONCATENATE($L$5,$B34,$C34),ALB!$A$6:$N$191,14,FALSE),0)</f>
        <v>0</v>
      </c>
      <c r="M34" s="37">
        <f>_xlfn.IFNA(VLOOKUP(CONCATENATE($M$5,$B34,$C34),KR!$A$6:$N$126,14,FALSE),0)</f>
        <v>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>
        <f>_xlfn.IFNA(VLOOKUP(CONCATENATE($AB$5,$B34,$C34),HARV!$A$6:$N$198,14,FALSE),0)</f>
        <v>0</v>
      </c>
      <c r="AC34" s="37">
        <f>_xlfn.IFNA(VLOOKUP(CONCATENATE($AC$5,$B34,$C34),[1]bald2!$A$6:$N$200,14,FALSE),0)</f>
        <v>0</v>
      </c>
      <c r="AD34" s="37">
        <f>_xlfn.IFNA(VLOOKUP(CONCATENATE($AD$5,$B34,$C34),KAL!$A$6:$N$200,14,FALSE),0)</f>
        <v>0</v>
      </c>
      <c r="AE34" s="37">
        <f>_xlfn.IFNA(VLOOKUP(CONCATENATE($AE$5,$B34,$C34),DRY!$A$6:$N$198,14,FALSE),0)</f>
        <v>0</v>
      </c>
      <c r="AF34" s="37">
        <f>_xlfn.IFNA(VLOOKUP(CONCATENATE($AF$5,$B34,$C34),Spare5!$A$6:$N$197,14,FALSE),0)</f>
        <v>0</v>
      </c>
      <c r="AG34" s="38">
        <f>_xlfn.IFNA(VLOOKUP(CONCATENATE($AG$5,$B34,$C34),PCWA!$A$6:$N$231,14,FALSE),0)</f>
        <v>0</v>
      </c>
      <c r="AH34" s="119"/>
    </row>
    <row r="35" spans="1:34" s="3" customFormat="1" x14ac:dyDescent="0.2">
      <c r="A35" s="533"/>
      <c r="B35" s="128"/>
      <c r="C35" s="133"/>
      <c r="D35" s="133"/>
      <c r="E35" s="43"/>
      <c r="F35" s="132"/>
      <c r="G35" s="131">
        <f t="shared" si="0"/>
        <v>0</v>
      </c>
      <c r="H35" s="36">
        <f t="shared" si="1"/>
        <v>0</v>
      </c>
      <c r="I35" s="132">
        <f t="shared" si="2"/>
        <v>1</v>
      </c>
      <c r="J35" s="37"/>
      <c r="K35" s="37">
        <f>_xlfn.IFNA(VLOOKUP(CONCATENATE($K$5,$B35,$C35),'SER1'!$A$6:$N$198,14,FALSE),0)</f>
        <v>0</v>
      </c>
      <c r="L35" s="37">
        <f>_xlfn.IFNA(VLOOKUP(CONCATENATE($L$5,$B35,$C35),ALB!$A$6:$N$191,14,FALSE),0)</f>
        <v>0</v>
      </c>
      <c r="M35" s="37">
        <f>_xlfn.IFNA(VLOOKUP(CONCATENATE($M$5,$B35,$C35),KR!$A$6:$N$126,14,FALSE),0)</f>
        <v>0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>
        <f>_xlfn.IFNA(VLOOKUP(CONCATENATE($AB$5,$B35,$C35),HARV!$A$6:$N$198,14,FALSE),0)</f>
        <v>0</v>
      </c>
      <c r="AC35" s="37">
        <f>_xlfn.IFNA(VLOOKUP(CONCATENATE($AC$5,$B35,$C35),[1]bald2!$A$6:$N$200,14,FALSE),0)</f>
        <v>0</v>
      </c>
      <c r="AD35" s="37">
        <f>_xlfn.IFNA(VLOOKUP(CONCATENATE($AD$5,$B35,$C35),KAL!$A$6:$N$200,14,FALSE),0)</f>
        <v>0</v>
      </c>
      <c r="AE35" s="37">
        <f>_xlfn.IFNA(VLOOKUP(CONCATENATE($AE$5,$B35,$C35),DRY!$A$6:$N$198,14,FALSE),0)</f>
        <v>0</v>
      </c>
      <c r="AF35" s="37">
        <f>_xlfn.IFNA(VLOOKUP(CONCATENATE($AF$5,$B35,$C35),Spare5!$A$6:$N$197,14,FALSE),0)</f>
        <v>0</v>
      </c>
      <c r="AG35" s="38">
        <f>_xlfn.IFNA(VLOOKUP(CONCATENATE($AG$5,$B35,$C35),PCWA!$A$6:$N$231,14,FALSE),0)</f>
        <v>0</v>
      </c>
      <c r="AH35" s="120"/>
    </row>
    <row r="36" spans="1:34" x14ac:dyDescent="0.2">
      <c r="A36" s="533"/>
      <c r="B36" s="128"/>
      <c r="C36" s="133"/>
      <c r="D36" s="133"/>
      <c r="E36" s="43"/>
      <c r="F36" s="132"/>
      <c r="G36" s="131">
        <f t="shared" si="0"/>
        <v>0</v>
      </c>
      <c r="H36" s="36">
        <f t="shared" si="1"/>
        <v>0</v>
      </c>
      <c r="I36" s="132">
        <f t="shared" si="2"/>
        <v>1</v>
      </c>
      <c r="J36" s="37"/>
      <c r="K36" s="37">
        <f>_xlfn.IFNA(VLOOKUP(CONCATENATE($K$5,$B36,$C36),'SER1'!$A$6:$N$198,14,FALSE),0)</f>
        <v>0</v>
      </c>
      <c r="L36" s="37">
        <f>_xlfn.IFNA(VLOOKUP(CONCATENATE($L$5,$B36,$C36),ALB!$A$6:$N$191,14,FALSE),0)</f>
        <v>0</v>
      </c>
      <c r="M36" s="37">
        <f>_xlfn.IFNA(VLOOKUP(CONCATENATE($M$5,$B36,$C36),KR!$A$6:$N$126,14,FALSE),0)</f>
        <v>0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>
        <f>_xlfn.IFNA(VLOOKUP(CONCATENATE($AB$5,$B36,$C36),HARV!$A$6:$N$198,14,FALSE),0)</f>
        <v>0</v>
      </c>
      <c r="AC36" s="37">
        <f>_xlfn.IFNA(VLOOKUP(CONCATENATE($AC$5,$B36,$C36),[1]bald2!$A$6:$N$200,14,FALSE),0)</f>
        <v>0</v>
      </c>
      <c r="AD36" s="37">
        <f>_xlfn.IFNA(VLOOKUP(CONCATENATE($AD$5,$B36,$C36),KAL!$A$6:$N$200,14,FALSE),0)</f>
        <v>0</v>
      </c>
      <c r="AE36" s="37">
        <f>_xlfn.IFNA(VLOOKUP(CONCATENATE($AE$5,$B36,$C36),DRY!$A$6:$N$198,14,FALSE),0)</f>
        <v>0</v>
      </c>
      <c r="AF36" s="37">
        <f>_xlfn.IFNA(VLOOKUP(CONCATENATE($AF$5,$B36,$C36),Spare5!$A$6:$N$197,14,FALSE),0)</f>
        <v>0</v>
      </c>
      <c r="AG36" s="38">
        <f>_xlfn.IFNA(VLOOKUP(CONCATENATE($AG$5,$B36,$C36),PCWA!$A$6:$N$231,14,FALSE),0)</f>
        <v>0</v>
      </c>
      <c r="AH36" s="120"/>
    </row>
    <row r="37" spans="1:34" x14ac:dyDescent="0.2">
      <c r="A37" s="533"/>
      <c r="B37" s="128"/>
      <c r="C37" s="133"/>
      <c r="D37" s="133"/>
      <c r="E37" s="43"/>
      <c r="F37" s="132"/>
      <c r="G37" s="131">
        <f t="shared" si="0"/>
        <v>0</v>
      </c>
      <c r="H37" s="36">
        <f t="shared" si="1"/>
        <v>0</v>
      </c>
      <c r="I37" s="132">
        <f t="shared" si="2"/>
        <v>1</v>
      </c>
      <c r="J37" s="37"/>
      <c r="K37" s="37">
        <f>_xlfn.IFNA(VLOOKUP(CONCATENATE($K$5,$B37,$C37),'SER1'!$A$6:$N$198,14,FALSE),0)</f>
        <v>0</v>
      </c>
      <c r="L37" s="37">
        <f>_xlfn.IFNA(VLOOKUP(CONCATENATE($L$5,$B37,$C37),ALB!$A$6:$N$191,14,FALSE),0)</f>
        <v>0</v>
      </c>
      <c r="M37" s="37">
        <f>_xlfn.IFNA(VLOOKUP(CONCATENATE($M$5,$B37,$C37),KR!$A$6:$N$126,14,FALSE),0)</f>
        <v>0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>
        <f>_xlfn.IFNA(VLOOKUP(CONCATENATE($AB$5,$B37,$C37),HARV!$A$6:$N$198,14,FALSE),0)</f>
        <v>0</v>
      </c>
      <c r="AC37" s="37">
        <f>_xlfn.IFNA(VLOOKUP(CONCATENATE($AC$5,$B37,$C37),[1]bald2!$A$6:$N$200,14,FALSE),0)</f>
        <v>0</v>
      </c>
      <c r="AD37" s="37">
        <f>_xlfn.IFNA(VLOOKUP(CONCATENATE($AD$5,$B37,$C37),KAL!$A$6:$N$200,14,FALSE),0)</f>
        <v>0</v>
      </c>
      <c r="AE37" s="37">
        <f>_xlfn.IFNA(VLOOKUP(CONCATENATE($AE$5,$B37,$C37),DRY!$A$6:$N$198,14,FALSE),0)</f>
        <v>0</v>
      </c>
      <c r="AF37" s="37">
        <f>_xlfn.IFNA(VLOOKUP(CONCATENATE($AF$5,$B37,$C37),Spare5!$A$6:$N$197,14,FALSE),0)</f>
        <v>0</v>
      </c>
      <c r="AG37" s="38">
        <f>_xlfn.IFNA(VLOOKUP(CONCATENATE($AG$5,$B37,$C37),PCWA!$A$6:$N$231,14,FALSE),0)</f>
        <v>0</v>
      </c>
      <c r="AH37" s="120"/>
    </row>
    <row r="38" spans="1:34" x14ac:dyDescent="0.2">
      <c r="A38" s="533"/>
      <c r="B38" s="128"/>
      <c r="C38" s="133"/>
      <c r="D38" s="133"/>
      <c r="E38" s="43"/>
      <c r="F38" s="132"/>
      <c r="G38" s="131">
        <f t="shared" si="0"/>
        <v>0</v>
      </c>
      <c r="H38" s="36">
        <f t="shared" si="1"/>
        <v>0</v>
      </c>
      <c r="I38" s="132">
        <f t="shared" si="2"/>
        <v>1</v>
      </c>
      <c r="J38" s="37"/>
      <c r="K38" s="37">
        <f>_xlfn.IFNA(VLOOKUP(CONCATENATE($K$5,$B38,$C38),'SER1'!$A$6:$N$198,14,FALSE),0)</f>
        <v>0</v>
      </c>
      <c r="L38" s="37">
        <f>_xlfn.IFNA(VLOOKUP(CONCATENATE($L$5,$B38,$C38),ALB!$A$6:$N$191,14,FALSE),0)</f>
        <v>0</v>
      </c>
      <c r="M38" s="37">
        <f>_xlfn.IFNA(VLOOKUP(CONCATENATE($M$5,$B38,$C38),KR!$A$6:$N$126,14,FALSE),0)</f>
        <v>0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>
        <f>_xlfn.IFNA(VLOOKUP(CONCATENATE($AB$5,$B38,$C38),HARV!$A$6:$N$198,14,FALSE),0)</f>
        <v>0</v>
      </c>
      <c r="AC38" s="37">
        <f>_xlfn.IFNA(VLOOKUP(CONCATENATE($AC$5,$B38,$C38),[1]bald2!$A$6:$N$200,14,FALSE),0)</f>
        <v>0</v>
      </c>
      <c r="AD38" s="37">
        <f>_xlfn.IFNA(VLOOKUP(CONCATENATE($AD$5,$B38,$C38),KAL!$A$6:$N$200,14,FALSE),0)</f>
        <v>0</v>
      </c>
      <c r="AE38" s="37">
        <f>_xlfn.IFNA(VLOOKUP(CONCATENATE($AE$5,$B38,$C38),DRY!$A$6:$N$198,14,FALSE),0)</f>
        <v>0</v>
      </c>
      <c r="AF38" s="37">
        <f>_xlfn.IFNA(VLOOKUP(CONCATENATE($AF$5,$B38,$C38),Spare5!$A$6:$N$197,14,FALSE),0)</f>
        <v>0</v>
      </c>
      <c r="AG38" s="38">
        <f>_xlfn.IFNA(VLOOKUP(CONCATENATE($AG$5,$B38,$C38),PCWA!$A$6:$N$231,14,FALSE),0)</f>
        <v>0</v>
      </c>
      <c r="AH38" s="120"/>
    </row>
    <row r="39" spans="1:34" x14ac:dyDescent="0.2">
      <c r="A39" s="533"/>
      <c r="B39" s="128"/>
      <c r="C39" s="133"/>
      <c r="D39" s="129"/>
      <c r="E39" s="43"/>
      <c r="F39" s="132"/>
      <c r="G39" s="131">
        <f t="shared" si="0"/>
        <v>0</v>
      </c>
      <c r="H39" s="36">
        <f t="shared" si="1"/>
        <v>0</v>
      </c>
      <c r="I39" s="132">
        <f t="shared" si="2"/>
        <v>1</v>
      </c>
      <c r="J39" s="37"/>
      <c r="K39" s="37">
        <f>_xlfn.IFNA(VLOOKUP(CONCATENATE($K$5,$B39,$C39),'SER1'!$A$6:$N$198,14,FALSE),0)</f>
        <v>0</v>
      </c>
      <c r="L39" s="37">
        <f>_xlfn.IFNA(VLOOKUP(CONCATENATE($L$5,$B39,$C39),ALB!$A$6:$N$191,14,FALSE),0)</f>
        <v>0</v>
      </c>
      <c r="M39" s="37">
        <f>_xlfn.IFNA(VLOOKUP(CONCATENATE($M$5,$B39,$C39),KR!$A$6:$N$126,14,FALSE),0)</f>
        <v>0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>
        <f>_xlfn.IFNA(VLOOKUP(CONCATENATE($AB$5,$B39,$C39),HARV!$A$6:$N$198,14,FALSE),0)</f>
        <v>0</v>
      </c>
      <c r="AC39" s="37">
        <f>_xlfn.IFNA(VLOOKUP(CONCATENATE($AC$5,$B39,$C39),[1]bald2!$A$6:$N$200,14,FALSE),0)</f>
        <v>0</v>
      </c>
      <c r="AD39" s="37">
        <f>_xlfn.IFNA(VLOOKUP(CONCATENATE($AD$5,$B39,$C39),KAL!$A$6:$N$200,14,FALSE),0)</f>
        <v>0</v>
      </c>
      <c r="AE39" s="37">
        <f>_xlfn.IFNA(VLOOKUP(CONCATENATE($AE$5,$B39,$C39),DRY!$A$6:$N$198,14,FALSE),0)</f>
        <v>0</v>
      </c>
      <c r="AF39" s="37">
        <f>_xlfn.IFNA(VLOOKUP(CONCATENATE($AF$5,$B39,$C39),Spare5!$A$6:$N$197,14,FALSE),0)</f>
        <v>0</v>
      </c>
      <c r="AG39" s="38">
        <f>_xlfn.IFNA(VLOOKUP(CONCATENATE($AG$5,$B39,$C39),PCWA!$A$6:$N$231,14,FALSE),0)</f>
        <v>0</v>
      </c>
      <c r="AH39" s="120"/>
    </row>
    <row r="40" spans="1:34" x14ac:dyDescent="0.2">
      <c r="A40" s="533"/>
      <c r="B40" s="128"/>
      <c r="C40" s="133"/>
      <c r="D40" s="133"/>
      <c r="E40" s="43"/>
      <c r="F40" s="132"/>
      <c r="G40" s="131">
        <f t="shared" si="0"/>
        <v>0</v>
      </c>
      <c r="H40" s="36">
        <f t="shared" si="1"/>
        <v>0</v>
      </c>
      <c r="I40" s="132">
        <f t="shared" si="2"/>
        <v>1</v>
      </c>
      <c r="J40" s="37"/>
      <c r="K40" s="37">
        <f>_xlfn.IFNA(VLOOKUP(CONCATENATE($K$5,$B40,$C40),'SER1'!$A$6:$N$198,14,FALSE),0)</f>
        <v>0</v>
      </c>
      <c r="L40" s="37">
        <f>_xlfn.IFNA(VLOOKUP(CONCATENATE($L$5,$B40,$C40),ALB!$A$6:$N$191,14,FALSE),0)</f>
        <v>0</v>
      </c>
      <c r="M40" s="37">
        <f>_xlfn.IFNA(VLOOKUP(CONCATENATE($M$5,$B40,$C40),KR!$A$6:$N$126,14,FALSE),0)</f>
        <v>0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>
        <f>_xlfn.IFNA(VLOOKUP(CONCATENATE($AB$5,$B40,$C40),HARV!$A$6:$N$198,14,FALSE),0)</f>
        <v>0</v>
      </c>
      <c r="AC40" s="37">
        <f>_xlfn.IFNA(VLOOKUP(CONCATENATE($AC$5,$B40,$C40),[1]bald2!$A$6:$N$200,14,FALSE),0)</f>
        <v>0</v>
      </c>
      <c r="AD40" s="37">
        <f>_xlfn.IFNA(VLOOKUP(CONCATENATE($AD$5,$B40,$C40),KAL!$A$6:$N$200,14,FALSE),0)</f>
        <v>0</v>
      </c>
      <c r="AE40" s="37">
        <f>_xlfn.IFNA(VLOOKUP(CONCATENATE($AE$5,$B40,$C40),DRY!$A$6:$N$198,14,FALSE),0)</f>
        <v>0</v>
      </c>
      <c r="AF40" s="37">
        <f>_xlfn.IFNA(VLOOKUP(CONCATENATE($AF$5,$B40,$C40),Spare5!$A$6:$N$197,14,FALSE),0)</f>
        <v>0</v>
      </c>
      <c r="AG40" s="38">
        <f>_xlfn.IFNA(VLOOKUP(CONCATENATE($AG$5,$B40,$C40),PCWA!$A$6:$N$231,14,FALSE),0)</f>
        <v>0</v>
      </c>
      <c r="AH40" s="120"/>
    </row>
    <row r="41" spans="1:34" x14ac:dyDescent="0.2">
      <c r="A41" s="533"/>
      <c r="B41" s="128"/>
      <c r="C41" s="133"/>
      <c r="D41" s="133"/>
      <c r="E41" s="43"/>
      <c r="F41" s="132"/>
      <c r="G41" s="131">
        <f t="shared" si="0"/>
        <v>0</v>
      </c>
      <c r="H41" s="36">
        <f t="shared" si="1"/>
        <v>0</v>
      </c>
      <c r="I41" s="132">
        <f t="shared" si="2"/>
        <v>1</v>
      </c>
      <c r="J41" s="37"/>
      <c r="K41" s="37">
        <f>_xlfn.IFNA(VLOOKUP(CONCATENATE($K$5,$B41,$C41),'SER1'!$A$6:$N$198,14,FALSE),0)</f>
        <v>0</v>
      </c>
      <c r="L41" s="37">
        <f>_xlfn.IFNA(VLOOKUP(CONCATENATE($L$5,$B41,$C41),ALB!$A$6:$N$191,14,FALSE),0)</f>
        <v>0</v>
      </c>
      <c r="M41" s="37">
        <f>_xlfn.IFNA(VLOOKUP(CONCATENATE($M$5,$B41,$C41),KR!$A$6:$N$126,14,FALSE),0)</f>
        <v>0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>
        <f>_xlfn.IFNA(VLOOKUP(CONCATENATE($AB$5,$B41,$C41),HARV!$A$6:$N$198,14,FALSE),0)</f>
        <v>0</v>
      </c>
      <c r="AC41" s="37">
        <f>_xlfn.IFNA(VLOOKUP(CONCATENATE($AC$5,$B41,$C41),[1]bald2!$A$6:$N$200,14,FALSE),0)</f>
        <v>0</v>
      </c>
      <c r="AD41" s="37">
        <f>_xlfn.IFNA(VLOOKUP(CONCATENATE($AD$5,$B41,$C41),KAL!$A$6:$N$200,14,FALSE),0)</f>
        <v>0</v>
      </c>
      <c r="AE41" s="37">
        <f>_xlfn.IFNA(VLOOKUP(CONCATENATE($AE$5,$B41,$C41),DRY!$A$6:$N$198,14,FALSE),0)</f>
        <v>0</v>
      </c>
      <c r="AF41" s="37">
        <f>_xlfn.IFNA(VLOOKUP(CONCATENATE($AF$5,$B41,$C41),Spare5!$A$6:$N$197,14,FALSE),0)</f>
        <v>0</v>
      </c>
      <c r="AG41" s="38">
        <f>_xlfn.IFNA(VLOOKUP(CONCATENATE($AG$5,$B41,$C41),PCWA!$A$6:$N$231,14,FALSE),0)</f>
        <v>0</v>
      </c>
      <c r="AH41" s="119"/>
    </row>
    <row r="42" spans="1:34" x14ac:dyDescent="0.2">
      <c r="A42" s="533"/>
      <c r="B42" s="128"/>
      <c r="C42" s="133"/>
      <c r="D42" s="133"/>
      <c r="E42" s="43"/>
      <c r="F42" s="132"/>
      <c r="G42" s="131">
        <f t="shared" si="0"/>
        <v>0</v>
      </c>
      <c r="H42" s="36">
        <f t="shared" si="1"/>
        <v>0</v>
      </c>
      <c r="I42" s="132">
        <f t="shared" si="2"/>
        <v>1</v>
      </c>
      <c r="J42" s="37"/>
      <c r="K42" s="37">
        <f>_xlfn.IFNA(VLOOKUP(CONCATENATE($K$5,$B42,$C42),'SER1'!$A$6:$N$198,14,FALSE),0)</f>
        <v>0</v>
      </c>
      <c r="L42" s="37">
        <f>_xlfn.IFNA(VLOOKUP(CONCATENATE($L$5,$B42,$C42),ALB!$A$6:$N$191,14,FALSE),0)</f>
        <v>0</v>
      </c>
      <c r="M42" s="37">
        <f>_xlfn.IFNA(VLOOKUP(CONCATENATE($M$5,$B42,$C42),KR!$A$6:$N$126,14,FALSE),0)</f>
        <v>0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>
        <f>_xlfn.IFNA(VLOOKUP(CONCATENATE($AB$5,$B42,$C42),HARV!$A$6:$N$198,14,FALSE),0)</f>
        <v>0</v>
      </c>
      <c r="AC42" s="37">
        <f>_xlfn.IFNA(VLOOKUP(CONCATENATE($AC$5,$B42,$C42),[1]bald2!$A$6:$N$200,14,FALSE),0)</f>
        <v>0</v>
      </c>
      <c r="AD42" s="37">
        <f>_xlfn.IFNA(VLOOKUP(CONCATENATE($AD$5,$B42,$C42),KAL!$A$6:$N$200,14,FALSE),0)</f>
        <v>0</v>
      </c>
      <c r="AE42" s="37">
        <f>_xlfn.IFNA(VLOOKUP(CONCATENATE($AE$5,$B42,$C42),DRY!$A$6:$N$198,14,FALSE),0)</f>
        <v>0</v>
      </c>
      <c r="AF42" s="37">
        <f>_xlfn.IFNA(VLOOKUP(CONCATENATE($AF$5,$B42,$C42),Spare5!$A$6:$N$197,14,FALSE),0)</f>
        <v>0</v>
      </c>
      <c r="AG42" s="38">
        <f>_xlfn.IFNA(VLOOKUP(CONCATENATE($AG$5,$B42,$C42),PCWA!$A$6:$N$231,14,FALSE),0)</f>
        <v>0</v>
      </c>
      <c r="AH42" s="119"/>
    </row>
    <row r="43" spans="1:34" x14ac:dyDescent="0.2">
      <c r="A43" s="533"/>
      <c r="B43" s="128"/>
      <c r="C43" s="133"/>
      <c r="D43" s="133"/>
      <c r="E43" s="43"/>
      <c r="F43" s="132"/>
      <c r="G43" s="131">
        <f t="shared" si="0"/>
        <v>0</v>
      </c>
      <c r="H43" s="36">
        <f t="shared" si="1"/>
        <v>0</v>
      </c>
      <c r="I43" s="132">
        <f t="shared" si="2"/>
        <v>1</v>
      </c>
      <c r="J43" s="37"/>
      <c r="K43" s="37">
        <f>_xlfn.IFNA(VLOOKUP(CONCATENATE($K$5,$B43,$C43),'SER1'!$A$6:$N$198,14,FALSE),0)</f>
        <v>0</v>
      </c>
      <c r="L43" s="37">
        <f>_xlfn.IFNA(VLOOKUP(CONCATENATE($L$5,$B43,$C43),ALB!$A$6:$N$191,14,FALSE),0)</f>
        <v>0</v>
      </c>
      <c r="M43" s="37">
        <f>_xlfn.IFNA(VLOOKUP(CONCATENATE($M$5,$B43,$C43),KR!$A$6:$N$126,14,FALSE),0)</f>
        <v>0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>
        <f>_xlfn.IFNA(VLOOKUP(CONCATENATE($AB$5,$B43,$C43),HARV!$A$6:$N$198,14,FALSE),0)</f>
        <v>0</v>
      </c>
      <c r="AC43" s="37">
        <f>_xlfn.IFNA(VLOOKUP(CONCATENATE($AC$5,$B43,$C43),[1]bald2!$A$6:$N$200,14,FALSE),0)</f>
        <v>0</v>
      </c>
      <c r="AD43" s="37">
        <f>_xlfn.IFNA(VLOOKUP(CONCATENATE($AD$5,$B43,$C43),KAL!$A$6:$N$200,14,FALSE),0)</f>
        <v>0</v>
      </c>
      <c r="AE43" s="37">
        <f>_xlfn.IFNA(VLOOKUP(CONCATENATE($AE$5,$B43,$C43),DRY!$A$6:$N$198,14,FALSE),0)</f>
        <v>0</v>
      </c>
      <c r="AF43" s="37">
        <f>_xlfn.IFNA(VLOOKUP(CONCATENATE($AF$5,$B43,$C43),Spare5!$A$6:$N$197,14,FALSE),0)</f>
        <v>0</v>
      </c>
      <c r="AG43" s="38">
        <f>_xlfn.IFNA(VLOOKUP(CONCATENATE($AG$5,$B43,$C43),PCWA!$A$6:$N$231,14,FALSE),0)</f>
        <v>0</v>
      </c>
      <c r="AH43" s="119"/>
    </row>
    <row r="44" spans="1:34" x14ac:dyDescent="0.2">
      <c r="A44" s="533"/>
      <c r="B44" s="128"/>
      <c r="C44" s="133"/>
      <c r="D44" s="133"/>
      <c r="E44" s="43"/>
      <c r="F44" s="132"/>
      <c r="G44" s="131">
        <f t="shared" si="0"/>
        <v>0</v>
      </c>
      <c r="H44" s="36">
        <f t="shared" si="1"/>
        <v>0</v>
      </c>
      <c r="I44" s="132">
        <f t="shared" si="2"/>
        <v>1</v>
      </c>
      <c r="J44" s="37"/>
      <c r="K44" s="37">
        <f>_xlfn.IFNA(VLOOKUP(CONCATENATE($K$5,$B44,$C44),'SER1'!$A$6:$N$198,14,FALSE),0)</f>
        <v>0</v>
      </c>
      <c r="L44" s="37">
        <f>_xlfn.IFNA(VLOOKUP(CONCATENATE($L$5,$B44,$C44),ALB!$A$6:$N$191,14,FALSE),0)</f>
        <v>0</v>
      </c>
      <c r="M44" s="37">
        <f>_xlfn.IFNA(VLOOKUP(CONCATENATE($M$5,$B44,$C44),KR!$A$6:$N$126,14,FALSE),0)</f>
        <v>0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>
        <f>_xlfn.IFNA(VLOOKUP(CONCATENATE($AB$5,$B44,$C44),HARV!$A$6:$N$198,14,FALSE),0)</f>
        <v>0</v>
      </c>
      <c r="AC44" s="37">
        <f>_xlfn.IFNA(VLOOKUP(CONCATENATE($AC$5,$B44,$C44),[1]bald2!$A$6:$N$200,14,FALSE),0)</f>
        <v>0</v>
      </c>
      <c r="AD44" s="37">
        <f>_xlfn.IFNA(VLOOKUP(CONCATENATE($AD$5,$B44,$C44),KAL!$A$6:$N$200,14,FALSE),0)</f>
        <v>0</v>
      </c>
      <c r="AE44" s="37">
        <f>_xlfn.IFNA(VLOOKUP(CONCATENATE($AE$5,$B44,$C44),DRY!$A$6:$N$198,14,FALSE),0)</f>
        <v>0</v>
      </c>
      <c r="AF44" s="37">
        <f>_xlfn.IFNA(VLOOKUP(CONCATENATE($AF$5,$B44,$C44),Spare5!$A$6:$N$197,14,FALSE),0)</f>
        <v>0</v>
      </c>
      <c r="AG44" s="38">
        <f>_xlfn.IFNA(VLOOKUP(CONCATENATE($AG$5,$B44,$C44),PCWA!$A$6:$N$231,14,FALSE),0)</f>
        <v>0</v>
      </c>
      <c r="AH44" s="120"/>
    </row>
    <row r="45" spans="1:34" x14ac:dyDescent="0.2">
      <c r="A45" s="533"/>
      <c r="B45" s="128"/>
      <c r="C45" s="133"/>
      <c r="D45" s="133"/>
      <c r="E45" s="43"/>
      <c r="F45" s="132"/>
      <c r="G45" s="131">
        <f t="shared" si="0"/>
        <v>0</v>
      </c>
      <c r="H45" s="36">
        <f t="shared" si="1"/>
        <v>0</v>
      </c>
      <c r="I45" s="132">
        <f t="shared" si="2"/>
        <v>1</v>
      </c>
      <c r="J45" s="37"/>
      <c r="K45" s="37">
        <f>_xlfn.IFNA(VLOOKUP(CONCATENATE($K$5,$B45,$C45),'SER1'!$A$6:$N$198,14,FALSE),0)</f>
        <v>0</v>
      </c>
      <c r="L45" s="37">
        <f>_xlfn.IFNA(VLOOKUP(CONCATENATE($L$5,$B45,$C45),ALB!$A$6:$N$191,14,FALSE),0)</f>
        <v>0</v>
      </c>
      <c r="M45" s="37">
        <f>_xlfn.IFNA(VLOOKUP(CONCATENATE($M$5,$B45,$C45),KR!$A$6:$N$126,14,FALSE),0)</f>
        <v>0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>
        <f>_xlfn.IFNA(VLOOKUP(CONCATENATE($AB$5,$B45,$C45),HARV!$A$6:$N$198,14,FALSE),0)</f>
        <v>0</v>
      </c>
      <c r="AC45" s="37">
        <f>_xlfn.IFNA(VLOOKUP(CONCATENATE($AC$5,$B45,$C45),[1]bald2!$A$6:$N$200,14,FALSE),0)</f>
        <v>0</v>
      </c>
      <c r="AD45" s="37">
        <f>_xlfn.IFNA(VLOOKUP(CONCATENATE($AD$5,$B45,$C45),KAL!$A$6:$N$200,14,FALSE),0)</f>
        <v>0</v>
      </c>
      <c r="AE45" s="37">
        <f>_xlfn.IFNA(VLOOKUP(CONCATENATE($AE$5,$B45,$C45),DRY!$A$6:$N$198,14,FALSE),0)</f>
        <v>0</v>
      </c>
      <c r="AF45" s="37">
        <f>_xlfn.IFNA(VLOOKUP(CONCATENATE($AF$5,$B45,$C45),Spare5!$A$6:$N$197,14,FALSE),0)</f>
        <v>0</v>
      </c>
      <c r="AG45" s="38">
        <f>_xlfn.IFNA(VLOOKUP(CONCATENATE($AG$5,$B45,$C45),PCWA!$A$6:$N$231,14,FALSE),0)</f>
        <v>0</v>
      </c>
      <c r="AH45" s="120"/>
    </row>
    <row r="46" spans="1:34" x14ac:dyDescent="0.2">
      <c r="A46" s="533"/>
      <c r="B46" s="128"/>
      <c r="C46" s="133"/>
      <c r="D46" s="133"/>
      <c r="E46" s="43"/>
      <c r="F46" s="132"/>
      <c r="G46" s="131">
        <f t="shared" si="0"/>
        <v>0</v>
      </c>
      <c r="H46" s="36">
        <f t="shared" si="1"/>
        <v>0</v>
      </c>
      <c r="I46" s="132">
        <f t="shared" si="2"/>
        <v>1</v>
      </c>
      <c r="J46" s="37"/>
      <c r="K46" s="37">
        <f>_xlfn.IFNA(VLOOKUP(CONCATENATE($K$5,$B46,$C46),'SER1'!$A$6:$N$198,14,FALSE),0)</f>
        <v>0</v>
      </c>
      <c r="L46" s="37">
        <f>_xlfn.IFNA(VLOOKUP(CONCATENATE($L$5,$B46,$C46),ALB!$A$6:$N$191,14,FALSE),0)</f>
        <v>0</v>
      </c>
      <c r="M46" s="37">
        <f>_xlfn.IFNA(VLOOKUP(CONCATENATE($M$5,$B46,$C46),KR!$A$6:$N$126,14,FALSE),0)</f>
        <v>0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>
        <f>_xlfn.IFNA(VLOOKUP(CONCATENATE($AB$5,$B46,$C46),HARV!$A$6:$N$198,14,FALSE),0)</f>
        <v>0</v>
      </c>
      <c r="AC46" s="37">
        <f>_xlfn.IFNA(VLOOKUP(CONCATENATE($AC$5,$B46,$C46),[1]bald2!$A$6:$N$200,14,FALSE),0)</f>
        <v>0</v>
      </c>
      <c r="AD46" s="37">
        <f>_xlfn.IFNA(VLOOKUP(CONCATENATE($AD$5,$B46,$C46),KAL!$A$6:$N$200,14,FALSE),0)</f>
        <v>0</v>
      </c>
      <c r="AE46" s="37">
        <f>_xlfn.IFNA(VLOOKUP(CONCATENATE($AE$5,$B46,$C46),DRY!$A$6:$N$198,14,FALSE),0)</f>
        <v>0</v>
      </c>
      <c r="AF46" s="37">
        <f>_xlfn.IFNA(VLOOKUP(CONCATENATE($AF$5,$B46,$C46),Spare5!$A$6:$N$197,14,FALSE),0)</f>
        <v>0</v>
      </c>
      <c r="AG46" s="38">
        <f>_xlfn.IFNA(VLOOKUP(CONCATENATE($AG$5,$B46,$C46),PCWA!$A$6:$N$231,14,FALSE),0)</f>
        <v>0</v>
      </c>
      <c r="AH46" s="120"/>
    </row>
    <row r="47" spans="1:34" x14ac:dyDescent="0.2">
      <c r="A47" s="533"/>
      <c r="B47" s="128"/>
      <c r="C47" s="133"/>
      <c r="D47" s="133"/>
      <c r="E47" s="43"/>
      <c r="F47" s="132"/>
      <c r="G47" s="131">
        <f t="shared" si="0"/>
        <v>0</v>
      </c>
      <c r="H47" s="36">
        <f t="shared" si="1"/>
        <v>0</v>
      </c>
      <c r="I47" s="132">
        <f t="shared" si="2"/>
        <v>1</v>
      </c>
      <c r="J47" s="37"/>
      <c r="K47" s="37">
        <f>_xlfn.IFNA(VLOOKUP(CONCATENATE($K$5,$B47,$C47),'SER1'!$A$6:$N$198,14,FALSE),0)</f>
        <v>0</v>
      </c>
      <c r="L47" s="37">
        <f>_xlfn.IFNA(VLOOKUP(CONCATENATE($L$5,$B47,$C47),ALB!$A$6:$N$191,14,FALSE),0)</f>
        <v>0</v>
      </c>
      <c r="M47" s="37">
        <f>_xlfn.IFNA(VLOOKUP(CONCATENATE($M$5,$B47,$C47),KR!$A$6:$N$126,14,FALSE),0)</f>
        <v>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>
        <f>_xlfn.IFNA(VLOOKUP(CONCATENATE($AB$5,$B47,$C47),HARV!$A$6:$N$198,14,FALSE),0)</f>
        <v>0</v>
      </c>
      <c r="AC47" s="37">
        <f>_xlfn.IFNA(VLOOKUP(CONCATENATE($AC$5,$B47,$C47),[1]bald2!$A$6:$N$200,14,FALSE),0)</f>
        <v>0</v>
      </c>
      <c r="AD47" s="37">
        <f>_xlfn.IFNA(VLOOKUP(CONCATENATE($AD$5,$B47,$C47),KAL!$A$6:$N$200,14,FALSE),0)</f>
        <v>0</v>
      </c>
      <c r="AE47" s="37">
        <f>_xlfn.IFNA(VLOOKUP(CONCATENATE($AE$5,$B47,$C47),DRY!$A$6:$N$198,14,FALSE),0)</f>
        <v>0</v>
      </c>
      <c r="AF47" s="37">
        <f>_xlfn.IFNA(VLOOKUP(CONCATENATE($AF$5,$B47,$C47),Spare5!$A$6:$N$197,14,FALSE),0)</f>
        <v>0</v>
      </c>
      <c r="AG47" s="38">
        <f>_xlfn.IFNA(VLOOKUP(CONCATENATE($AG$5,$B47,$C47),PCWA!$A$6:$N$231,14,FALSE),0)</f>
        <v>0</v>
      </c>
      <c r="AH47" s="120"/>
    </row>
    <row r="48" spans="1:34" x14ac:dyDescent="0.2">
      <c r="A48" s="533"/>
      <c r="B48" s="128"/>
      <c r="C48" s="133"/>
      <c r="D48" s="129"/>
      <c r="E48" s="43"/>
      <c r="F48" s="132"/>
      <c r="G48" s="131">
        <f t="shared" si="0"/>
        <v>0</v>
      </c>
      <c r="H48" s="36">
        <f t="shared" si="1"/>
        <v>0</v>
      </c>
      <c r="I48" s="132">
        <f t="shared" si="2"/>
        <v>1</v>
      </c>
      <c r="J48" s="37"/>
      <c r="K48" s="37">
        <f>_xlfn.IFNA(VLOOKUP(CONCATENATE($K$5,$B48,$C48),'SER1'!$A$6:$N$198,14,FALSE),0)</f>
        <v>0</v>
      </c>
      <c r="L48" s="37">
        <f>_xlfn.IFNA(VLOOKUP(CONCATENATE($L$5,$B48,$C48),ALB!$A$6:$N$191,14,FALSE),0)</f>
        <v>0</v>
      </c>
      <c r="M48" s="37">
        <f>_xlfn.IFNA(VLOOKUP(CONCATENATE($M$5,$B48,$C48),KR!$A$6:$N$126,14,FALSE),0)</f>
        <v>0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>
        <f>_xlfn.IFNA(VLOOKUP(CONCATENATE($AB$5,$B48,$C48),HARV!$A$6:$N$198,14,FALSE),0)</f>
        <v>0</v>
      </c>
      <c r="AC48" s="37">
        <f>_xlfn.IFNA(VLOOKUP(CONCATENATE($AC$5,$B48,$C48),[1]bald2!$A$6:$N$200,14,FALSE),0)</f>
        <v>0</v>
      </c>
      <c r="AD48" s="37">
        <f>_xlfn.IFNA(VLOOKUP(CONCATENATE($AD$5,$B48,$C48),KAL!$A$6:$N$200,14,FALSE),0)</f>
        <v>0</v>
      </c>
      <c r="AE48" s="37">
        <f>_xlfn.IFNA(VLOOKUP(CONCATENATE($AE$5,$B48,$C48),DRY!$A$6:$N$198,14,FALSE),0)</f>
        <v>0</v>
      </c>
      <c r="AF48" s="37">
        <f>_xlfn.IFNA(VLOOKUP(CONCATENATE($AF$5,$B48,$C48),Spare5!$A$6:$N$197,14,FALSE),0)</f>
        <v>0</v>
      </c>
      <c r="AG48" s="38">
        <f>_xlfn.IFNA(VLOOKUP(CONCATENATE($AG$5,$B48,$C48),PCWA!$A$6:$N$231,14,FALSE),0)</f>
        <v>0</v>
      </c>
      <c r="AH48" s="119"/>
    </row>
    <row r="49" spans="1:34" x14ac:dyDescent="0.2">
      <c r="A49" s="533"/>
      <c r="B49" s="128"/>
      <c r="C49" s="133"/>
      <c r="D49" s="133"/>
      <c r="E49" s="43"/>
      <c r="F49" s="132"/>
      <c r="G49" s="131">
        <f t="shared" si="0"/>
        <v>0</v>
      </c>
      <c r="H49" s="36">
        <f t="shared" si="1"/>
        <v>0</v>
      </c>
      <c r="I49" s="132">
        <f t="shared" si="2"/>
        <v>1</v>
      </c>
      <c r="J49" s="37"/>
      <c r="K49" s="37">
        <f>_xlfn.IFNA(VLOOKUP(CONCATENATE($K$5,$B49,$C49),'SER1'!$A$6:$N$198,14,FALSE),0)</f>
        <v>0</v>
      </c>
      <c r="L49" s="37">
        <f>_xlfn.IFNA(VLOOKUP(CONCATENATE($L$5,$B49,$C49),ALB!$A$6:$N$191,14,FALSE),0)</f>
        <v>0</v>
      </c>
      <c r="M49" s="37">
        <f>_xlfn.IFNA(VLOOKUP(CONCATENATE($M$5,$B49,$C49),KR!$A$6:$N$126,14,FALSE),0)</f>
        <v>0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>
        <f>_xlfn.IFNA(VLOOKUP(CONCATENATE($AB$5,$B49,$C49),HARV!$A$6:$N$198,14,FALSE),0)</f>
        <v>0</v>
      </c>
      <c r="AC49" s="37">
        <f>_xlfn.IFNA(VLOOKUP(CONCATENATE($AC$5,$B49,$C49),[1]bald2!$A$6:$N$200,14,FALSE),0)</f>
        <v>0</v>
      </c>
      <c r="AD49" s="37">
        <f>_xlfn.IFNA(VLOOKUP(CONCATENATE($AD$5,$B49,$C49),KAL!$A$6:$N$200,14,FALSE),0)</f>
        <v>0</v>
      </c>
      <c r="AE49" s="37">
        <f>_xlfn.IFNA(VLOOKUP(CONCATENATE($AE$5,$B49,$C49),DRY!$A$6:$N$198,14,FALSE),0)</f>
        <v>0</v>
      </c>
      <c r="AF49" s="37">
        <f>_xlfn.IFNA(VLOOKUP(CONCATENATE($AF$5,$B49,$C49),Spare5!$A$6:$N$197,14,FALSE),0)</f>
        <v>0</v>
      </c>
      <c r="AG49" s="38">
        <f>_xlfn.IFNA(VLOOKUP(CONCATENATE($AG$5,$B49,$C49),PCWA!$A$6:$N$231,14,FALSE),0)</f>
        <v>0</v>
      </c>
      <c r="AH49" s="119"/>
    </row>
    <row r="50" spans="1:34" ht="13.5" thickBot="1" x14ac:dyDescent="0.25">
      <c r="A50" s="533"/>
      <c r="B50" s="134"/>
      <c r="C50" s="135"/>
      <c r="D50" s="135"/>
      <c r="E50" s="45"/>
      <c r="F50" s="136"/>
      <c r="G50" s="387">
        <f t="shared" si="0"/>
        <v>0</v>
      </c>
      <c r="H50" s="39"/>
      <c r="I50" s="136"/>
      <c r="J50" s="40"/>
      <c r="K50" s="40">
        <f>_xlfn.IFNA(VLOOKUP(CONCATENATE($K$5,$B50,$C50),'SER1'!$A$6:$N$198,14,FALSE),0)</f>
        <v>0</v>
      </c>
      <c r="L50" s="40">
        <f>_xlfn.IFNA(VLOOKUP(CONCATENATE($L$5,$B50,$C50),ALB!$A$6:$N$191,14,FALSE),0)</f>
        <v>0</v>
      </c>
      <c r="M50" s="40">
        <f>_xlfn.IFNA(VLOOKUP(CONCATENATE($M$5,$B50,$C50),KR!$A$6:$N$126,14,FALSE),0)</f>
        <v>0</v>
      </c>
      <c r="N50" s="40"/>
      <c r="O50" s="40"/>
      <c r="P50" s="40"/>
      <c r="Q50" s="40"/>
      <c r="R50" s="40"/>
      <c r="S50" s="40"/>
      <c r="T50" s="40"/>
      <c r="U50" s="385"/>
      <c r="V50" s="40"/>
      <c r="W50" s="40"/>
      <c r="X50" s="40"/>
      <c r="Y50" s="40"/>
      <c r="Z50" s="40"/>
      <c r="AA50" s="40"/>
      <c r="AB50" s="40">
        <f>_xlfn.IFNA(VLOOKUP(CONCATENATE($AB$5,$B50,$C50),HARV!$A$6:$N$198,14,FALSE),0)</f>
        <v>0</v>
      </c>
      <c r="AC50" s="385">
        <f>_xlfn.IFNA(VLOOKUP(CONCATENATE($AC$5,$B50,$C50),[1]bald2!$A$6:$N$200,14,FALSE),0)</f>
        <v>0</v>
      </c>
      <c r="AD50" s="40">
        <f>_xlfn.IFNA(VLOOKUP(CONCATENATE($AD$5,$B50,$C50),KAL!$A$6:$N$200,14,FALSE),0)</f>
        <v>0</v>
      </c>
      <c r="AE50" s="40">
        <f>_xlfn.IFNA(VLOOKUP(CONCATENATE($AE$5,$B50,$C50),DRY!$A$6:$N$198,14,FALSE),0)</f>
        <v>0</v>
      </c>
      <c r="AF50" s="40">
        <f>_xlfn.IFNA(VLOOKUP(CONCATENATE($AF$5,$B50,$C50),Spare5!$A$6:$N$197,14,FALSE),0)</f>
        <v>0</v>
      </c>
      <c r="AG50" s="41">
        <f>_xlfn.IFNA(VLOOKUP(CONCATENATE($AG$5,$B50,$C50),PCWA!$A$6:$N$231,14,FALSE),0)</f>
        <v>0</v>
      </c>
      <c r="AH50" s="119"/>
    </row>
    <row r="51" spans="1:34" ht="15.75" x14ac:dyDescent="0.2">
      <c r="A51" s="533"/>
      <c r="B51" s="121" t="s">
        <v>19</v>
      </c>
      <c r="C51" s="121"/>
      <c r="D51" s="121" t="s">
        <v>19</v>
      </c>
      <c r="E51" s="122"/>
      <c r="F51" s="122"/>
      <c r="G51" s="122"/>
      <c r="H51" s="123"/>
      <c r="I51" s="122"/>
      <c r="J51" s="124" t="s">
        <v>92</v>
      </c>
      <c r="K51" s="124" t="s">
        <v>93</v>
      </c>
      <c r="L51" s="124" t="s">
        <v>71</v>
      </c>
      <c r="M51" s="124" t="s">
        <v>94</v>
      </c>
      <c r="N51" s="124" t="s">
        <v>75</v>
      </c>
      <c r="O51" s="124" t="s">
        <v>120</v>
      </c>
      <c r="P51" s="124" t="s">
        <v>92</v>
      </c>
      <c r="Q51" s="124" t="s">
        <v>68</v>
      </c>
      <c r="R51" s="124" t="s">
        <v>77</v>
      </c>
      <c r="S51" s="124" t="s">
        <v>95</v>
      </c>
      <c r="T51" s="124" t="s">
        <v>91</v>
      </c>
      <c r="U51" s="124" t="s">
        <v>119</v>
      </c>
      <c r="V51" s="124" t="s">
        <v>76</v>
      </c>
      <c r="W51" s="124" t="s">
        <v>96</v>
      </c>
      <c r="X51" s="124" t="s">
        <v>69</v>
      </c>
      <c r="Y51" s="124" t="s">
        <v>97</v>
      </c>
      <c r="Z51" s="124" t="s">
        <v>98</v>
      </c>
      <c r="AA51" s="124" t="s">
        <v>99</v>
      </c>
      <c r="AB51" s="124" t="s">
        <v>100</v>
      </c>
      <c r="AC51" s="124" t="s">
        <v>101</v>
      </c>
      <c r="AD51" s="124" t="s">
        <v>102</v>
      </c>
      <c r="AE51" s="124" t="s">
        <v>103</v>
      </c>
      <c r="AF51" s="124" t="s">
        <v>104</v>
      </c>
      <c r="AG51" s="124" t="s">
        <v>70</v>
      </c>
      <c r="AH51" s="122"/>
    </row>
    <row r="53" spans="1:34" x14ac:dyDescent="0.2">
      <c r="B53" s="28"/>
    </row>
    <row r="54" spans="1:34" x14ac:dyDescent="0.2">
      <c r="B54" s="28"/>
    </row>
    <row r="55" spans="1:34" x14ac:dyDescent="0.2">
      <c r="B55" s="28"/>
    </row>
    <row r="56" spans="1:34" x14ac:dyDescent="0.2">
      <c r="B56" s="28"/>
    </row>
    <row r="57" spans="1:34" x14ac:dyDescent="0.2">
      <c r="B57" s="28"/>
    </row>
    <row r="58" spans="1:34" x14ac:dyDescent="0.2">
      <c r="B58" s="28"/>
    </row>
    <row r="59" spans="1:34" x14ac:dyDescent="0.2">
      <c r="B59" s="28"/>
    </row>
    <row r="60" spans="1:34" x14ac:dyDescent="0.2">
      <c r="B60" s="28"/>
    </row>
    <row r="61" spans="1:34" x14ac:dyDescent="0.2">
      <c r="B61" s="28"/>
    </row>
    <row r="62" spans="1:34" x14ac:dyDescent="0.2">
      <c r="B62" s="28"/>
    </row>
    <row r="63" spans="1:34" x14ac:dyDescent="0.2">
      <c r="B63" s="28"/>
    </row>
    <row r="64" spans="1:34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</sheetData>
  <mergeCells count="65">
    <mergeCell ref="O3:O4"/>
    <mergeCell ref="P3:P4"/>
    <mergeCell ref="J3:J4"/>
    <mergeCell ref="K3:K4"/>
    <mergeCell ref="L3:L4"/>
    <mergeCell ref="M3:M4"/>
    <mergeCell ref="N3:N4"/>
    <mergeCell ref="F1:F2"/>
    <mergeCell ref="A1:A51"/>
    <mergeCell ref="B1:B2"/>
    <mergeCell ref="C1:C2"/>
    <mergeCell ref="D1:D2"/>
    <mergeCell ref="E1:E2"/>
    <mergeCell ref="Y1:Y2"/>
    <mergeCell ref="T1:T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R1:R2"/>
    <mergeCell ref="S1:S2"/>
    <mergeCell ref="O1:O2"/>
    <mergeCell ref="P1:P2"/>
    <mergeCell ref="AF1:AF2"/>
    <mergeCell ref="AG1:AG2"/>
    <mergeCell ref="B3:B4"/>
    <mergeCell ref="C3:C4"/>
    <mergeCell ref="D3:D4"/>
    <mergeCell ref="E3:E4"/>
    <mergeCell ref="F3:F4"/>
    <mergeCell ref="G3:G4"/>
    <mergeCell ref="H3:H4"/>
    <mergeCell ref="I3:I4"/>
    <mergeCell ref="Z1:Z2"/>
    <mergeCell ref="AA1:AA2"/>
    <mergeCell ref="AB1:AB2"/>
    <mergeCell ref="AC1:AC2"/>
    <mergeCell ref="AD1:AD2"/>
    <mergeCell ref="AE1:AE2"/>
    <mergeCell ref="AD3:AD4"/>
    <mergeCell ref="AE3:AE4"/>
    <mergeCell ref="AF3:AF4"/>
    <mergeCell ref="AG3:AG4"/>
    <mergeCell ref="AB3:AB4"/>
    <mergeCell ref="Q3:Q4"/>
    <mergeCell ref="V1:V2"/>
    <mergeCell ref="U1:U2"/>
    <mergeCell ref="U3:U4"/>
    <mergeCell ref="AC3:AC4"/>
    <mergeCell ref="R3:R4"/>
    <mergeCell ref="S3:S4"/>
    <mergeCell ref="T3:T4"/>
    <mergeCell ref="V3:V4"/>
    <mergeCell ref="W3:W4"/>
    <mergeCell ref="X3:X4"/>
    <mergeCell ref="Y3:Y4"/>
    <mergeCell ref="Z3:Z4"/>
    <mergeCell ref="AA3:AA4"/>
    <mergeCell ref="W1:W2"/>
    <mergeCell ref="X1:X2"/>
  </mergeCells>
  <conditionalFormatting sqref="C20:C27">
    <cfRule type="duplicateValues" dxfId="121" priority="5"/>
  </conditionalFormatting>
  <conditionalFormatting sqref="C26:C34">
    <cfRule type="duplicateValues" dxfId="120" priority="6"/>
  </conditionalFormatting>
  <conditionalFormatting sqref="C40">
    <cfRule type="duplicateValues" dxfId="119" priority="1"/>
    <cfRule type="duplicateValues" dxfId="118" priority="2"/>
  </conditionalFormatting>
  <conditionalFormatting sqref="C41">
    <cfRule type="duplicateValues" dxfId="117" priority="3"/>
    <cfRule type="duplicateValues" dxfId="116" priority="4"/>
  </conditionalFormatting>
  <conditionalFormatting sqref="C42:C43 C35:C40">
    <cfRule type="duplicateValues" dxfId="115" priority="7"/>
  </conditionalFormatting>
  <conditionalFormatting sqref="C42:C1048576 C1:C21 C33:C37">
    <cfRule type="duplicateValues" dxfId="114" priority="8"/>
  </conditionalFormatting>
  <conditionalFormatting sqref="J6:AG50">
    <cfRule type="cellIs" dxfId="113" priority="9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AL124"/>
  <sheetViews>
    <sheetView showZeros="0" zoomScale="70" zoomScaleNormal="70" zoomScaleSheetLayoutView="90" workbookViewId="0">
      <selection activeCell="Q34" sqref="Q34"/>
    </sheetView>
  </sheetViews>
  <sheetFormatPr defaultColWidth="14.42578125" defaultRowHeight="12.75" x14ac:dyDescent="0.2"/>
  <cols>
    <col min="1" max="1" width="3.7109375" style="4" bestFit="1" customWidth="1"/>
    <col min="2" max="2" width="20.140625" style="5" bestFit="1" customWidth="1"/>
    <col min="3" max="3" width="24.85546875" style="5" bestFit="1" customWidth="1"/>
    <col min="4" max="4" width="13.42578125" style="5" customWidth="1"/>
    <col min="5" max="5" width="16.5703125" style="5" bestFit="1" customWidth="1"/>
    <col min="6" max="6" width="13.5703125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1" width="13.28515625" style="2" bestFit="1" customWidth="1"/>
    <col min="12" max="12" width="10.5703125" style="2" bestFit="1" customWidth="1"/>
    <col min="13" max="14" width="12.7109375" style="2" bestFit="1" customWidth="1"/>
    <col min="15" max="15" width="11.28515625" style="2" bestFit="1" customWidth="1"/>
    <col min="16" max="16" width="8.7109375" style="2" customWidth="1"/>
    <col min="17" max="17" width="13.5703125" style="2" bestFit="1" customWidth="1"/>
    <col min="18" max="18" width="10.7109375" style="2" bestFit="1" customWidth="1"/>
    <col min="19" max="19" width="9.7109375" style="2" bestFit="1" customWidth="1"/>
    <col min="20" max="20" width="11.85546875" style="2" bestFit="1" customWidth="1"/>
    <col min="21" max="22" width="13.140625" style="2" bestFit="1" customWidth="1"/>
    <col min="23" max="23" width="10.5703125" style="2" bestFit="1" customWidth="1"/>
    <col min="24" max="24" width="10.42578125" style="2" bestFit="1" customWidth="1"/>
    <col min="25" max="25" width="12.7109375" style="2" bestFit="1" customWidth="1"/>
    <col min="26" max="26" width="8.7109375" style="2" bestFit="1" customWidth="1"/>
    <col min="27" max="27" width="8.42578125" style="2" bestFit="1" customWidth="1"/>
    <col min="28" max="28" width="7.85546875" style="2" bestFit="1" customWidth="1"/>
    <col min="29" max="29" width="8.85546875" style="2" bestFit="1" customWidth="1"/>
    <col min="30" max="30" width="7.28515625" style="2" bestFit="1" customWidth="1"/>
    <col min="31" max="31" width="8.5703125" style="2" bestFit="1" customWidth="1"/>
    <col min="32" max="32" width="8" style="2" bestFit="1" customWidth="1"/>
    <col min="33" max="34" width="8.42578125" style="2" bestFit="1" customWidth="1"/>
    <col min="35" max="35" width="7.85546875" style="2" bestFit="1" customWidth="1"/>
    <col min="36" max="36" width="9.28515625" style="6" bestFit="1" customWidth="1"/>
    <col min="37" max="37" width="7.85546875" style="6" bestFit="1" customWidth="1"/>
    <col min="38" max="16384" width="14.42578125" style="4"/>
  </cols>
  <sheetData>
    <row r="1" spans="1:38" s="3" customFormat="1" ht="12.75" customHeight="1" x14ac:dyDescent="0.2">
      <c r="A1" s="623" t="s">
        <v>130</v>
      </c>
      <c r="B1" s="624" t="s">
        <v>105</v>
      </c>
      <c r="C1" s="624" t="s">
        <v>106</v>
      </c>
      <c r="D1" s="624" t="s">
        <v>166</v>
      </c>
      <c r="E1" s="624" t="s">
        <v>0</v>
      </c>
      <c r="F1" s="624" t="s">
        <v>1</v>
      </c>
      <c r="G1" s="618" t="s">
        <v>74</v>
      </c>
      <c r="H1" s="626" t="s">
        <v>72</v>
      </c>
      <c r="I1" s="627" t="s">
        <v>3</v>
      </c>
      <c r="J1" s="624" t="s">
        <v>21</v>
      </c>
      <c r="K1" s="631" t="s">
        <v>143</v>
      </c>
      <c r="L1" s="634" t="s">
        <v>386</v>
      </c>
      <c r="M1" s="634" t="s">
        <v>129</v>
      </c>
      <c r="N1" s="634" t="s">
        <v>93</v>
      </c>
      <c r="O1" s="634" t="s">
        <v>387</v>
      </c>
      <c r="P1" s="636" t="s">
        <v>947</v>
      </c>
      <c r="Q1" s="634" t="s">
        <v>126</v>
      </c>
      <c r="R1" s="634" t="s">
        <v>138</v>
      </c>
      <c r="S1" s="644" t="s">
        <v>139</v>
      </c>
      <c r="T1" s="644" t="s">
        <v>388</v>
      </c>
      <c r="U1" s="644" t="s">
        <v>389</v>
      </c>
      <c r="V1" s="644" t="s">
        <v>127</v>
      </c>
      <c r="W1" s="646" t="s">
        <v>390</v>
      </c>
      <c r="X1" s="646" t="s">
        <v>140</v>
      </c>
      <c r="Y1" s="644" t="s">
        <v>391</v>
      </c>
      <c r="Z1" s="638" t="s">
        <v>131</v>
      </c>
      <c r="AA1" s="638" t="s">
        <v>128</v>
      </c>
      <c r="AB1" s="638" t="s">
        <v>141</v>
      </c>
      <c r="AC1" s="638" t="s">
        <v>142</v>
      </c>
      <c r="AD1" s="640"/>
      <c r="AE1" s="642"/>
      <c r="AF1" s="612"/>
      <c r="AG1" s="612"/>
      <c r="AH1" s="612"/>
      <c r="AI1" s="612"/>
      <c r="AJ1" s="612"/>
      <c r="AK1" s="615"/>
      <c r="AL1" s="48"/>
    </row>
    <row r="2" spans="1:38" s="3" customFormat="1" ht="12.75" customHeight="1" x14ac:dyDescent="0.2">
      <c r="A2" s="623"/>
      <c r="B2" s="617"/>
      <c r="C2" s="617"/>
      <c r="D2" s="617"/>
      <c r="E2" s="617"/>
      <c r="F2" s="617"/>
      <c r="G2" s="618"/>
      <c r="H2" s="619"/>
      <c r="I2" s="618"/>
      <c r="J2" s="617"/>
      <c r="K2" s="632"/>
      <c r="L2" s="635"/>
      <c r="M2" s="635"/>
      <c r="N2" s="635"/>
      <c r="O2" s="635"/>
      <c r="P2" s="637"/>
      <c r="Q2" s="635"/>
      <c r="R2" s="635"/>
      <c r="S2" s="645"/>
      <c r="T2" s="645"/>
      <c r="U2" s="645"/>
      <c r="V2" s="645"/>
      <c r="W2" s="647"/>
      <c r="X2" s="647"/>
      <c r="Y2" s="645"/>
      <c r="Z2" s="639"/>
      <c r="AA2" s="639"/>
      <c r="AB2" s="639"/>
      <c r="AC2" s="639"/>
      <c r="AD2" s="641"/>
      <c r="AE2" s="641"/>
      <c r="AF2" s="613"/>
      <c r="AG2" s="613"/>
      <c r="AH2" s="613"/>
      <c r="AI2" s="613"/>
      <c r="AJ2" s="613"/>
      <c r="AK2" s="616"/>
      <c r="AL2" s="48"/>
    </row>
    <row r="3" spans="1:38" s="3" customFormat="1" ht="12.75" customHeight="1" x14ac:dyDescent="0.2">
      <c r="A3" s="623"/>
      <c r="B3" s="617" t="s">
        <v>4</v>
      </c>
      <c r="C3" s="617" t="s">
        <v>5</v>
      </c>
      <c r="D3" s="617" t="s">
        <v>167</v>
      </c>
      <c r="E3" s="617" t="s">
        <v>9</v>
      </c>
      <c r="F3" s="617" t="s">
        <v>6</v>
      </c>
      <c r="G3" s="618" t="s">
        <v>2</v>
      </c>
      <c r="H3" s="619" t="s">
        <v>73</v>
      </c>
      <c r="I3" s="618" t="s">
        <v>7</v>
      </c>
      <c r="J3" s="617" t="s">
        <v>20</v>
      </c>
      <c r="K3" s="633" t="s">
        <v>385</v>
      </c>
      <c r="L3" s="629" t="s">
        <v>370</v>
      </c>
      <c r="M3" s="629">
        <v>45354</v>
      </c>
      <c r="N3" s="629" t="s">
        <v>392</v>
      </c>
      <c r="O3" s="629">
        <v>45403</v>
      </c>
      <c r="P3" s="610">
        <v>45410</v>
      </c>
      <c r="Q3" s="630" t="s">
        <v>393</v>
      </c>
      <c r="R3" s="629">
        <v>45423</v>
      </c>
      <c r="S3" s="628">
        <v>45444</v>
      </c>
      <c r="T3" s="628" t="s">
        <v>394</v>
      </c>
      <c r="U3" s="628">
        <v>45465</v>
      </c>
      <c r="V3" s="628" t="s">
        <v>395</v>
      </c>
      <c r="W3" s="628" t="s">
        <v>396</v>
      </c>
      <c r="X3" s="628" t="s">
        <v>397</v>
      </c>
      <c r="Y3" s="628" t="s">
        <v>136</v>
      </c>
      <c r="Z3" s="628" t="s">
        <v>398</v>
      </c>
      <c r="AA3" s="643" t="s">
        <v>399</v>
      </c>
      <c r="AB3" s="643" t="s">
        <v>382</v>
      </c>
      <c r="AC3" s="643" t="s">
        <v>400</v>
      </c>
      <c r="AD3" s="648"/>
      <c r="AE3" s="649"/>
      <c r="AF3" s="610"/>
      <c r="AG3" s="610"/>
      <c r="AH3" s="610"/>
      <c r="AI3" s="610"/>
      <c r="AJ3" s="610"/>
      <c r="AK3" s="611"/>
      <c r="AL3" s="48"/>
    </row>
    <row r="4" spans="1:38" s="2" customFormat="1" ht="12.75" customHeight="1" x14ac:dyDescent="0.2">
      <c r="A4" s="623"/>
      <c r="B4" s="617" t="s">
        <v>4</v>
      </c>
      <c r="C4" s="617"/>
      <c r="D4" s="617"/>
      <c r="E4" s="617"/>
      <c r="F4" s="617"/>
      <c r="G4" s="618"/>
      <c r="H4" s="619"/>
      <c r="I4" s="618"/>
      <c r="J4" s="617"/>
      <c r="K4" s="633"/>
      <c r="L4" s="629"/>
      <c r="M4" s="629"/>
      <c r="N4" s="629"/>
      <c r="O4" s="629"/>
      <c r="P4" s="610"/>
      <c r="Q4" s="630"/>
      <c r="R4" s="629"/>
      <c r="S4" s="628"/>
      <c r="T4" s="628"/>
      <c r="U4" s="628"/>
      <c r="V4" s="628"/>
      <c r="W4" s="628"/>
      <c r="X4" s="628"/>
      <c r="Y4" s="628"/>
      <c r="Z4" s="628"/>
      <c r="AA4" s="643"/>
      <c r="AB4" s="643"/>
      <c r="AC4" s="643"/>
      <c r="AD4" s="648"/>
      <c r="AE4" s="649"/>
      <c r="AF4" s="610"/>
      <c r="AG4" s="610"/>
      <c r="AH4" s="610"/>
      <c r="AI4" s="610"/>
      <c r="AJ4" s="610"/>
      <c r="AK4" s="611"/>
      <c r="AL4" s="49"/>
    </row>
    <row r="5" spans="1:38" s="2" customFormat="1" ht="16.5" thickBot="1" x14ac:dyDescent="0.25">
      <c r="A5" s="623"/>
      <c r="B5" s="74"/>
      <c r="C5" s="74"/>
      <c r="D5" s="74"/>
      <c r="E5" s="74"/>
      <c r="F5" s="74"/>
      <c r="G5" s="71"/>
      <c r="H5" s="75" t="s">
        <v>28</v>
      </c>
      <c r="I5" s="76" t="s">
        <v>7</v>
      </c>
      <c r="J5" s="406" t="s">
        <v>8</v>
      </c>
      <c r="K5" s="442" t="s">
        <v>114</v>
      </c>
      <c r="L5" s="441" t="s">
        <v>114</v>
      </c>
      <c r="M5" s="441" t="s">
        <v>114</v>
      </c>
      <c r="N5" s="441" t="s">
        <v>114</v>
      </c>
      <c r="O5" s="441" t="s">
        <v>114</v>
      </c>
      <c r="P5" s="481" t="s">
        <v>114</v>
      </c>
      <c r="Q5" s="441" t="s">
        <v>114</v>
      </c>
      <c r="R5" s="441" t="s">
        <v>114</v>
      </c>
      <c r="S5" s="443" t="s">
        <v>114</v>
      </c>
      <c r="T5" s="443" t="s">
        <v>114</v>
      </c>
      <c r="U5" s="443" t="s">
        <v>114</v>
      </c>
      <c r="V5" s="443" t="s">
        <v>114</v>
      </c>
      <c r="W5" s="443" t="s">
        <v>114</v>
      </c>
      <c r="X5" s="443" t="s">
        <v>114</v>
      </c>
      <c r="Y5" s="443" t="s">
        <v>114</v>
      </c>
      <c r="Z5" s="443" t="s">
        <v>114</v>
      </c>
      <c r="AA5" s="443" t="s">
        <v>114</v>
      </c>
      <c r="AB5" s="443" t="s">
        <v>114</v>
      </c>
      <c r="AC5" s="443" t="s">
        <v>114</v>
      </c>
      <c r="AD5" s="444"/>
      <c r="AE5" s="405"/>
      <c r="AF5" s="279"/>
      <c r="AG5" s="279"/>
      <c r="AH5" s="279"/>
      <c r="AI5" s="279"/>
      <c r="AJ5" s="279"/>
      <c r="AK5" s="279"/>
      <c r="AL5" s="49"/>
    </row>
    <row r="6" spans="1:38" s="3" customFormat="1" x14ac:dyDescent="0.2">
      <c r="A6" s="623"/>
      <c r="B6" s="493" t="s">
        <v>335</v>
      </c>
      <c r="C6" s="494" t="s">
        <v>336</v>
      </c>
      <c r="D6" s="494"/>
      <c r="E6" s="494" t="s">
        <v>318</v>
      </c>
      <c r="F6" s="495">
        <v>45488</v>
      </c>
      <c r="G6" s="496">
        <v>10</v>
      </c>
      <c r="H6" s="497">
        <f t="shared" ref="H6:H30" si="0">COUNTIF(K6:AL6,"&gt;0")</f>
        <v>3</v>
      </c>
      <c r="I6" s="498">
        <f t="shared" ref="I6:I30" si="1">SUM(K6:AM6)</f>
        <v>19</v>
      </c>
      <c r="J6" s="499">
        <f t="shared" ref="J6:J30" si="2">RANK(I6,$I$6:$I$57)</f>
        <v>1</v>
      </c>
      <c r="K6" s="228">
        <f>_xlfn.IFNA(VLOOKUP(CONCATENATE($K$5,$B6,$C6),CAP!$A$6:$N$200,14,FALSE),0)</f>
        <v>0</v>
      </c>
      <c r="L6" s="228">
        <f>_xlfn.IFNA(VLOOKUP(CONCATENATE($L$5,$B6,$C6),'SER1'!$A$6:$N$200,14,FALSE),0)</f>
        <v>0</v>
      </c>
      <c r="M6" s="228">
        <f>_xlfn.IFNA(VLOOKUP(CONCATENATE($M$5,$B6,$C6),ALB!$A$6:$N$200,14,FALSE),0)</f>
        <v>0</v>
      </c>
      <c r="N6" s="228">
        <f>_xlfn.IFNA(VLOOKUP(CONCATENATE($N$5,$B6,$C6),KR!$A$6:$N$200,14,FALSE),0)</f>
        <v>0</v>
      </c>
      <c r="O6" s="228">
        <f>_xlfn.IFNA(VLOOKUP(CONCATENATE($O$5,$B6,$C6),'SER2'!$A$6:$N$200,14,FALSE),0)</f>
        <v>0</v>
      </c>
      <c r="P6" s="60">
        <f>_xlfn.IFNA(VLOOKUP(CONCATENATE($P$5,$B6,$C6),HARV!$A$6:$N$203,14,FALSE),0)</f>
        <v>0</v>
      </c>
      <c r="Q6" s="228">
        <f>_xlfn.IFNA(VLOOKUP(CONCATENATE($Q$5,$B6,$C6),DARD!$A$6:$N$203,14,FALSE),0)</f>
        <v>0</v>
      </c>
      <c r="R6" s="228">
        <f>_xlfn.IFNA(VLOOKUP(CONCATENATE($R$5,$B6,$C6),AVON!$A$6:$N$200,14,FALSE),0)</f>
        <v>6</v>
      </c>
      <c r="S6" s="228">
        <f>_xlfn.IFNA(VLOOKUP(CONCATENATE($S$5,$B6,$C6),MUR!$A$6:$N$200,14,FALSE),0)</f>
        <v>0</v>
      </c>
      <c r="T6" s="228">
        <f>_xlfn.IFNA(VLOOKUP(CONCATENATE($T$5,$B6,$C6),MOOR!$A$6:$N$200,14,FALSE),0)</f>
        <v>0</v>
      </c>
      <c r="U6" s="228">
        <f>_xlfn.IFNA(VLOOKUP(CONCATENATE($U$5,$B6,$C6),MORT!$A$6:$N$198,14,FALSE),0)</f>
        <v>7</v>
      </c>
      <c r="V6" s="228">
        <f>_xlfn.IFNA(VLOOKUP(CONCATENATE($V$5,$B6,$C6),KAL!$A$8:$N$198,14,FALSE),0)</f>
        <v>0</v>
      </c>
      <c r="W6" s="228">
        <f>_xlfn.IFNA(VLOOKUP(CONCATENATE($W$5,$B6,$C6),GID!$A$8:$N$198,14,FALSE),0)</f>
        <v>0</v>
      </c>
      <c r="X6" s="228">
        <f>_xlfn.IFNA(VLOOKUP(CONCATENATE($X$5,$B6,$C6),KEL!$A$6:$N$198,14,FALSE),0)</f>
        <v>6</v>
      </c>
      <c r="Y6" s="228">
        <f>_xlfn.IFNA(VLOOKUP(CONCATENATE($Y$5,$B6,$C6),ESP!$A$6:$N$198,14,FALSE),0)</f>
        <v>0</v>
      </c>
      <c r="Z6" s="228">
        <f>_xlfn.IFNA(VLOOKUP(CONCATENATE($Z$5,$B6,$C6),MOON!$A$6:$N$195,14,FALSE),0)</f>
        <v>0</v>
      </c>
      <c r="AA6" s="228">
        <f>_xlfn.IFNA(VLOOKUP(CONCATENATE($AA$5,$B6,$C6),DRY!$A$6:$N$200,14,FALSE),0)</f>
        <v>0</v>
      </c>
      <c r="AB6" s="228">
        <f>_xlfn.IFNA(VLOOKUP(CONCATENATE($AB$5,$B6,$C6),WALL!$A$6:$N$200,14,FALSE),0)</f>
        <v>0</v>
      </c>
      <c r="AC6" s="228">
        <f>_xlfn.IFNA(VLOOKUP(CONCATENATE($AC$5,$B6,$C6),PCWA!$A$6:$N$198,14,FALSE),0)</f>
        <v>0</v>
      </c>
      <c r="AD6" s="228"/>
      <c r="AE6" s="54"/>
      <c r="AF6" s="54">
        <f>_xlfn.IFNA(VLOOKUP(CONCATENATE($AF$5,$B6,$C6),HARV!$A$6:$N$198,14,FALSE),0)</f>
        <v>0</v>
      </c>
      <c r="AG6" s="54"/>
      <c r="AH6" s="54">
        <f>_xlfn.IFNA(VLOOKUP(CONCATENATE($AH$5,$B6,$C6),KAL!$A$6:$N$200,14,FALSE),0)</f>
        <v>0</v>
      </c>
      <c r="AI6" s="54">
        <f>_xlfn.IFNA(VLOOKUP(CONCATENATE($AI$5,$B6,$C6),DRY!$A$6:$N$198,14,FALSE),0)</f>
        <v>0</v>
      </c>
      <c r="AJ6" s="377">
        <f>_xlfn.IFNA(VLOOKUP(CONCATENATE($AJ$5,$B6,$C6),Spare5!$A$6:$N$197,14,FALSE),0)</f>
        <v>0</v>
      </c>
      <c r="AK6" s="55">
        <f>_xlfn.IFNA(VLOOKUP(CONCATENATE($AK$5,$B6,$C6),PCWA!$A$6:$N$231,14,FALSE),0)</f>
        <v>0</v>
      </c>
      <c r="AL6" s="49"/>
    </row>
    <row r="7" spans="1:38" s="3" customFormat="1" x14ac:dyDescent="0.2">
      <c r="A7" s="623"/>
      <c r="B7" s="500" t="s">
        <v>319</v>
      </c>
      <c r="C7" s="501" t="s">
        <v>320</v>
      </c>
      <c r="D7" s="501"/>
      <c r="E7" s="501" t="s">
        <v>184</v>
      </c>
      <c r="F7" s="502">
        <v>45420</v>
      </c>
      <c r="G7" s="503">
        <v>8</v>
      </c>
      <c r="H7" s="504">
        <f t="shared" si="0"/>
        <v>4</v>
      </c>
      <c r="I7" s="505">
        <f t="shared" si="1"/>
        <v>17</v>
      </c>
      <c r="J7" s="506">
        <f t="shared" si="2"/>
        <v>2</v>
      </c>
      <c r="K7" s="228">
        <f>_xlfn.IFNA(VLOOKUP(CONCATENATE($K$5,$B7,$C7),CAP!$A$6:$N$200,14,FALSE),0)</f>
        <v>0</v>
      </c>
      <c r="L7" s="228">
        <f>_xlfn.IFNA(VLOOKUP(CONCATENATE($L$5,$B7,$C7),'SER1'!$A$6:$N$200,14,FALSE),0)</f>
        <v>0</v>
      </c>
      <c r="M7" s="228">
        <f>_xlfn.IFNA(VLOOKUP(CONCATENATE($M$5,$B7,$C7),ALB!$A$6:$N$200,14,FALSE),0)</f>
        <v>0</v>
      </c>
      <c r="N7" s="228">
        <f>_xlfn.IFNA(VLOOKUP(CONCATENATE($N$5,$B7,$C7),KR!$A$6:$N$200,14,FALSE),0)</f>
        <v>0</v>
      </c>
      <c r="O7" s="228">
        <f>_xlfn.IFNA(VLOOKUP(CONCATENATE($O$5,$B7,$C7),'SER2'!$A$6:$N$200,14,FALSE),0)</f>
        <v>0</v>
      </c>
      <c r="P7" s="60">
        <f>_xlfn.IFNA(VLOOKUP(CONCATENATE($P$5,$B7,$C7),HARV!$A$6:$N$203,14,FALSE),0)</f>
        <v>0</v>
      </c>
      <c r="Q7" s="228">
        <f>_xlfn.IFNA(VLOOKUP(CONCATENATE($Q$5,$B7,$C7),DARD!$A$6:$N$203,14,FALSE),0)</f>
        <v>0</v>
      </c>
      <c r="R7" s="228">
        <f>_xlfn.IFNA(VLOOKUP(CONCATENATE($R$5,$B7,$C7),AVON!$A$6:$N$200,14,FALSE),0)</f>
        <v>0</v>
      </c>
      <c r="S7" s="228">
        <f>_xlfn.IFNA(VLOOKUP(CONCATENATE($S$5,$B7,$C7),MUR!$A$6:$N$200,14,FALSE),0)</f>
        <v>0</v>
      </c>
      <c r="T7" s="228">
        <f>_xlfn.IFNA(VLOOKUP(CONCATENATE($T$5,$B7,$C7),MOOR!$A$6:$N$200,14,FALSE),0)</f>
        <v>0</v>
      </c>
      <c r="U7" s="228">
        <f>_xlfn.IFNA(VLOOKUP(CONCATENATE($U$5,$B7,$C7),MORT!$A$6:$N$198,14,FALSE),0)</f>
        <v>3</v>
      </c>
      <c r="V7" s="228">
        <f>_xlfn.IFNA(VLOOKUP(CONCATENATE($V$5,$B7,$C7),KAL!$A$8:$N$198,14,FALSE),0)</f>
        <v>6</v>
      </c>
      <c r="W7" s="228">
        <f>_xlfn.IFNA(VLOOKUP(CONCATENATE($W$5,$B7,$C7),GID!$A$8:$N$198,14,FALSE),0)</f>
        <v>0</v>
      </c>
      <c r="X7" s="228">
        <f>_xlfn.IFNA(VLOOKUP(CONCATENATE($X$5,$B7,$C7),KEL!$A$6:$N$198,14,FALSE),0)</f>
        <v>5</v>
      </c>
      <c r="Y7" s="228">
        <f>_xlfn.IFNA(VLOOKUP(CONCATENATE($Y$5,$B7,$C7),ESP!$A$6:$N$198,14,FALSE),0)</f>
        <v>0</v>
      </c>
      <c r="Z7" s="228">
        <f>_xlfn.IFNA(VLOOKUP(CONCATENATE($Z$5,$B7,$C7),MOON!$A$6:$N$195,14,FALSE),0)</f>
        <v>0</v>
      </c>
      <c r="AA7" s="228">
        <f>_xlfn.IFNA(VLOOKUP(CONCATENATE($AA$5,$B7,$C7),DRY!$A$6:$N$200,14,FALSE),0)</f>
        <v>0</v>
      </c>
      <c r="AB7" s="228">
        <f>_xlfn.IFNA(VLOOKUP(CONCATENATE($AB$5,$B7,$C7),WALL!$A$6:$N$200,14,FALSE),0)</f>
        <v>0</v>
      </c>
      <c r="AC7" s="228">
        <f>_xlfn.IFNA(VLOOKUP(CONCATENATE($AC$5,$B7,$C7),PCWA!$A$6:$N$198,14,FALSE),0)</f>
        <v>3</v>
      </c>
      <c r="AD7" s="228"/>
      <c r="AE7" s="228"/>
      <c r="AF7" s="228">
        <f>_xlfn.IFNA(VLOOKUP(CONCATENATE($AF$5,$B7,$C7),HARV!$A$6:$N$198,14,FALSE),0)</f>
        <v>0</v>
      </c>
      <c r="AG7" s="228"/>
      <c r="AH7" s="228">
        <f>_xlfn.IFNA(VLOOKUP(CONCATENATE($AH$5,$B7,$C7),KAL!$A$6:$N$200,14,FALSE),0)</f>
        <v>0</v>
      </c>
      <c r="AI7" s="228">
        <f>_xlfn.IFNA(VLOOKUP(CONCATENATE($AI$5,$B7,$C7),DRY!$A$6:$N$198,14,FALSE),0)</f>
        <v>0</v>
      </c>
      <c r="AJ7" s="60">
        <f>_xlfn.IFNA(VLOOKUP(CONCATENATE($AJ$5,$B7,$C7),Spare5!$A$6:$N$197,14,FALSE),0)</f>
        <v>0</v>
      </c>
      <c r="AK7" s="229">
        <f>_xlfn.IFNA(VLOOKUP(CONCATENATE($AK$5,$B7,$C7),PCWA!$A$6:$N$231,14,FALSE),0)</f>
        <v>0</v>
      </c>
      <c r="AL7" s="49"/>
    </row>
    <row r="8" spans="1:38" s="3" customFormat="1" x14ac:dyDescent="0.2">
      <c r="A8" s="623"/>
      <c r="B8" s="500" t="s">
        <v>321</v>
      </c>
      <c r="C8" s="507" t="s">
        <v>322</v>
      </c>
      <c r="D8" s="507"/>
      <c r="E8" s="507" t="s">
        <v>323</v>
      </c>
      <c r="F8" s="508">
        <v>45425</v>
      </c>
      <c r="G8" s="509">
        <v>8</v>
      </c>
      <c r="H8" s="504">
        <f t="shared" si="0"/>
        <v>3</v>
      </c>
      <c r="I8" s="505">
        <f t="shared" si="1"/>
        <v>14</v>
      </c>
      <c r="J8" s="506">
        <f t="shared" si="2"/>
        <v>3</v>
      </c>
      <c r="K8" s="228">
        <f>_xlfn.IFNA(VLOOKUP(CONCATENATE($K$5,$B8,$C8),CAP!$A$6:$N$200,14,FALSE),0)</f>
        <v>0</v>
      </c>
      <c r="L8" s="228">
        <f>_xlfn.IFNA(VLOOKUP(CONCATENATE($L$5,$B8,$C8),'SER1'!$A$6:$N$200,14,FALSE),0)</f>
        <v>0</v>
      </c>
      <c r="M8" s="228">
        <f>_xlfn.IFNA(VLOOKUP(CONCATENATE($M$5,$B8,$C8),ALB!$A$6:$N$200,14,FALSE),0)</f>
        <v>0</v>
      </c>
      <c r="N8" s="228">
        <f>_xlfn.IFNA(VLOOKUP(CONCATENATE($N$5,$B8,$C8),KR!$A$6:$N$200,14,FALSE),0)</f>
        <v>0</v>
      </c>
      <c r="O8" s="228">
        <f>_xlfn.IFNA(VLOOKUP(CONCATENATE($O$5,$B8,$C8),'SER2'!$A$6:$N$200,14,FALSE),0)</f>
        <v>0</v>
      </c>
      <c r="P8" s="60">
        <f>_xlfn.IFNA(VLOOKUP(CONCATENATE($P$5,$B8,$C8),HARV!$A$6:$N$203,14,FALSE),0)</f>
        <v>0</v>
      </c>
      <c r="Q8" s="228">
        <f>_xlfn.IFNA(VLOOKUP(CONCATENATE($Q$5,$B8,$C8),DARD!$A$6:$N$203,14,FALSE),0)</f>
        <v>0</v>
      </c>
      <c r="R8" s="228">
        <f>_xlfn.IFNA(VLOOKUP(CONCATENATE($R$5,$B8,$C8),AVON!$A$6:$N$200,14,FALSE),0)</f>
        <v>5</v>
      </c>
      <c r="S8" s="228">
        <f>_xlfn.IFNA(VLOOKUP(CONCATENATE($S$5,$B8,$C8),MUR!$A$6:$N$200,14,FALSE),0)</f>
        <v>0</v>
      </c>
      <c r="T8" s="228">
        <f>_xlfn.IFNA(VLOOKUP(CONCATENATE($T$5,$B8,$C8),MOOR!$A$6:$N$200,14,FALSE),0)</f>
        <v>0</v>
      </c>
      <c r="U8" s="228">
        <f>_xlfn.IFNA(VLOOKUP(CONCATENATE($U$5,$B8,$C8),MORT!$A$6:$N$198,14,FALSE),0)</f>
        <v>0</v>
      </c>
      <c r="V8" s="228">
        <f>_xlfn.IFNA(VLOOKUP(CONCATENATE($V$5,$B8,$C8),KAL!$A$8:$N$198,14,FALSE),0)</f>
        <v>5</v>
      </c>
      <c r="W8" s="228">
        <f>_xlfn.IFNA(VLOOKUP(CONCATENATE($W$5,$B8,$C8),GID!$A$8:$N$198,14,FALSE),0)</f>
        <v>0</v>
      </c>
      <c r="X8" s="228">
        <f>_xlfn.IFNA(VLOOKUP(CONCATENATE($X$5,$B8,$C8),KEL!$A$6:$N$198,14,FALSE),0)</f>
        <v>4</v>
      </c>
      <c r="Y8" s="228">
        <f>_xlfn.IFNA(VLOOKUP(CONCATENATE($Y$5,$B8,$C8),ESP!$A$6:$N$198,14,FALSE),0)</f>
        <v>0</v>
      </c>
      <c r="Z8" s="228">
        <f>_xlfn.IFNA(VLOOKUP(CONCATENATE($Z$5,$B8,$C8),MOON!$A$6:$N$195,14,FALSE),0)</f>
        <v>0</v>
      </c>
      <c r="AA8" s="228">
        <f>_xlfn.IFNA(VLOOKUP(CONCATENATE($AA$5,$B8,$C8),DRY!$A$6:$N$200,14,FALSE),0)</f>
        <v>0</v>
      </c>
      <c r="AB8" s="228">
        <f>_xlfn.IFNA(VLOOKUP(CONCATENATE($AB$5,$B8,$C8),WALL!$A$6:$N$200,14,FALSE),0)</f>
        <v>0</v>
      </c>
      <c r="AC8" s="228">
        <f>_xlfn.IFNA(VLOOKUP(CONCATENATE($AC$5,$B8,$C8),PCWA!$A$6:$N$198,14,FALSE),0)</f>
        <v>0</v>
      </c>
      <c r="AD8" s="60"/>
      <c r="AE8" s="60"/>
      <c r="AF8" s="60">
        <f>_xlfn.IFNA(VLOOKUP(CONCATENATE($AF$5,$B8,$C8),HARV!$A$6:$N$198,14,FALSE),0)</f>
        <v>0</v>
      </c>
      <c r="AG8" s="60"/>
      <c r="AH8" s="60">
        <f>_xlfn.IFNA(VLOOKUP(CONCATENATE($AH$5,$B8,$C8),KAL!$A$6:$N$200,14,FALSE),0)</f>
        <v>0</v>
      </c>
      <c r="AI8" s="60">
        <f>_xlfn.IFNA(VLOOKUP(CONCATENATE($AI$5,$B8,$C8),DRY!$A$6:$N$198,14,FALSE),0)</f>
        <v>0</v>
      </c>
      <c r="AJ8" s="60">
        <f>_xlfn.IFNA(VLOOKUP(CONCATENATE($AJ$5,$B8,$C8),Spare5!$A$6:$N$197,14,FALSE),0)</f>
        <v>0</v>
      </c>
      <c r="AK8" s="61">
        <f>_xlfn.IFNA(VLOOKUP(CONCATENATE($AK$5,$B8,$C8),PCWA!$A$6:$N$231,14,FALSE),0)</f>
        <v>0</v>
      </c>
      <c r="AL8" s="49"/>
    </row>
    <row r="9" spans="1:38" s="3" customFormat="1" x14ac:dyDescent="0.2">
      <c r="A9" s="623"/>
      <c r="B9" s="500" t="s">
        <v>341</v>
      </c>
      <c r="C9" s="507" t="s">
        <v>342</v>
      </c>
      <c r="D9" s="507"/>
      <c r="E9" s="507" t="s">
        <v>174</v>
      </c>
      <c r="F9" s="508">
        <v>45492</v>
      </c>
      <c r="G9" s="509">
        <v>9</v>
      </c>
      <c r="H9" s="504">
        <f t="shared" si="0"/>
        <v>2</v>
      </c>
      <c r="I9" s="505">
        <f t="shared" si="1"/>
        <v>13</v>
      </c>
      <c r="J9" s="506">
        <f t="shared" si="2"/>
        <v>4</v>
      </c>
      <c r="K9" s="228">
        <f>_xlfn.IFNA(VLOOKUP(CONCATENATE($K$5,$B9,$C9),CAP!$A$6:$N$200,14,FALSE),0)</f>
        <v>0</v>
      </c>
      <c r="L9" s="228">
        <f>_xlfn.IFNA(VLOOKUP(CONCATENATE($L$5,$B9,$C9),'SER1'!$A$6:$N$200,14,FALSE),0)</f>
        <v>0</v>
      </c>
      <c r="M9" s="228">
        <f>_xlfn.IFNA(VLOOKUP(CONCATENATE($M$5,$B9,$C9),ALB!$A$6:$N$200,14,FALSE),0)</f>
        <v>0</v>
      </c>
      <c r="N9" s="228">
        <f>_xlfn.IFNA(VLOOKUP(CONCATENATE($N$5,$B9,$C9),KR!$A$6:$N$200,14,FALSE),0)</f>
        <v>0</v>
      </c>
      <c r="O9" s="228">
        <f>_xlfn.IFNA(VLOOKUP(CONCATENATE($O$5,$B9,$C9),'SER2'!$A$6:$N$200,14,FALSE),0)</f>
        <v>0</v>
      </c>
      <c r="P9" s="60">
        <f>_xlfn.IFNA(VLOOKUP(CONCATENATE($P$5,$B9,$C9),HARV!$A$6:$N$203,14,FALSE),0)</f>
        <v>0</v>
      </c>
      <c r="Q9" s="228">
        <f>_xlfn.IFNA(VLOOKUP(CONCATENATE($Q$5,$B9,$C9),DARD!$A$6:$N$203,14,FALSE),0)</f>
        <v>0</v>
      </c>
      <c r="R9" s="228">
        <f>_xlfn.IFNA(VLOOKUP(CONCATENATE($R$5,$B9,$C9),AVON!$A$6:$N$200,14,FALSE),0)</f>
        <v>0</v>
      </c>
      <c r="S9" s="228">
        <f>_xlfn.IFNA(VLOOKUP(CONCATENATE($S$5,$B9,$C9),MUR!$A$6:$N$200,14,FALSE),0)</f>
        <v>0</v>
      </c>
      <c r="T9" s="228">
        <f>_xlfn.IFNA(VLOOKUP(CONCATENATE($T$5,$B9,$C9),MOOR!$A$6:$N$200,14,FALSE),0)</f>
        <v>7</v>
      </c>
      <c r="U9" s="228">
        <f>_xlfn.IFNA(VLOOKUP(CONCATENATE($U$5,$B9,$C9),MORT!$A$6:$N$198,14,FALSE),0)</f>
        <v>0</v>
      </c>
      <c r="V9" s="228">
        <f>_xlfn.IFNA(VLOOKUP(CONCATENATE($V$5,$B9,$C9),KAL!$A$8:$N$198,14,FALSE),0)</f>
        <v>0</v>
      </c>
      <c r="W9" s="228">
        <f>_xlfn.IFNA(VLOOKUP(CONCATENATE($W$5,$B9,$C9),GID!$A$8:$N$198,14,FALSE),0)</f>
        <v>6</v>
      </c>
      <c r="X9" s="228">
        <f>_xlfn.IFNA(VLOOKUP(CONCATENATE($X$5,$B9,$C9),KEL!$A$6:$N$198,14,FALSE),0)</f>
        <v>0</v>
      </c>
      <c r="Y9" s="228">
        <f>_xlfn.IFNA(VLOOKUP(CONCATENATE($Y$5,$B9,$C9),ESP!$A$6:$N$198,14,FALSE),0)</f>
        <v>0</v>
      </c>
      <c r="Z9" s="228">
        <f>_xlfn.IFNA(VLOOKUP(CONCATENATE($Z$5,$B9,$C9),MOON!$A$6:$N$195,14,FALSE),0)</f>
        <v>0</v>
      </c>
      <c r="AA9" s="228">
        <f>_xlfn.IFNA(VLOOKUP(CONCATENATE($AA$5,$B9,$C9),DRY!$A$6:$N$200,14,FALSE),0)</f>
        <v>0</v>
      </c>
      <c r="AB9" s="228">
        <f>_xlfn.IFNA(VLOOKUP(CONCATENATE($AB$5,$B9,$C9),WALL!$A$6:$N$200,14,FALSE),0)</f>
        <v>0</v>
      </c>
      <c r="AC9" s="228">
        <f>_xlfn.IFNA(VLOOKUP(CONCATENATE($AC$5,$B9,$C9),PCWA!$A$6:$N$198,14,FALSE),0)</f>
        <v>0</v>
      </c>
      <c r="AD9" s="60"/>
      <c r="AE9" s="60"/>
      <c r="AF9" s="60">
        <f>_xlfn.IFNA(VLOOKUP(CONCATENATE($AF$5,$B9,$C9),HARV!$A$6:$N$198,14,FALSE),0)</f>
        <v>0</v>
      </c>
      <c r="AG9" s="60"/>
      <c r="AH9" s="60">
        <f>_xlfn.IFNA(VLOOKUP(CONCATENATE($AH$5,$B9,$C9),KAL!$A$6:$N$200,14,FALSE),0)</f>
        <v>0</v>
      </c>
      <c r="AI9" s="60">
        <f>_xlfn.IFNA(VLOOKUP(CONCATENATE($AI$5,$B9,$C9),DRY!$A$6:$N$198,14,FALSE),0)</f>
        <v>0</v>
      </c>
      <c r="AJ9" s="60">
        <f>_xlfn.IFNA(VLOOKUP(CONCATENATE($AJ$5,$B9,$C9),Spare5!$A$6:$N$197,14,FALSE),0)</f>
        <v>0</v>
      </c>
      <c r="AK9" s="61">
        <f>_xlfn.IFNA(VLOOKUP(CONCATENATE($AK$5,$B9,$C9),PCWA!$A$6:$N$231,14,FALSE),0)</f>
        <v>0</v>
      </c>
      <c r="AL9" s="49"/>
    </row>
    <row r="10" spans="1:38" s="3" customFormat="1" x14ac:dyDescent="0.2">
      <c r="A10" s="623"/>
      <c r="B10" s="500" t="s">
        <v>756</v>
      </c>
      <c r="C10" s="507" t="s">
        <v>757</v>
      </c>
      <c r="D10" s="507"/>
      <c r="E10" s="507" t="s">
        <v>758</v>
      </c>
      <c r="F10" s="508">
        <v>45532</v>
      </c>
      <c r="G10" s="509">
        <v>11</v>
      </c>
      <c r="H10" s="504">
        <f t="shared" si="0"/>
        <v>2</v>
      </c>
      <c r="I10" s="505">
        <f t="shared" si="1"/>
        <v>11</v>
      </c>
      <c r="J10" s="506">
        <f t="shared" si="2"/>
        <v>5</v>
      </c>
      <c r="K10" s="228">
        <f>_xlfn.IFNA(VLOOKUP(CONCATENATE($K$5,$B10,$C10),CAP!$A$6:$N$200,14,FALSE),0)</f>
        <v>0</v>
      </c>
      <c r="L10" s="228">
        <f>_xlfn.IFNA(VLOOKUP(CONCATENATE($L$5,$B10,$C10),'SER1'!$A$6:$N$200,14,FALSE),0)</f>
        <v>0</v>
      </c>
      <c r="M10" s="228">
        <f>_xlfn.IFNA(VLOOKUP(CONCATENATE($M$5,$B10,$C10),ALB!$A$6:$N$200,14,FALSE),0)</f>
        <v>0</v>
      </c>
      <c r="N10" s="228">
        <f>_xlfn.IFNA(VLOOKUP(CONCATENATE($N$5,$B10,$C10),KR!$A$6:$N$200,14,FALSE),0)</f>
        <v>0</v>
      </c>
      <c r="O10" s="228">
        <f>_xlfn.IFNA(VLOOKUP(CONCATENATE($O$5,$B10,$C10),'SER2'!$A$6:$N$200,14,FALSE),0)</f>
        <v>7</v>
      </c>
      <c r="P10" s="60">
        <f>_xlfn.IFNA(VLOOKUP(CONCATENATE($P$5,$B10,$C10),HARV!$A$6:$N$203,14,FALSE),0)</f>
        <v>0</v>
      </c>
      <c r="Q10" s="228">
        <f>_xlfn.IFNA(VLOOKUP(CONCATENATE($Q$5,$B10,$C10),DARD!$A$6:$N$203,14,FALSE),0)</f>
        <v>0</v>
      </c>
      <c r="R10" s="228">
        <f>_xlfn.IFNA(VLOOKUP(CONCATENATE($R$5,$B10,$C10),AVON!$A$6:$N$200,14,FALSE),0)</f>
        <v>0</v>
      </c>
      <c r="S10" s="228">
        <f>_xlfn.IFNA(VLOOKUP(CONCATENATE($S$5,$B10,$C10),MUR!$A$6:$N$200,14,FALSE),0)</f>
        <v>0</v>
      </c>
      <c r="T10" s="228">
        <f>_xlfn.IFNA(VLOOKUP(CONCATENATE($T$5,$B10,$C10),MOOR!$A$6:$N$200,14,FALSE),0)</f>
        <v>0</v>
      </c>
      <c r="U10" s="228">
        <f>_xlfn.IFNA(VLOOKUP(CONCATENATE($U$5,$B10,$C10),MORT!$A$6:$N$198,14,FALSE),0)</f>
        <v>0</v>
      </c>
      <c r="V10" s="228">
        <f>_xlfn.IFNA(VLOOKUP(CONCATENATE($V$5,$B10,$C10),KAL!$A$8:$N$198,14,FALSE),0)</f>
        <v>0</v>
      </c>
      <c r="W10" s="228">
        <f>_xlfn.IFNA(VLOOKUP(CONCATENATE($W$5,$B10,$C10),GID!$A$8:$N$198,14,FALSE),0)</f>
        <v>0</v>
      </c>
      <c r="X10" s="228">
        <f>_xlfn.IFNA(VLOOKUP(CONCATENATE($X$5,$B10,$C10),KEL!$A$6:$N$198,14,FALSE),0)</f>
        <v>0</v>
      </c>
      <c r="Y10" s="228">
        <f>_xlfn.IFNA(VLOOKUP(CONCATENATE($Y$5,$B10,$C10),ESP!$A$6:$N$198,14,FALSE),0)</f>
        <v>0</v>
      </c>
      <c r="Z10" s="228">
        <f>_xlfn.IFNA(VLOOKUP(CONCATENATE($Z$5,$B10,$C10),MOON!$A$6:$N$195,14,FALSE),0)</f>
        <v>0</v>
      </c>
      <c r="AA10" s="228">
        <f>_xlfn.IFNA(VLOOKUP(CONCATENATE($AA$5,$B10,$C10),DRY!$A$6:$N$200,14,FALSE),0)</f>
        <v>0</v>
      </c>
      <c r="AB10" s="228">
        <f>_xlfn.IFNA(VLOOKUP(CONCATENATE($AB$5,$B10,$C10),WALL!$A$6:$N$200,14,FALSE),0)</f>
        <v>0</v>
      </c>
      <c r="AC10" s="228">
        <f>_xlfn.IFNA(VLOOKUP(CONCATENATE($AC$5,$B10,$C10),PCWA!$A$6:$N$198,14,FALSE),0)</f>
        <v>4</v>
      </c>
      <c r="AD10" s="60"/>
      <c r="AE10" s="60"/>
      <c r="AF10" s="60">
        <f>_xlfn.IFNA(VLOOKUP(CONCATENATE($AF$5,$B10,$C10),HARV!$A$6:$N$198,14,FALSE),0)</f>
        <v>0</v>
      </c>
      <c r="AG10" s="60"/>
      <c r="AH10" s="60">
        <f>_xlfn.IFNA(VLOOKUP(CONCATENATE($AH$5,$B10,$C10),KAL!$A$6:$N$200,14,FALSE),0)</f>
        <v>0</v>
      </c>
      <c r="AI10" s="60">
        <f>_xlfn.IFNA(VLOOKUP(CONCATENATE($AI$5,$B10,$C10),DRY!$A$6:$N$198,14,FALSE),0)</f>
        <v>0</v>
      </c>
      <c r="AJ10" s="60">
        <f>_xlfn.IFNA(VLOOKUP(CONCATENATE($AJ$5,$B10,$C10),Spare5!$A$6:$N$197,14,FALSE),0)</f>
        <v>0</v>
      </c>
      <c r="AK10" s="61">
        <f>_xlfn.IFNA(VLOOKUP(CONCATENATE($AK$5,$B10,$C10),PCWA!$A$6:$N$231,14,FALSE),0)</f>
        <v>0</v>
      </c>
      <c r="AL10" s="49"/>
    </row>
    <row r="11" spans="1:38" s="3" customFormat="1" x14ac:dyDescent="0.2">
      <c r="A11" s="623"/>
      <c r="B11" s="56" t="s">
        <v>289</v>
      </c>
      <c r="C11" s="62" t="s">
        <v>290</v>
      </c>
      <c r="D11" s="62"/>
      <c r="E11" s="62" t="s">
        <v>219</v>
      </c>
      <c r="F11" s="63">
        <v>45367</v>
      </c>
      <c r="G11" s="72">
        <v>11</v>
      </c>
      <c r="H11" s="58">
        <f t="shared" si="0"/>
        <v>1</v>
      </c>
      <c r="I11" s="59">
        <f t="shared" si="1"/>
        <v>7</v>
      </c>
      <c r="J11" s="440">
        <f t="shared" si="2"/>
        <v>6</v>
      </c>
      <c r="K11" s="228">
        <f>_xlfn.IFNA(VLOOKUP(CONCATENATE($K$5,$B11,$C11),CAP!$A$6:$N$200,14,FALSE),0)</f>
        <v>0</v>
      </c>
      <c r="L11" s="228">
        <f>_xlfn.IFNA(VLOOKUP(CONCATENATE($L$5,$B11,$C11),'SER1'!$A$6:$N$200,14,FALSE),0)</f>
        <v>0</v>
      </c>
      <c r="M11" s="228">
        <f>_xlfn.IFNA(VLOOKUP(CONCATENATE($M$5,$B11,$C11),ALB!$A$6:$N$200,14,FALSE),0)</f>
        <v>0</v>
      </c>
      <c r="N11" s="228">
        <f>_xlfn.IFNA(VLOOKUP(CONCATENATE($N$5,$B11,$C11),KR!$A$6:$N$200,14,FALSE),0)</f>
        <v>0</v>
      </c>
      <c r="O11" s="228">
        <f>_xlfn.IFNA(VLOOKUP(CONCATENATE($O$5,$B11,$C11),'SER2'!$A$6:$N$200,14,FALSE),0)</f>
        <v>0</v>
      </c>
      <c r="P11" s="60">
        <f>_xlfn.IFNA(VLOOKUP(CONCATENATE($P$5,$B11,$C11),HARV!$A$6:$N$203,14,FALSE),0)</f>
        <v>0</v>
      </c>
      <c r="Q11" s="228">
        <f>_xlfn.IFNA(VLOOKUP(CONCATENATE($Q$5,$B11,$C11),DARD!$A$6:$N$203,14,FALSE),0)</f>
        <v>0</v>
      </c>
      <c r="R11" s="228">
        <f>_xlfn.IFNA(VLOOKUP(CONCATENATE($R$5,$B11,$C11),AVON!$A$6:$N$200,14,FALSE),0)</f>
        <v>0</v>
      </c>
      <c r="S11" s="228">
        <f>_xlfn.IFNA(VLOOKUP(CONCATENATE($S$5,$B11,$C11),MUR!$A$6:$N$200,14,FALSE),0)</f>
        <v>7</v>
      </c>
      <c r="T11" s="228">
        <f>_xlfn.IFNA(VLOOKUP(CONCATENATE($T$5,$B11,$C11),MOOR!$A$6:$N$200,14,FALSE),0)</f>
        <v>0</v>
      </c>
      <c r="U11" s="228">
        <f>_xlfn.IFNA(VLOOKUP(CONCATENATE($U$5,$B11,$C11),MORT!$A$6:$N$198,14,FALSE),0)</f>
        <v>0</v>
      </c>
      <c r="V11" s="228">
        <f>_xlfn.IFNA(VLOOKUP(CONCATENATE($V$5,$B11,$C11),KAL!$A$8:$N$198,14,FALSE),0)</f>
        <v>0</v>
      </c>
      <c r="W11" s="228">
        <f>_xlfn.IFNA(VLOOKUP(CONCATENATE($W$5,$B11,$C11),GID!$A$8:$N$198,14,FALSE),0)</f>
        <v>0</v>
      </c>
      <c r="X11" s="228">
        <f>_xlfn.IFNA(VLOOKUP(CONCATENATE($X$5,$B11,$C11),KEL!$A$6:$N$198,14,FALSE),0)</f>
        <v>0</v>
      </c>
      <c r="Y11" s="228">
        <f>_xlfn.IFNA(VLOOKUP(CONCATENATE($Y$5,$B11,$C11),ESP!$A$6:$N$198,14,FALSE),0)</f>
        <v>0</v>
      </c>
      <c r="Z11" s="228">
        <f>_xlfn.IFNA(VLOOKUP(CONCATENATE($Z$5,$B11,$C11),MOON!$A$6:$N$195,14,FALSE),0)</f>
        <v>0</v>
      </c>
      <c r="AA11" s="228">
        <f>_xlfn.IFNA(VLOOKUP(CONCATENATE($AA$5,$B11,$C11),DRY!$A$6:$N$200,14,FALSE),0)</f>
        <v>0</v>
      </c>
      <c r="AB11" s="228">
        <f>_xlfn.IFNA(VLOOKUP(CONCATENATE($AB$5,$B11,$C11),WALL!$A$6:$N$200,14,FALSE),0)</f>
        <v>0</v>
      </c>
      <c r="AC11" s="228">
        <f>_xlfn.IFNA(VLOOKUP(CONCATENATE($AC$5,$B11,$C11),PCWA!$A$6:$N$198,14,FALSE),0)</f>
        <v>0</v>
      </c>
      <c r="AD11" s="60"/>
      <c r="AE11" s="60"/>
      <c r="AF11" s="60">
        <f>_xlfn.IFNA(VLOOKUP(CONCATENATE($AF$5,$B11,$C11),HARV!$A$6:$N$198,14,FALSE),0)</f>
        <v>0</v>
      </c>
      <c r="AG11" s="60"/>
      <c r="AH11" s="60">
        <f>_xlfn.IFNA(VLOOKUP(CONCATENATE($AH$5,$B11,$C11),KAL!$A$6:$N$200,14,FALSE),0)</f>
        <v>0</v>
      </c>
      <c r="AI11" s="60">
        <f>_xlfn.IFNA(VLOOKUP(CONCATENATE($AI$5,$B11,$C11),DRY!$A$6:$N$198,14,FALSE),0)</f>
        <v>0</v>
      </c>
      <c r="AJ11" s="60">
        <f>_xlfn.IFNA(VLOOKUP(CONCATENATE($AJ$5,$B11,$C11),Spare5!$A$6:$N$197,14,FALSE),0)</f>
        <v>0</v>
      </c>
      <c r="AK11" s="61">
        <f>_xlfn.IFNA(VLOOKUP(CONCATENATE($AK$5,$B11,$C11),PCWA!$A$6:$N$231,14,FALSE),0)</f>
        <v>0</v>
      </c>
      <c r="AL11" s="49"/>
    </row>
    <row r="12" spans="1:38" x14ac:dyDescent="0.2">
      <c r="A12" s="623"/>
      <c r="B12" s="56" t="s">
        <v>339</v>
      </c>
      <c r="C12" s="62" t="s">
        <v>340</v>
      </c>
      <c r="D12" s="62"/>
      <c r="E12" s="62" t="s">
        <v>181</v>
      </c>
      <c r="F12" s="63">
        <v>45492</v>
      </c>
      <c r="G12" s="72">
        <v>10</v>
      </c>
      <c r="H12" s="58">
        <f t="shared" si="0"/>
        <v>1</v>
      </c>
      <c r="I12" s="59">
        <f t="shared" si="1"/>
        <v>7</v>
      </c>
      <c r="J12" s="440">
        <f t="shared" si="2"/>
        <v>6</v>
      </c>
      <c r="K12" s="228">
        <f>_xlfn.IFNA(VLOOKUP(CONCATENATE($K$5,$B12,$C12),CAP!$A$6:$N$200,14,FALSE),0)</f>
        <v>0</v>
      </c>
      <c r="L12" s="228">
        <f>_xlfn.IFNA(VLOOKUP(CONCATENATE($L$5,$B12,$C12),'SER1'!$A$6:$N$200,14,FALSE),0)</f>
        <v>0</v>
      </c>
      <c r="M12" s="228">
        <f>_xlfn.IFNA(VLOOKUP(CONCATENATE($M$5,$B12,$C12),ALB!$A$6:$N$200,14,FALSE),0)</f>
        <v>0</v>
      </c>
      <c r="N12" s="228">
        <f>_xlfn.IFNA(VLOOKUP(CONCATENATE($N$5,$B12,$C12),KR!$A$6:$N$200,14,FALSE),0)</f>
        <v>0</v>
      </c>
      <c r="O12" s="228">
        <f>_xlfn.IFNA(VLOOKUP(CONCATENATE($O$5,$B12,$C12),'SER2'!$A$6:$N$200,14,FALSE),0)</f>
        <v>0</v>
      </c>
      <c r="P12" s="60">
        <f>_xlfn.IFNA(VLOOKUP(CONCATENATE($P$5,$B12,$C12),HARV!$A$6:$N$203,14,FALSE),0)</f>
        <v>0</v>
      </c>
      <c r="Q12" s="228">
        <f>_xlfn.IFNA(VLOOKUP(CONCATENATE($Q$5,$B12,$C12),DARD!$A$6:$N$203,14,FALSE),0)</f>
        <v>7</v>
      </c>
      <c r="R12" s="228">
        <f>_xlfn.IFNA(VLOOKUP(CONCATENATE($R$5,$B12,$C12),AVON!$A$6:$N$200,14,FALSE),0)</f>
        <v>0</v>
      </c>
      <c r="S12" s="228">
        <f>_xlfn.IFNA(VLOOKUP(CONCATENATE($S$5,$B12,$C12),MUR!$A$6:$N$200,14,FALSE),0)</f>
        <v>0</v>
      </c>
      <c r="T12" s="228">
        <f>_xlfn.IFNA(VLOOKUP(CONCATENATE($T$5,$B12,$C12),MOOR!$A$6:$N$200,14,FALSE),0)</f>
        <v>0</v>
      </c>
      <c r="U12" s="228">
        <f>_xlfn.IFNA(VLOOKUP(CONCATENATE($U$5,$B12,$C12),MORT!$A$6:$N$198,14,FALSE),0)</f>
        <v>0</v>
      </c>
      <c r="V12" s="228">
        <f>_xlfn.IFNA(VLOOKUP(CONCATENATE($V$5,$B12,$C12),KAL!$A$8:$N$198,14,FALSE),0)</f>
        <v>0</v>
      </c>
      <c r="W12" s="228">
        <f>_xlfn.IFNA(VLOOKUP(CONCATENATE($W$5,$B12,$C12),GID!$A$8:$N$198,14,FALSE),0)</f>
        <v>0</v>
      </c>
      <c r="X12" s="228">
        <f>_xlfn.IFNA(VLOOKUP(CONCATENATE($X$5,$B12,$C12),KEL!$A$6:$N$198,14,FALSE),0)</f>
        <v>0</v>
      </c>
      <c r="Y12" s="228">
        <f>_xlfn.IFNA(VLOOKUP(CONCATENATE($Y$5,$B12,$C12),ESP!$A$6:$N$198,14,FALSE),0)</f>
        <v>0</v>
      </c>
      <c r="Z12" s="228">
        <f>_xlfn.IFNA(VLOOKUP(CONCATENATE($Z$5,$B12,$C12),MOON!$A$6:$N$195,14,FALSE),0)</f>
        <v>0</v>
      </c>
      <c r="AA12" s="228">
        <f>_xlfn.IFNA(VLOOKUP(CONCATENATE($AA$5,$B12,$C12),DRY!$A$6:$N$200,14,FALSE),0)</f>
        <v>0</v>
      </c>
      <c r="AB12" s="228">
        <f>_xlfn.IFNA(VLOOKUP(CONCATENATE($AB$5,$B12,$C12),WALL!$A$6:$N$200,14,FALSE),0)</f>
        <v>0</v>
      </c>
      <c r="AC12" s="228">
        <f>_xlfn.IFNA(VLOOKUP(CONCATENATE($AC$5,$B12,$C12),PCWA!$A$6:$N$198,14,FALSE),0)</f>
        <v>0</v>
      </c>
      <c r="AD12" s="60"/>
      <c r="AE12" s="60"/>
      <c r="AF12" s="60">
        <f>_xlfn.IFNA(VLOOKUP(CONCATENATE($AF$5,$B12,$C12),HARV!$A$6:$N$198,14,FALSE),0)</f>
        <v>0</v>
      </c>
      <c r="AG12" s="60"/>
      <c r="AH12" s="60">
        <f>_xlfn.IFNA(VLOOKUP(CONCATENATE($AH$5,$B12,$C12),KAL!$A$6:$N$200,14,FALSE),0)</f>
        <v>0</v>
      </c>
      <c r="AI12" s="60">
        <f>_xlfn.IFNA(VLOOKUP(CONCATENATE($AI$5,$B12,$C12),DRY!$A$6:$N$198,14,FALSE),0)</f>
        <v>0</v>
      </c>
      <c r="AJ12" s="60">
        <f>_xlfn.IFNA(VLOOKUP(CONCATENATE($AJ$5,$B12,$C12),Spare5!$A$6:$N$197,14,FALSE),0)</f>
        <v>0</v>
      </c>
      <c r="AK12" s="61">
        <f>_xlfn.IFNA(VLOOKUP(CONCATENATE($AK$5,$B12,$C12),PCWA!$A$6:$N$231,14,FALSE),0)</f>
        <v>0</v>
      </c>
      <c r="AL12" s="49"/>
    </row>
    <row r="13" spans="1:38" x14ac:dyDescent="0.2">
      <c r="A13" s="623"/>
      <c r="B13" s="56" t="s">
        <v>333</v>
      </c>
      <c r="C13" s="62" t="s">
        <v>504</v>
      </c>
      <c r="D13" s="62"/>
      <c r="E13" s="62" t="s">
        <v>334</v>
      </c>
      <c r="F13" s="63">
        <v>45481</v>
      </c>
      <c r="G13" s="72">
        <v>10</v>
      </c>
      <c r="H13" s="58">
        <f t="shared" si="0"/>
        <v>1</v>
      </c>
      <c r="I13" s="59">
        <f t="shared" si="1"/>
        <v>6</v>
      </c>
      <c r="J13" s="440">
        <f t="shared" si="2"/>
        <v>8</v>
      </c>
      <c r="K13" s="228">
        <f>_xlfn.IFNA(VLOOKUP(CONCATENATE($K$5,$B13,$C13),CAP!$A$6:$N$200,14,FALSE),0)</f>
        <v>0</v>
      </c>
      <c r="L13" s="228">
        <f>_xlfn.IFNA(VLOOKUP(CONCATENATE($L$5,$B13,$C13),'SER1'!$A$6:$N$200,14,FALSE),0)</f>
        <v>6</v>
      </c>
      <c r="M13" s="228">
        <f>_xlfn.IFNA(VLOOKUP(CONCATENATE($M$5,$B13,$C13),ALB!$A$6:$N$200,14,FALSE),0)</f>
        <v>0</v>
      </c>
      <c r="N13" s="228">
        <f>_xlfn.IFNA(VLOOKUP(CONCATENATE($N$5,$B13,$C13),KR!$A$6:$N$200,14,FALSE),0)</f>
        <v>0</v>
      </c>
      <c r="O13" s="228">
        <f>_xlfn.IFNA(VLOOKUP(CONCATENATE($O$5,$B13,$C13),'SER2'!$A$6:$N$200,14,FALSE),0)</f>
        <v>0</v>
      </c>
      <c r="P13" s="60">
        <f>_xlfn.IFNA(VLOOKUP(CONCATENATE($P$5,$B13,$C13),HARV!$A$6:$N$203,14,FALSE),0)</f>
        <v>0</v>
      </c>
      <c r="Q13" s="228">
        <f>_xlfn.IFNA(VLOOKUP(CONCATENATE($Q$5,$B13,$C13),DARD!$A$6:$N$203,14,FALSE),0)</f>
        <v>0</v>
      </c>
      <c r="R13" s="228">
        <f>_xlfn.IFNA(VLOOKUP(CONCATENATE($R$5,$B13,$C13),AVON!$A$6:$N$200,14,FALSE),0)</f>
        <v>0</v>
      </c>
      <c r="S13" s="228">
        <f>_xlfn.IFNA(VLOOKUP(CONCATENATE($S$5,$B13,$C13),MUR!$A$6:$N$200,14,FALSE),0)</f>
        <v>0</v>
      </c>
      <c r="T13" s="228">
        <f>_xlfn.IFNA(VLOOKUP(CONCATENATE($T$5,$B13,$C13),MOOR!$A$6:$N$200,14,FALSE),0)</f>
        <v>0</v>
      </c>
      <c r="U13" s="228">
        <f>_xlfn.IFNA(VLOOKUP(CONCATENATE($U$5,$B13,$C13),MORT!$A$6:$N$198,14,FALSE),0)</f>
        <v>0</v>
      </c>
      <c r="V13" s="228">
        <f>_xlfn.IFNA(VLOOKUP(CONCATENATE($V$5,$B13,$C13),KAL!$A$8:$N$198,14,FALSE),0)</f>
        <v>0</v>
      </c>
      <c r="W13" s="228">
        <f>_xlfn.IFNA(VLOOKUP(CONCATENATE($W$5,$B13,$C13),GID!$A$8:$N$198,14,FALSE),0)</f>
        <v>0</v>
      </c>
      <c r="X13" s="228">
        <f>_xlfn.IFNA(VLOOKUP(CONCATENATE($X$5,$B13,$C13),KEL!$A$6:$N$198,14,FALSE),0)</f>
        <v>0</v>
      </c>
      <c r="Y13" s="228">
        <f>_xlfn.IFNA(VLOOKUP(CONCATENATE($Y$5,$B13,$C13),ESP!$A$6:$N$198,14,FALSE),0)</f>
        <v>0</v>
      </c>
      <c r="Z13" s="228">
        <f>_xlfn.IFNA(VLOOKUP(CONCATENATE($Z$5,$B13,$C13),MOON!$A$6:$N$195,14,FALSE),0)</f>
        <v>0</v>
      </c>
      <c r="AA13" s="228">
        <f>_xlfn.IFNA(VLOOKUP(CONCATENATE($AA$5,$B13,$C13),DRY!$A$6:$N$200,14,FALSE),0)</f>
        <v>0</v>
      </c>
      <c r="AB13" s="228">
        <f>_xlfn.IFNA(VLOOKUP(CONCATENATE($AB$5,$B13,$C13),WALL!$A$6:$N$200,14,FALSE),0)</f>
        <v>0</v>
      </c>
      <c r="AC13" s="228">
        <f>_xlfn.IFNA(VLOOKUP(CONCATENATE($AC$5,$B13,$C13),PCWA!$A$6:$N$198,14,FALSE),0)</f>
        <v>0</v>
      </c>
      <c r="AD13" s="60"/>
      <c r="AE13" s="60"/>
      <c r="AF13" s="60">
        <f>_xlfn.IFNA(VLOOKUP(CONCATENATE($AF$5,$B13,$C13),HARV!$A$6:$N$198,14,FALSE),0)</f>
        <v>0</v>
      </c>
      <c r="AG13" s="60"/>
      <c r="AH13" s="60">
        <f>_xlfn.IFNA(VLOOKUP(CONCATENATE($AH$5,$B13,$C13),KAL!$A$6:$N$200,14,FALSE),0)</f>
        <v>0</v>
      </c>
      <c r="AI13" s="60">
        <f>_xlfn.IFNA(VLOOKUP(CONCATENATE($AI$5,$B13,$C13),DRY!$A$6:$N$198,14,FALSE),0)</f>
        <v>0</v>
      </c>
      <c r="AJ13" s="60">
        <f>_xlfn.IFNA(VLOOKUP(CONCATENATE($AJ$5,$B13,$C13),Spare5!$A$6:$N$197,14,FALSE),0)</f>
        <v>0</v>
      </c>
      <c r="AK13" s="61">
        <f>_xlfn.IFNA(VLOOKUP(CONCATENATE($AK$5,$B13,$C13),PCWA!$A$6:$N$231,14,FALSE),0)</f>
        <v>0</v>
      </c>
      <c r="AL13" s="49"/>
    </row>
    <row r="14" spans="1:38" x14ac:dyDescent="0.2">
      <c r="A14" s="623"/>
      <c r="B14" s="56" t="s">
        <v>278</v>
      </c>
      <c r="C14" s="62" t="s">
        <v>279</v>
      </c>
      <c r="D14" s="62"/>
      <c r="E14" s="62" t="s">
        <v>280</v>
      </c>
      <c r="F14" s="63">
        <v>45418</v>
      </c>
      <c r="G14" s="72">
        <v>9</v>
      </c>
      <c r="H14" s="58">
        <f t="shared" si="0"/>
        <v>1</v>
      </c>
      <c r="I14" s="59">
        <f t="shared" si="1"/>
        <v>5</v>
      </c>
      <c r="J14" s="440">
        <f t="shared" si="2"/>
        <v>9</v>
      </c>
      <c r="K14" s="228">
        <f>_xlfn.IFNA(VLOOKUP(CONCATENATE($K$5,$B14,$C14),CAP!$A$6:$N$200,14,FALSE),0)</f>
        <v>0</v>
      </c>
      <c r="L14" s="228">
        <f>_xlfn.IFNA(VLOOKUP(CONCATENATE($L$5,$B14,$C14),'SER1'!$A$6:$N$200,14,FALSE),0)</f>
        <v>0</v>
      </c>
      <c r="M14" s="228">
        <f>_xlfn.IFNA(VLOOKUP(CONCATENATE($M$5,$B14,$C14),ALB!$A$6:$N$200,14,FALSE),0)</f>
        <v>0</v>
      </c>
      <c r="N14" s="228">
        <f>_xlfn.IFNA(VLOOKUP(CONCATENATE($N$5,$B14,$C14),KR!$A$6:$N$200,14,FALSE),0)</f>
        <v>0</v>
      </c>
      <c r="O14" s="228">
        <f>_xlfn.IFNA(VLOOKUP(CONCATENATE($O$5,$B14,$C14),'SER2'!$A$6:$N$200,14,FALSE),0)</f>
        <v>0</v>
      </c>
      <c r="P14" s="60">
        <f>_xlfn.IFNA(VLOOKUP(CONCATENATE($P$5,$B14,$C14),HARV!$A$6:$N$203,14,FALSE),0)</f>
        <v>5</v>
      </c>
      <c r="Q14" s="228">
        <f>_xlfn.IFNA(VLOOKUP(CONCATENATE($Q$5,$B14,$C14),DARD!$A$6:$N$203,14,FALSE),0)</f>
        <v>0</v>
      </c>
      <c r="R14" s="228">
        <f>_xlfn.IFNA(VLOOKUP(CONCATENATE($R$5,$B14,$C14),AVON!$A$6:$N$200,14,FALSE),0)</f>
        <v>0</v>
      </c>
      <c r="S14" s="228">
        <f>_xlfn.IFNA(VLOOKUP(CONCATENATE($S$5,$B14,$C14),MUR!$A$6:$N$200,14,FALSE),0)</f>
        <v>0</v>
      </c>
      <c r="T14" s="228">
        <f>_xlfn.IFNA(VLOOKUP(CONCATENATE($T$5,$B14,$C14),MOOR!$A$6:$N$200,14,FALSE),0)</f>
        <v>0</v>
      </c>
      <c r="U14" s="228">
        <f>_xlfn.IFNA(VLOOKUP(CONCATENATE($U$5,$B14,$C14),MORT!$A$6:$N$198,14,FALSE),0)</f>
        <v>0</v>
      </c>
      <c r="V14" s="228">
        <f>_xlfn.IFNA(VLOOKUP(CONCATENATE($V$5,$B14,$C14),KAL!$A$8:$N$198,14,FALSE),0)</f>
        <v>0</v>
      </c>
      <c r="W14" s="228">
        <f>_xlfn.IFNA(VLOOKUP(CONCATENATE($W$5,$B14,$C14),GID!$A$8:$N$198,14,FALSE),0)</f>
        <v>0</v>
      </c>
      <c r="X14" s="228">
        <f>_xlfn.IFNA(VLOOKUP(CONCATENATE($X$5,$B14,$C14),KEL!$A$6:$N$198,14,FALSE),0)</f>
        <v>0</v>
      </c>
      <c r="Y14" s="228">
        <f>_xlfn.IFNA(VLOOKUP(CONCATENATE($Y$5,$B14,$C14),ESP!$A$6:$N$198,14,FALSE),0)</f>
        <v>0</v>
      </c>
      <c r="Z14" s="228">
        <f>_xlfn.IFNA(VLOOKUP(CONCATENATE($Z$5,$B14,$C14),MOON!$A$6:$N$195,14,FALSE),0)</f>
        <v>0</v>
      </c>
      <c r="AA14" s="228">
        <f>_xlfn.IFNA(VLOOKUP(CONCATENATE($AA$5,$B14,$C14),DRY!$A$6:$N$200,14,FALSE),0)</f>
        <v>0</v>
      </c>
      <c r="AB14" s="228">
        <f>_xlfn.IFNA(VLOOKUP(CONCATENATE($AB$5,$B14,$C14),WALL!$A$6:$N$200,14,FALSE),0)</f>
        <v>0</v>
      </c>
      <c r="AC14" s="228">
        <f>_xlfn.IFNA(VLOOKUP(CONCATENATE($AC$5,$B14,$C14),PCWA!$A$6:$N$198,14,FALSE),0)</f>
        <v>0</v>
      </c>
      <c r="AD14" s="60"/>
      <c r="AE14" s="60"/>
      <c r="AF14" s="60"/>
      <c r="AG14" s="60"/>
      <c r="AH14" s="60"/>
      <c r="AI14" s="60"/>
      <c r="AJ14" s="60">
        <f>_xlfn.IFNA(VLOOKUP(CONCATENATE($AJ$5,$B14,$C14),Spare5!$A$6:$N$197,14,FALSE),0)</f>
        <v>0</v>
      </c>
      <c r="AK14" s="61"/>
      <c r="AL14" s="49"/>
    </row>
    <row r="15" spans="1:38" x14ac:dyDescent="0.2">
      <c r="A15" s="623"/>
      <c r="B15" s="56" t="s">
        <v>313</v>
      </c>
      <c r="C15" s="62" t="s">
        <v>314</v>
      </c>
      <c r="D15" s="62"/>
      <c r="E15" s="62" t="s">
        <v>171</v>
      </c>
      <c r="F15" s="63">
        <v>45399</v>
      </c>
      <c r="G15" s="72">
        <v>9</v>
      </c>
      <c r="H15" s="58">
        <f t="shared" si="0"/>
        <v>1</v>
      </c>
      <c r="I15" s="59">
        <f t="shared" si="1"/>
        <v>2</v>
      </c>
      <c r="J15" s="440">
        <f t="shared" si="2"/>
        <v>10</v>
      </c>
      <c r="K15" s="228">
        <f>_xlfn.IFNA(VLOOKUP(CONCATENATE($K$5,$B15,$C15),CAP!$A$6:$N$200,14,FALSE),0)</f>
        <v>0</v>
      </c>
      <c r="L15" s="228">
        <f>_xlfn.IFNA(VLOOKUP(CONCATENATE($L$5,$B15,$C15),'SER1'!$A$6:$N$200,14,FALSE),0)</f>
        <v>0</v>
      </c>
      <c r="M15" s="228">
        <f>_xlfn.IFNA(VLOOKUP(CONCATENATE($M$5,$B15,$C15),ALB!$A$6:$N$200,14,FALSE),0)</f>
        <v>0</v>
      </c>
      <c r="N15" s="228">
        <f>_xlfn.IFNA(VLOOKUP(CONCATENATE($N$5,$B15,$C15),KR!$A$6:$N$200,14,FALSE),0)</f>
        <v>0</v>
      </c>
      <c r="O15" s="228">
        <f>_xlfn.IFNA(VLOOKUP(CONCATENATE($O$5,$B15,$C15),'SER2'!$A$6:$N$200,14,FALSE),0)</f>
        <v>2</v>
      </c>
      <c r="P15" s="60">
        <f>_xlfn.IFNA(VLOOKUP(CONCATENATE($P$5,$B15,$C15),HARV!$A$6:$N$203,14,FALSE),0)</f>
        <v>0</v>
      </c>
      <c r="Q15" s="228">
        <f>_xlfn.IFNA(VLOOKUP(CONCATENATE($Q$5,$B15,$C15),DARD!$A$6:$N$203,14,FALSE),0)</f>
        <v>0</v>
      </c>
      <c r="R15" s="228">
        <f>_xlfn.IFNA(VLOOKUP(CONCATENATE($R$5,$B15,$C15),AVON!$A$6:$N$200,14,FALSE),0)</f>
        <v>0</v>
      </c>
      <c r="S15" s="228">
        <f>_xlfn.IFNA(VLOOKUP(CONCATENATE($S$5,$B15,$C15),MUR!$A$6:$N$200,14,FALSE),0)</f>
        <v>0</v>
      </c>
      <c r="T15" s="228">
        <f>_xlfn.IFNA(VLOOKUP(CONCATENATE($T$5,$B15,$C15),MOOR!$A$6:$N$200,14,FALSE),0)</f>
        <v>0</v>
      </c>
      <c r="U15" s="228">
        <f>_xlfn.IFNA(VLOOKUP(CONCATENATE($U$5,$B15,$C15),MORT!$A$6:$N$198,14,FALSE),0)</f>
        <v>0</v>
      </c>
      <c r="V15" s="228">
        <f>_xlfn.IFNA(VLOOKUP(CONCATENATE($V$5,$B15,$C15),KAL!$A$8:$N$198,14,FALSE),0)</f>
        <v>0</v>
      </c>
      <c r="W15" s="228">
        <f>_xlfn.IFNA(VLOOKUP(CONCATENATE($W$5,$B15,$C15),GID!$A$8:$N$198,14,FALSE),0)</f>
        <v>0</v>
      </c>
      <c r="X15" s="228">
        <f>_xlfn.IFNA(VLOOKUP(CONCATENATE($X$5,$B15,$C15),KEL!$A$6:$N$198,14,FALSE),0)</f>
        <v>0</v>
      </c>
      <c r="Y15" s="228">
        <f>_xlfn.IFNA(VLOOKUP(CONCATENATE($Y$5,$B15,$C15),ESP!$A$6:$N$198,14,FALSE),0)</f>
        <v>0</v>
      </c>
      <c r="Z15" s="228">
        <f>_xlfn.IFNA(VLOOKUP(CONCATENATE($Z$5,$B15,$C15),MOON!$A$6:$N$195,14,FALSE),0)</f>
        <v>0</v>
      </c>
      <c r="AA15" s="228">
        <f>_xlfn.IFNA(VLOOKUP(CONCATENATE($AA$5,$B15,$C15),DRY!$A$6:$N$200,14,FALSE),0)</f>
        <v>0</v>
      </c>
      <c r="AB15" s="228">
        <f>_xlfn.IFNA(VLOOKUP(CONCATENATE($AB$5,$B15,$C15),WALL!$A$6:$N$200,14,FALSE),0)</f>
        <v>0</v>
      </c>
      <c r="AC15" s="228">
        <f>_xlfn.IFNA(VLOOKUP(CONCATENATE($AC$5,$B15,$C15),PCWA!$A$6:$N$198,14,FALSE),0)</f>
        <v>0</v>
      </c>
      <c r="AD15" s="60"/>
      <c r="AE15" s="60"/>
      <c r="AF15" s="60">
        <f>_xlfn.IFNA(VLOOKUP(CONCATENATE($AF$5,$B15,$C15),HARV!$A$6:$N$198,14,FALSE),0)</f>
        <v>0</v>
      </c>
      <c r="AG15" s="60"/>
      <c r="AH15" s="60">
        <f>_xlfn.IFNA(VLOOKUP(CONCATENATE($AH$5,$B15,$C15),KAL!$A$6:$N$200,14,FALSE),0)</f>
        <v>0</v>
      </c>
      <c r="AI15" s="60">
        <f>_xlfn.IFNA(VLOOKUP(CONCATENATE($AI$5,$B15,$C15),DRY!$A$6:$N$198,14,FALSE),0)</f>
        <v>0</v>
      </c>
      <c r="AJ15" s="60">
        <f>_xlfn.IFNA(VLOOKUP(CONCATENATE($AJ$5,$B15,$C15),Spare5!$A$6:$N$197,14,FALSE),0)</f>
        <v>0</v>
      </c>
      <c r="AK15" s="61">
        <f>_xlfn.IFNA(VLOOKUP(CONCATENATE($AK$5,$B15,$C15),PCWA!$A$6:$N$231,14,FALSE),0)</f>
        <v>0</v>
      </c>
      <c r="AL15" s="49"/>
    </row>
    <row r="16" spans="1:38" x14ac:dyDescent="0.2">
      <c r="A16" s="623"/>
      <c r="B16" s="56" t="s">
        <v>291</v>
      </c>
      <c r="C16" s="62" t="s">
        <v>292</v>
      </c>
      <c r="D16" s="62"/>
      <c r="E16" s="62" t="s">
        <v>171</v>
      </c>
      <c r="F16" s="63">
        <v>45368</v>
      </c>
      <c r="G16" s="72">
        <v>11</v>
      </c>
      <c r="H16" s="58">
        <f t="shared" si="0"/>
        <v>0</v>
      </c>
      <c r="I16" s="59">
        <f t="shared" si="1"/>
        <v>0</v>
      </c>
      <c r="J16" s="440">
        <f t="shared" si="2"/>
        <v>11</v>
      </c>
      <c r="K16" s="228">
        <f>_xlfn.IFNA(VLOOKUP(CONCATENATE($K$5,$B16,$C16),CAP!$A$6:$N$200,14,FALSE),0)</f>
        <v>0</v>
      </c>
      <c r="L16" s="228">
        <f>_xlfn.IFNA(VLOOKUP(CONCATENATE($L$5,$B16,$C16),'SER1'!$A$6:$N$200,14,FALSE),0)</f>
        <v>0</v>
      </c>
      <c r="M16" s="228">
        <f>_xlfn.IFNA(VLOOKUP(CONCATENATE($M$5,$B16,$C16),ALB!$A$6:$N$200,14,FALSE),0)</f>
        <v>0</v>
      </c>
      <c r="N16" s="228">
        <f>_xlfn.IFNA(VLOOKUP(CONCATENATE($N$5,$B16,$C16),KR!$A$6:$N$200,14,FALSE),0)</f>
        <v>0</v>
      </c>
      <c r="O16" s="228">
        <f>_xlfn.IFNA(VLOOKUP(CONCATENATE($O$5,$B16,$C16),'SER2'!$A$6:$N$200,14,FALSE),0)</f>
        <v>0</v>
      </c>
      <c r="P16" s="60">
        <f>_xlfn.IFNA(VLOOKUP(CONCATENATE($P$5,$B16,$C16),HARV!$A$6:$N$203,14,FALSE),0)</f>
        <v>0</v>
      </c>
      <c r="Q16" s="228">
        <f>_xlfn.IFNA(VLOOKUP(CONCATENATE($Q$5,$B16,$C16),DARD!$A$6:$N$203,14,FALSE),0)</f>
        <v>0</v>
      </c>
      <c r="R16" s="228">
        <f>_xlfn.IFNA(VLOOKUP(CONCATENATE($R$5,$B16,$C16),AVON!$A$6:$N$200,14,FALSE),0)</f>
        <v>0</v>
      </c>
      <c r="S16" s="228">
        <f>_xlfn.IFNA(VLOOKUP(CONCATENATE($S$5,$B16,$C16),MUR!$A$6:$N$200,14,FALSE),0)</f>
        <v>0</v>
      </c>
      <c r="T16" s="228">
        <f>_xlfn.IFNA(VLOOKUP(CONCATENATE($T$5,$B16,$C16),MOOR!$A$6:$N$200,14,FALSE),0)</f>
        <v>0</v>
      </c>
      <c r="U16" s="228">
        <f>_xlfn.IFNA(VLOOKUP(CONCATENATE($U$5,$B16,$C16),MORT!$A$6:$N$198,14,FALSE),0)</f>
        <v>0</v>
      </c>
      <c r="V16" s="228">
        <f>_xlfn.IFNA(VLOOKUP(CONCATENATE($V$5,$B16,$C16),KAL!$A$8:$N$198,14,FALSE),0)</f>
        <v>0</v>
      </c>
      <c r="W16" s="228">
        <f>_xlfn.IFNA(VLOOKUP(CONCATENATE($W$5,$B16,$C16),GID!$A$8:$N$198,14,FALSE),0)</f>
        <v>0</v>
      </c>
      <c r="X16" s="228">
        <f>_xlfn.IFNA(VLOOKUP(CONCATENATE($X$5,$B16,$C16),KEL!$A$6:$N$198,14,FALSE),0)</f>
        <v>0</v>
      </c>
      <c r="Y16" s="228">
        <f>_xlfn.IFNA(VLOOKUP(CONCATENATE($Y$5,$B16,$C16),ESP!$A$6:$N$198,14,FALSE),0)</f>
        <v>0</v>
      </c>
      <c r="Z16" s="228">
        <f>_xlfn.IFNA(VLOOKUP(CONCATENATE($Z$5,$B16,$C16),MOON!$A$6:$N$195,14,FALSE),0)</f>
        <v>0</v>
      </c>
      <c r="AA16" s="228">
        <f>_xlfn.IFNA(VLOOKUP(CONCATENATE($AA$5,$B16,$C16),DRY!$A$6:$N$200,14,FALSE),0)</f>
        <v>0</v>
      </c>
      <c r="AB16" s="228">
        <f>_xlfn.IFNA(VLOOKUP(CONCATENATE($AB$5,$B16,$C16),WALL!$A$6:$N$200,14,FALSE),0)</f>
        <v>0</v>
      </c>
      <c r="AC16" s="228">
        <f>_xlfn.IFNA(VLOOKUP(CONCATENATE($AC$5,$B16,$C16),PCWA!$A$6:$N$198,14,FALSE),0)</f>
        <v>0</v>
      </c>
      <c r="AD16" s="60"/>
      <c r="AE16" s="60"/>
      <c r="AF16" s="60">
        <f>_xlfn.IFNA(VLOOKUP(CONCATENATE($AF$5,$B16,$C16),HARV!$A$6:$N$198,14,FALSE),0)</f>
        <v>0</v>
      </c>
      <c r="AG16" s="60"/>
      <c r="AH16" s="60">
        <f>_xlfn.IFNA(VLOOKUP(CONCATENATE($AH$5,$B16,$C16),KAL!$A$6:$N$200,14,FALSE),0)</f>
        <v>0</v>
      </c>
      <c r="AI16" s="60">
        <f>_xlfn.IFNA(VLOOKUP(CONCATENATE($AI$5,$B16,$C16),DRY!$A$6:$N$198,14,FALSE),0)</f>
        <v>0</v>
      </c>
      <c r="AJ16" s="60">
        <f>_xlfn.IFNA(VLOOKUP(CONCATENATE($AJ$5,$B16,$C16),Spare5!$A$6:$N$197,14,FALSE),0)</f>
        <v>0</v>
      </c>
      <c r="AK16" s="61">
        <f>_xlfn.IFNA(VLOOKUP(CONCATENATE($AK$5,$B16,$C16),PCWA!$A$6:$N$231,14,FALSE),0)</f>
        <v>0</v>
      </c>
      <c r="AL16" s="49"/>
    </row>
    <row r="17" spans="1:38" x14ac:dyDescent="0.2">
      <c r="A17" s="623"/>
      <c r="B17" s="56" t="s">
        <v>293</v>
      </c>
      <c r="C17" s="62" t="s">
        <v>294</v>
      </c>
      <c r="D17" s="62"/>
      <c r="E17" s="62" t="s">
        <v>171</v>
      </c>
      <c r="F17" s="63">
        <v>45368</v>
      </c>
      <c r="G17" s="72">
        <v>9</v>
      </c>
      <c r="H17" s="58">
        <f t="shared" si="0"/>
        <v>0</v>
      </c>
      <c r="I17" s="59">
        <f t="shared" si="1"/>
        <v>0</v>
      </c>
      <c r="J17" s="440">
        <f t="shared" si="2"/>
        <v>11</v>
      </c>
      <c r="K17" s="228">
        <f>_xlfn.IFNA(VLOOKUP(CONCATENATE($K$5,$B17,$C17),CAP!$A$6:$N$200,14,FALSE),0)</f>
        <v>0</v>
      </c>
      <c r="L17" s="228">
        <f>_xlfn.IFNA(VLOOKUP(CONCATENATE($L$5,$B17,$C17),'SER1'!$A$6:$N$200,14,FALSE),0)</f>
        <v>0</v>
      </c>
      <c r="M17" s="228">
        <f>_xlfn.IFNA(VLOOKUP(CONCATENATE($M$5,$B17,$C17),ALB!$A$6:$N$200,14,FALSE),0)</f>
        <v>0</v>
      </c>
      <c r="N17" s="228">
        <f>_xlfn.IFNA(VLOOKUP(CONCATENATE($N$5,$B17,$C17),KR!$A$6:$N$200,14,FALSE),0)</f>
        <v>0</v>
      </c>
      <c r="O17" s="228">
        <f>_xlfn.IFNA(VLOOKUP(CONCATENATE($O$5,$B17,$C17),'SER2'!$A$6:$N$200,14,FALSE),0)</f>
        <v>0</v>
      </c>
      <c r="P17" s="60">
        <f>_xlfn.IFNA(VLOOKUP(CONCATENATE($P$5,$B17,$C17),HARV!$A$6:$N$203,14,FALSE),0)</f>
        <v>0</v>
      </c>
      <c r="Q17" s="228">
        <f>_xlfn.IFNA(VLOOKUP(CONCATENATE($Q$5,$B17,$C17),DARD!$A$6:$N$203,14,FALSE),0)</f>
        <v>0</v>
      </c>
      <c r="R17" s="228">
        <f>_xlfn.IFNA(VLOOKUP(CONCATENATE($R$5,$B17,$C17),AVON!$A$6:$N$200,14,FALSE),0)</f>
        <v>0</v>
      </c>
      <c r="S17" s="228">
        <f>_xlfn.IFNA(VLOOKUP(CONCATENATE($S$5,$B17,$C17),MUR!$A$6:$N$200,14,FALSE),0)</f>
        <v>0</v>
      </c>
      <c r="T17" s="228">
        <f>_xlfn.IFNA(VLOOKUP(CONCATENATE($T$5,$B17,$C17),MOOR!$A$6:$N$200,14,FALSE),0)</f>
        <v>0</v>
      </c>
      <c r="U17" s="228">
        <f>_xlfn.IFNA(VLOOKUP(CONCATENATE($U$5,$B17,$C17),MORT!$A$6:$N$198,14,FALSE),0)</f>
        <v>0</v>
      </c>
      <c r="V17" s="228">
        <f>_xlfn.IFNA(VLOOKUP(CONCATENATE($V$5,$B17,$C17),KAL!$A$8:$N$198,14,FALSE),0)</f>
        <v>0</v>
      </c>
      <c r="W17" s="228">
        <f>_xlfn.IFNA(VLOOKUP(CONCATENATE($W$5,$B17,$C17),GID!$A$8:$N$198,14,FALSE),0)</f>
        <v>0</v>
      </c>
      <c r="X17" s="228">
        <f>_xlfn.IFNA(VLOOKUP(CONCATENATE($X$5,$B17,$C17),KEL!$A$6:$N$198,14,FALSE),0)</f>
        <v>0</v>
      </c>
      <c r="Y17" s="228">
        <f>_xlfn.IFNA(VLOOKUP(CONCATENATE($Y$5,$B17,$C17),ESP!$A$6:$N$198,14,FALSE),0)</f>
        <v>0</v>
      </c>
      <c r="Z17" s="228">
        <f>_xlfn.IFNA(VLOOKUP(CONCATENATE($Z$5,$B17,$C17),MOON!$A$6:$N$195,14,FALSE),0)</f>
        <v>0</v>
      </c>
      <c r="AA17" s="228">
        <f>_xlfn.IFNA(VLOOKUP(CONCATENATE($AA$5,$B17,$C17),DRY!$A$6:$N$200,14,FALSE),0)</f>
        <v>0</v>
      </c>
      <c r="AB17" s="228">
        <f>_xlfn.IFNA(VLOOKUP(CONCATENATE($AB$5,$B17,$C17),WALL!$A$6:$N$200,14,FALSE),0)</f>
        <v>0</v>
      </c>
      <c r="AC17" s="228">
        <f>_xlfn.IFNA(VLOOKUP(CONCATENATE($AC$5,$B17,$C17),PCWA!$A$6:$N$198,14,FALSE),0)</f>
        <v>0</v>
      </c>
      <c r="AD17" s="60"/>
      <c r="AE17" s="60"/>
      <c r="AF17" s="60">
        <f>_xlfn.IFNA(VLOOKUP(CONCATENATE($AF$5,$B17,$C17),HARV!$A$6:$N$198,14,FALSE),0)</f>
        <v>0</v>
      </c>
      <c r="AG17" s="60"/>
      <c r="AH17" s="60">
        <f>_xlfn.IFNA(VLOOKUP(CONCATENATE($AH$5,$B17,$C17),KAL!$A$6:$N$200,14,FALSE),0)</f>
        <v>0</v>
      </c>
      <c r="AI17" s="60">
        <f>_xlfn.IFNA(VLOOKUP(CONCATENATE($AI$5,$B17,$C17),DRY!$A$6:$N$198,14,FALSE),0)</f>
        <v>0</v>
      </c>
      <c r="AJ17" s="60">
        <f>_xlfn.IFNA(VLOOKUP(CONCATENATE($AJ$5,$B17,$C17),Spare5!$A$6:$N$197,14,FALSE),0)</f>
        <v>0</v>
      </c>
      <c r="AK17" s="61">
        <f>_xlfn.IFNA(VLOOKUP(CONCATENATE($AK$5,$B17,$C17),PCWA!$A$6:$N$231,14,FALSE),0)</f>
        <v>0</v>
      </c>
      <c r="AL17" s="49"/>
    </row>
    <row r="18" spans="1:38" x14ac:dyDescent="0.2">
      <c r="A18" s="623"/>
      <c r="B18" s="56" t="s">
        <v>295</v>
      </c>
      <c r="C18" s="62" t="s">
        <v>296</v>
      </c>
      <c r="D18" s="62"/>
      <c r="E18" s="62" t="s">
        <v>297</v>
      </c>
      <c r="F18" s="63">
        <v>45371</v>
      </c>
      <c r="G18" s="72">
        <v>10</v>
      </c>
      <c r="H18" s="58">
        <f t="shared" si="0"/>
        <v>0</v>
      </c>
      <c r="I18" s="59">
        <f t="shared" si="1"/>
        <v>0</v>
      </c>
      <c r="J18" s="440">
        <f t="shared" si="2"/>
        <v>11</v>
      </c>
      <c r="K18" s="228">
        <f>_xlfn.IFNA(VLOOKUP(CONCATENATE($K$5,$B18,$C18),CAP!$A$6:$N$200,14,FALSE),0)</f>
        <v>0</v>
      </c>
      <c r="L18" s="228">
        <f>_xlfn.IFNA(VLOOKUP(CONCATENATE($L$5,$B18,$C18),'SER1'!$A$6:$N$200,14,FALSE),0)</f>
        <v>0</v>
      </c>
      <c r="M18" s="228">
        <f>_xlfn.IFNA(VLOOKUP(CONCATENATE($M$5,$B18,$C18),ALB!$A$6:$N$200,14,FALSE),0)</f>
        <v>0</v>
      </c>
      <c r="N18" s="228">
        <f>_xlfn.IFNA(VLOOKUP(CONCATENATE($N$5,$B18,$C18),KR!$A$6:$N$200,14,FALSE),0)</f>
        <v>0</v>
      </c>
      <c r="O18" s="228">
        <f>_xlfn.IFNA(VLOOKUP(CONCATENATE($O$5,$B18,$C18),'SER2'!$A$6:$N$200,14,FALSE),0)</f>
        <v>0</v>
      </c>
      <c r="P18" s="60">
        <f>_xlfn.IFNA(VLOOKUP(CONCATENATE($P$5,$B18,$C18),HARV!$A$6:$N$203,14,FALSE),0)</f>
        <v>0</v>
      </c>
      <c r="Q18" s="228">
        <f>_xlfn.IFNA(VLOOKUP(CONCATENATE($Q$5,$B18,$C18),DARD!$A$6:$N$203,14,FALSE),0)</f>
        <v>0</v>
      </c>
      <c r="R18" s="228">
        <f>_xlfn.IFNA(VLOOKUP(CONCATENATE($R$5,$B18,$C18),AVON!$A$6:$N$200,14,FALSE),0)</f>
        <v>0</v>
      </c>
      <c r="S18" s="228">
        <f>_xlfn.IFNA(VLOOKUP(CONCATENATE($S$5,$B18,$C18),MUR!$A$6:$N$200,14,FALSE),0)</f>
        <v>0</v>
      </c>
      <c r="T18" s="228">
        <f>_xlfn.IFNA(VLOOKUP(CONCATENATE($T$5,$B18,$C18),MOOR!$A$6:$N$200,14,FALSE),0)</f>
        <v>0</v>
      </c>
      <c r="U18" s="228">
        <f>_xlfn.IFNA(VLOOKUP(CONCATENATE($U$5,$B18,$C18),MORT!$A$6:$N$198,14,FALSE),0)</f>
        <v>0</v>
      </c>
      <c r="V18" s="228">
        <f>_xlfn.IFNA(VLOOKUP(CONCATENATE($V$5,$B18,$C18),KAL!$A$8:$N$198,14,FALSE),0)</f>
        <v>0</v>
      </c>
      <c r="W18" s="228">
        <f>_xlfn.IFNA(VLOOKUP(CONCATENATE($W$5,$B18,$C18),GID!$A$8:$N$198,14,FALSE),0)</f>
        <v>0</v>
      </c>
      <c r="X18" s="228">
        <f>_xlfn.IFNA(VLOOKUP(CONCATENATE($X$5,$B18,$C18),KEL!$A$6:$N$198,14,FALSE),0)</f>
        <v>0</v>
      </c>
      <c r="Y18" s="228">
        <f>_xlfn.IFNA(VLOOKUP(CONCATENATE($Y$5,$B18,$C18),ESP!$A$6:$N$198,14,FALSE),0)</f>
        <v>0</v>
      </c>
      <c r="Z18" s="228">
        <f>_xlfn.IFNA(VLOOKUP(CONCATENATE($Z$5,$B18,$C18),MOON!$A$6:$N$195,14,FALSE),0)</f>
        <v>0</v>
      </c>
      <c r="AA18" s="228">
        <f>_xlfn.IFNA(VLOOKUP(CONCATENATE($AA$5,$B18,$C18),DRY!$A$6:$N$200,14,FALSE),0)</f>
        <v>0</v>
      </c>
      <c r="AB18" s="228">
        <f>_xlfn.IFNA(VLOOKUP(CONCATENATE($AB$5,$B18,$C18),WALL!$A$6:$N$200,14,FALSE),0)</f>
        <v>0</v>
      </c>
      <c r="AC18" s="228">
        <f>_xlfn.IFNA(VLOOKUP(CONCATENATE($AC$5,$B18,$C18),PCWA!$A$6:$N$198,14,FALSE),0)</f>
        <v>0</v>
      </c>
      <c r="AD18" s="60"/>
      <c r="AE18" s="60"/>
      <c r="AF18" s="60">
        <f>_xlfn.IFNA(VLOOKUP(CONCATENATE($AF$5,$B18,$C18),HARV!$A$6:$N$198,14,FALSE),0)</f>
        <v>0</v>
      </c>
      <c r="AG18" s="60"/>
      <c r="AH18" s="60">
        <f>_xlfn.IFNA(VLOOKUP(CONCATENATE($AH$5,$B18,$C18),KAL!$A$6:$N$200,14,FALSE),0)</f>
        <v>0</v>
      </c>
      <c r="AI18" s="60">
        <f>_xlfn.IFNA(VLOOKUP(CONCATENATE($AI$5,$B18,$C18),DRY!$A$6:$N$198,14,FALSE),0)</f>
        <v>0</v>
      </c>
      <c r="AJ18" s="60">
        <f>_xlfn.IFNA(VLOOKUP(CONCATENATE($AJ$5,$B18,$C18),Spare5!$A$6:$N$197,14,FALSE),0)</f>
        <v>0</v>
      </c>
      <c r="AK18" s="61">
        <f>_xlfn.IFNA(VLOOKUP(CONCATENATE($AK$5,$B18,$C18),PCWA!$A$6:$N$231,14,FALSE),0)</f>
        <v>0</v>
      </c>
      <c r="AL18" s="49"/>
    </row>
    <row r="19" spans="1:38" x14ac:dyDescent="0.2">
      <c r="A19" s="623"/>
      <c r="B19" s="56" t="s">
        <v>298</v>
      </c>
      <c r="C19" s="62" t="s">
        <v>299</v>
      </c>
      <c r="D19" s="62"/>
      <c r="E19" s="62" t="s">
        <v>242</v>
      </c>
      <c r="F19" s="63">
        <v>45371</v>
      </c>
      <c r="G19" s="72">
        <v>11</v>
      </c>
      <c r="H19" s="58">
        <f t="shared" si="0"/>
        <v>0</v>
      </c>
      <c r="I19" s="59">
        <f t="shared" si="1"/>
        <v>0</v>
      </c>
      <c r="J19" s="440">
        <f t="shared" si="2"/>
        <v>11</v>
      </c>
      <c r="K19" s="228">
        <f>_xlfn.IFNA(VLOOKUP(CONCATENATE($K$5,$B19,$C19),CAP!$A$6:$N$200,14,FALSE),0)</f>
        <v>0</v>
      </c>
      <c r="L19" s="228">
        <f>_xlfn.IFNA(VLOOKUP(CONCATENATE($L$5,$B19,$C19),'SER1'!$A$6:$N$200,14,FALSE),0)</f>
        <v>0</v>
      </c>
      <c r="M19" s="228">
        <f>_xlfn.IFNA(VLOOKUP(CONCATENATE($M$5,$B19,$C19),ALB!$A$6:$N$200,14,FALSE),0)</f>
        <v>0</v>
      </c>
      <c r="N19" s="228">
        <f>_xlfn.IFNA(VLOOKUP(CONCATENATE($N$5,$B19,$C19),KR!$A$6:$N$200,14,FALSE),0)</f>
        <v>0</v>
      </c>
      <c r="O19" s="228">
        <f>_xlfn.IFNA(VLOOKUP(CONCATENATE($O$5,$B19,$C19),'SER2'!$A$6:$N$200,14,FALSE),0)</f>
        <v>0</v>
      </c>
      <c r="P19" s="60">
        <f>_xlfn.IFNA(VLOOKUP(CONCATENATE($P$5,$B19,$C19),HARV!$A$6:$N$203,14,FALSE),0)</f>
        <v>0</v>
      </c>
      <c r="Q19" s="228">
        <f>_xlfn.IFNA(VLOOKUP(CONCATENATE($Q$5,$B19,$C19),DARD!$A$6:$N$203,14,FALSE),0)</f>
        <v>0</v>
      </c>
      <c r="R19" s="228">
        <f>_xlfn.IFNA(VLOOKUP(CONCATENATE($R$5,$B19,$C19),AVON!$A$6:$N$200,14,FALSE),0)</f>
        <v>0</v>
      </c>
      <c r="S19" s="228">
        <f>_xlfn.IFNA(VLOOKUP(CONCATENATE($S$5,$B19,$C19),MUR!$A$6:$N$200,14,FALSE),0)</f>
        <v>0</v>
      </c>
      <c r="T19" s="228">
        <f>_xlfn.IFNA(VLOOKUP(CONCATENATE($T$5,$B19,$C19),MOOR!$A$6:$N$200,14,FALSE),0)</f>
        <v>0</v>
      </c>
      <c r="U19" s="228">
        <f>_xlfn.IFNA(VLOOKUP(CONCATENATE($U$5,$B19,$C19),MORT!$A$6:$N$198,14,FALSE),0)</f>
        <v>0</v>
      </c>
      <c r="V19" s="228">
        <f>_xlfn.IFNA(VLOOKUP(CONCATENATE($V$5,$B19,$C19),KAL!$A$8:$N$198,14,FALSE),0)</f>
        <v>0</v>
      </c>
      <c r="W19" s="228">
        <f>_xlfn.IFNA(VLOOKUP(CONCATENATE($W$5,$B19,$C19),GID!$A$8:$N$198,14,FALSE),0)</f>
        <v>0</v>
      </c>
      <c r="X19" s="228">
        <f>_xlfn.IFNA(VLOOKUP(CONCATENATE($X$5,$B19,$C19),KEL!$A$6:$N$198,14,FALSE),0)</f>
        <v>0</v>
      </c>
      <c r="Y19" s="228">
        <f>_xlfn.IFNA(VLOOKUP(CONCATENATE($Y$5,$B19,$C19),ESP!$A$6:$N$198,14,FALSE),0)</f>
        <v>0</v>
      </c>
      <c r="Z19" s="228">
        <f>_xlfn.IFNA(VLOOKUP(CONCATENATE($Z$5,$B19,$C19),MOON!$A$6:$N$195,14,FALSE),0)</f>
        <v>0</v>
      </c>
      <c r="AA19" s="228">
        <f>_xlfn.IFNA(VLOOKUP(CONCATENATE($AA$5,$B19,$C19),DRY!$A$6:$N$200,14,FALSE),0)</f>
        <v>0</v>
      </c>
      <c r="AB19" s="228">
        <f>_xlfn.IFNA(VLOOKUP(CONCATENATE($AB$5,$B19,$C19),WALL!$A$6:$N$200,14,FALSE),0)</f>
        <v>0</v>
      </c>
      <c r="AC19" s="228">
        <f>_xlfn.IFNA(VLOOKUP(CONCATENATE($AC$5,$B19,$C19),PCWA!$A$6:$N$198,14,FALSE),0)</f>
        <v>0</v>
      </c>
      <c r="AD19" s="60"/>
      <c r="AE19" s="60"/>
      <c r="AF19" s="60">
        <f>_xlfn.IFNA(VLOOKUP(CONCATENATE($AF$5,$B19,$C19),HARV!$A$6:$N$198,14,FALSE),0)</f>
        <v>0</v>
      </c>
      <c r="AG19" s="60"/>
      <c r="AH19" s="60">
        <f>_xlfn.IFNA(VLOOKUP(CONCATENATE($AH$5,$B19,$C19),KAL!$A$6:$N$200,14,FALSE),0)</f>
        <v>0</v>
      </c>
      <c r="AI19" s="60">
        <f>_xlfn.IFNA(VLOOKUP(CONCATENATE($AI$5,$B19,$C19),DRY!$A$6:$N$198,14,FALSE),0)</f>
        <v>0</v>
      </c>
      <c r="AJ19" s="60">
        <f>_xlfn.IFNA(VLOOKUP(CONCATENATE($AJ$5,$B19,$C19),Spare5!$A$6:$N$197,14,FALSE),0)</f>
        <v>0</v>
      </c>
      <c r="AK19" s="61">
        <f>_xlfn.IFNA(VLOOKUP(CONCATENATE($AK$5,$B19,$C19),PCWA!$A$6:$N$231,14,FALSE),0)</f>
        <v>0</v>
      </c>
      <c r="AL19" s="49"/>
    </row>
    <row r="20" spans="1:38" x14ac:dyDescent="0.2">
      <c r="A20" s="623"/>
      <c r="B20" s="56" t="s">
        <v>300</v>
      </c>
      <c r="C20" s="62" t="s">
        <v>301</v>
      </c>
      <c r="D20" s="62"/>
      <c r="E20" s="62" t="s">
        <v>242</v>
      </c>
      <c r="F20" s="63">
        <v>45371</v>
      </c>
      <c r="G20" s="72">
        <v>9</v>
      </c>
      <c r="H20" s="58">
        <f t="shared" si="0"/>
        <v>0</v>
      </c>
      <c r="I20" s="59">
        <f t="shared" si="1"/>
        <v>0</v>
      </c>
      <c r="J20" s="440">
        <f t="shared" si="2"/>
        <v>11</v>
      </c>
      <c r="K20" s="228">
        <f>_xlfn.IFNA(VLOOKUP(CONCATENATE($K$5,$B20,$C20),CAP!$A$6:$N$200,14,FALSE),0)</f>
        <v>0</v>
      </c>
      <c r="L20" s="228">
        <f>_xlfn.IFNA(VLOOKUP(CONCATENATE($L$5,$B20,$C20),'SER1'!$A$6:$N$200,14,FALSE),0)</f>
        <v>0</v>
      </c>
      <c r="M20" s="228">
        <f>_xlfn.IFNA(VLOOKUP(CONCATENATE($M$5,$B20,$C20),ALB!$A$6:$N$200,14,FALSE),0)</f>
        <v>0</v>
      </c>
      <c r="N20" s="228">
        <f>_xlfn.IFNA(VLOOKUP(CONCATENATE($N$5,$B20,$C20),KR!$A$6:$N$200,14,FALSE),0)</f>
        <v>0</v>
      </c>
      <c r="O20" s="228">
        <f>_xlfn.IFNA(VLOOKUP(CONCATENATE($O$5,$B20,$C20),'SER2'!$A$6:$N$200,14,FALSE),0)</f>
        <v>0</v>
      </c>
      <c r="P20" s="60">
        <f>_xlfn.IFNA(VLOOKUP(CONCATENATE($P$5,$B20,$C20),HARV!$A$6:$N$203,14,FALSE),0)</f>
        <v>0</v>
      </c>
      <c r="Q20" s="228">
        <f>_xlfn.IFNA(VLOOKUP(CONCATENATE($Q$5,$B20,$C20),DARD!$A$6:$N$203,14,FALSE),0)</f>
        <v>0</v>
      </c>
      <c r="R20" s="228">
        <f>_xlfn.IFNA(VLOOKUP(CONCATENATE($R$5,$B20,$C20),AVON!$A$6:$N$200,14,FALSE),0)</f>
        <v>0</v>
      </c>
      <c r="S20" s="228">
        <f>_xlfn.IFNA(VLOOKUP(CONCATENATE($S$5,$B20,$C20),MUR!$A$6:$N$200,14,FALSE),0)</f>
        <v>0</v>
      </c>
      <c r="T20" s="228">
        <f>_xlfn.IFNA(VLOOKUP(CONCATENATE($T$5,$B20,$C20),MOOR!$A$6:$N$200,14,FALSE),0)</f>
        <v>0</v>
      </c>
      <c r="U20" s="228">
        <f>_xlfn.IFNA(VLOOKUP(CONCATENATE($U$5,$B20,$C20),MORT!$A$6:$N$198,14,FALSE),0)</f>
        <v>0</v>
      </c>
      <c r="V20" s="228">
        <f>_xlfn.IFNA(VLOOKUP(CONCATENATE($V$5,$B20,$C20),KAL!$A$8:$N$198,14,FALSE),0)</f>
        <v>0</v>
      </c>
      <c r="W20" s="228">
        <f>_xlfn.IFNA(VLOOKUP(CONCATENATE($W$5,$B20,$C20),GID!$A$8:$N$198,14,FALSE),0)</f>
        <v>0</v>
      </c>
      <c r="X20" s="228">
        <f>_xlfn.IFNA(VLOOKUP(CONCATENATE($X$5,$B20,$C20),KEL!$A$6:$N$198,14,FALSE),0)</f>
        <v>0</v>
      </c>
      <c r="Y20" s="228">
        <f>_xlfn.IFNA(VLOOKUP(CONCATENATE($Y$5,$B20,$C20),ESP!$A$6:$N$198,14,FALSE),0)</f>
        <v>0</v>
      </c>
      <c r="Z20" s="228">
        <f>_xlfn.IFNA(VLOOKUP(CONCATENATE($Z$5,$B20,$C20),MOON!$A$6:$N$195,14,FALSE),0)</f>
        <v>0</v>
      </c>
      <c r="AA20" s="228">
        <f>_xlfn.IFNA(VLOOKUP(CONCATENATE($AA$5,$B20,$C20),DRY!$A$6:$N$200,14,FALSE),0)</f>
        <v>0</v>
      </c>
      <c r="AB20" s="228">
        <f>_xlfn.IFNA(VLOOKUP(CONCATENATE($AB$5,$B20,$C20),WALL!$A$6:$N$200,14,FALSE),0)</f>
        <v>0</v>
      </c>
      <c r="AC20" s="228">
        <f>_xlfn.IFNA(VLOOKUP(CONCATENATE($AC$5,$B20,$C20),PCWA!$A$6:$N$198,14,FALSE),0)</f>
        <v>0</v>
      </c>
      <c r="AD20" s="60"/>
      <c r="AE20" s="60"/>
      <c r="AF20" s="60">
        <f>_xlfn.IFNA(VLOOKUP(CONCATENATE($AF$5,$B20,$C20),HARV!$A$6:$N$198,14,FALSE),0)</f>
        <v>0</v>
      </c>
      <c r="AG20" s="60"/>
      <c r="AH20" s="60">
        <f>_xlfn.IFNA(VLOOKUP(CONCATENATE($AH$5,$B20,$C20),KAL!$A$6:$N$200,14,FALSE),0)</f>
        <v>0</v>
      </c>
      <c r="AI20" s="60">
        <f>_xlfn.IFNA(VLOOKUP(CONCATENATE($AI$5,$B20,$C20),DRY!$A$6:$N$198,14,FALSE),0)</f>
        <v>0</v>
      </c>
      <c r="AJ20" s="60">
        <f>_xlfn.IFNA(VLOOKUP(CONCATENATE($AJ$5,$B20,$C20),Spare5!$A$6:$N$197,14,FALSE),0)</f>
        <v>0</v>
      </c>
      <c r="AK20" s="61">
        <f>_xlfn.IFNA(VLOOKUP(CONCATENATE($AK$5,$B20,$C20),PCWA!$A$6:$N$231,14,FALSE),0)</f>
        <v>0</v>
      </c>
      <c r="AL20" s="49"/>
    </row>
    <row r="21" spans="1:38" s="3" customFormat="1" x14ac:dyDescent="0.2">
      <c r="A21" s="623"/>
      <c r="B21" s="56" t="s">
        <v>302</v>
      </c>
      <c r="C21" s="62" t="s">
        <v>303</v>
      </c>
      <c r="D21" s="62"/>
      <c r="E21" s="62" t="s">
        <v>242</v>
      </c>
      <c r="F21" s="63">
        <v>45371</v>
      </c>
      <c r="G21" s="72">
        <v>9</v>
      </c>
      <c r="H21" s="58">
        <f t="shared" si="0"/>
        <v>0</v>
      </c>
      <c r="I21" s="59">
        <f t="shared" si="1"/>
        <v>0</v>
      </c>
      <c r="J21" s="440">
        <f t="shared" si="2"/>
        <v>11</v>
      </c>
      <c r="K21" s="228">
        <f>_xlfn.IFNA(VLOOKUP(CONCATENATE($K$5,$B21,$C21),CAP!$A$6:$N$200,14,FALSE),0)</f>
        <v>0</v>
      </c>
      <c r="L21" s="228">
        <f>_xlfn.IFNA(VLOOKUP(CONCATENATE($L$5,$B21,$C21),'SER1'!$A$6:$N$200,14,FALSE),0)</f>
        <v>0</v>
      </c>
      <c r="M21" s="228">
        <f>_xlfn.IFNA(VLOOKUP(CONCATENATE($M$5,$B21,$C21),ALB!$A$6:$N$200,14,FALSE),0)</f>
        <v>0</v>
      </c>
      <c r="N21" s="228">
        <f>_xlfn.IFNA(VLOOKUP(CONCATENATE($N$5,$B21,$C21),KR!$A$6:$N$200,14,FALSE),0)</f>
        <v>0</v>
      </c>
      <c r="O21" s="228">
        <f>_xlfn.IFNA(VLOOKUP(CONCATENATE($O$5,$B21,$C21),'SER2'!$A$6:$N$200,14,FALSE),0)</f>
        <v>0</v>
      </c>
      <c r="P21" s="60">
        <f>_xlfn.IFNA(VLOOKUP(CONCATENATE($P$5,$B21,$C21),HARV!$A$6:$N$203,14,FALSE),0)</f>
        <v>0</v>
      </c>
      <c r="Q21" s="228">
        <f>_xlfn.IFNA(VLOOKUP(CONCATENATE($Q$5,$B21,$C21),DARD!$A$6:$N$203,14,FALSE),0)</f>
        <v>0</v>
      </c>
      <c r="R21" s="228">
        <f>_xlfn.IFNA(VLOOKUP(CONCATENATE($R$5,$B21,$C21),AVON!$A$6:$N$200,14,FALSE),0)</f>
        <v>0</v>
      </c>
      <c r="S21" s="228">
        <f>_xlfn.IFNA(VLOOKUP(CONCATENATE($S$5,$B21,$C21),MUR!$A$6:$N$200,14,FALSE),0)</f>
        <v>0</v>
      </c>
      <c r="T21" s="228">
        <f>_xlfn.IFNA(VLOOKUP(CONCATENATE($T$5,$B21,$C21),MOOR!$A$6:$N$200,14,FALSE),0)</f>
        <v>0</v>
      </c>
      <c r="U21" s="228">
        <f>_xlfn.IFNA(VLOOKUP(CONCATENATE($U$5,$B21,$C21),MORT!$A$6:$N$198,14,FALSE),0)</f>
        <v>0</v>
      </c>
      <c r="V21" s="228">
        <f>_xlfn.IFNA(VLOOKUP(CONCATENATE($V$5,$B21,$C21),KAL!$A$8:$N$198,14,FALSE),0)</f>
        <v>0</v>
      </c>
      <c r="W21" s="228">
        <f>_xlfn.IFNA(VLOOKUP(CONCATENATE($W$5,$B21,$C21),GID!$A$8:$N$198,14,FALSE),0)</f>
        <v>0</v>
      </c>
      <c r="X21" s="228">
        <f>_xlfn.IFNA(VLOOKUP(CONCATENATE($X$5,$B21,$C21),KEL!$A$6:$N$198,14,FALSE),0)</f>
        <v>0</v>
      </c>
      <c r="Y21" s="228">
        <f>_xlfn.IFNA(VLOOKUP(CONCATENATE($Y$5,$B21,$C21),ESP!$A$6:$N$198,14,FALSE),0)</f>
        <v>0</v>
      </c>
      <c r="Z21" s="228">
        <f>_xlfn.IFNA(VLOOKUP(CONCATENATE($Z$5,$B21,$C21),MOON!$A$6:$N$195,14,FALSE),0)</f>
        <v>0</v>
      </c>
      <c r="AA21" s="228">
        <f>_xlfn.IFNA(VLOOKUP(CONCATENATE($AA$5,$B21,$C21),DRY!$A$6:$N$200,14,FALSE),0)</f>
        <v>0</v>
      </c>
      <c r="AB21" s="228">
        <f>_xlfn.IFNA(VLOOKUP(CONCATENATE($AB$5,$B21,$C21),WALL!$A$6:$N$200,14,FALSE),0)</f>
        <v>0</v>
      </c>
      <c r="AC21" s="228">
        <f>_xlfn.IFNA(VLOOKUP(CONCATENATE($AC$5,$B21,$C21),PCWA!$A$6:$N$198,14,FALSE),0)</f>
        <v>0</v>
      </c>
      <c r="AD21" s="60"/>
      <c r="AE21" s="60"/>
      <c r="AF21" s="60">
        <f>_xlfn.IFNA(VLOOKUP(CONCATENATE($AF$5,$B21,$C21),HARV!$A$6:$N$198,14,FALSE),0)</f>
        <v>0</v>
      </c>
      <c r="AG21" s="60"/>
      <c r="AH21" s="60">
        <f>_xlfn.IFNA(VLOOKUP(CONCATENATE($AH$5,$B21,$C21),KAL!$A$6:$N$200,14,FALSE),0)</f>
        <v>0</v>
      </c>
      <c r="AI21" s="60">
        <f>_xlfn.IFNA(VLOOKUP(CONCATENATE($AI$5,$B21,$C21),DRY!$A$6:$N$198,14,FALSE),0)</f>
        <v>0</v>
      </c>
      <c r="AJ21" s="60">
        <f>_xlfn.IFNA(VLOOKUP(CONCATENATE($AJ$5,$B21,$C21),Spare5!$A$6:$N$197,14,FALSE),0)</f>
        <v>0</v>
      </c>
      <c r="AK21" s="61">
        <f>_xlfn.IFNA(VLOOKUP(CONCATENATE($AK$5,$B21,$C21),PCWA!$A$6:$N$231,14,FALSE),0)</f>
        <v>0</v>
      </c>
      <c r="AL21" s="49"/>
    </row>
    <row r="22" spans="1:38" s="3" customFormat="1" x14ac:dyDescent="0.2">
      <c r="A22" s="623"/>
      <c r="B22" s="56" t="s">
        <v>304</v>
      </c>
      <c r="C22" s="62" t="s">
        <v>305</v>
      </c>
      <c r="D22" s="62"/>
      <c r="E22" s="62" t="s">
        <v>255</v>
      </c>
      <c r="F22" s="63">
        <v>45372</v>
      </c>
      <c r="G22" s="72">
        <v>10</v>
      </c>
      <c r="H22" s="58">
        <f t="shared" si="0"/>
        <v>0</v>
      </c>
      <c r="I22" s="59">
        <f t="shared" si="1"/>
        <v>0</v>
      </c>
      <c r="J22" s="440">
        <f t="shared" si="2"/>
        <v>11</v>
      </c>
      <c r="K22" s="228">
        <f>_xlfn.IFNA(VLOOKUP(CONCATENATE($K$5,$B22,$C22),CAP!$A$6:$N$200,14,FALSE),0)</f>
        <v>0</v>
      </c>
      <c r="L22" s="228">
        <f>_xlfn.IFNA(VLOOKUP(CONCATENATE($L$5,$B22,$C22),'SER1'!$A$6:$N$200,14,FALSE),0)</f>
        <v>0</v>
      </c>
      <c r="M22" s="228">
        <f>_xlfn.IFNA(VLOOKUP(CONCATENATE($M$5,$B22,$C22),ALB!$A$6:$N$200,14,FALSE),0)</f>
        <v>0</v>
      </c>
      <c r="N22" s="228">
        <f>_xlfn.IFNA(VLOOKUP(CONCATENATE($N$5,$B22,$C22),KR!$A$6:$N$200,14,FALSE),0)</f>
        <v>0</v>
      </c>
      <c r="O22" s="228">
        <f>_xlfn.IFNA(VLOOKUP(CONCATENATE($O$5,$B22,$C22),'SER2'!$A$6:$N$200,14,FALSE),0)</f>
        <v>0</v>
      </c>
      <c r="P22" s="60">
        <f>_xlfn.IFNA(VLOOKUP(CONCATENATE($P$5,$B22,$C22),HARV!$A$6:$N$203,14,FALSE),0)</f>
        <v>0</v>
      </c>
      <c r="Q22" s="228">
        <f>_xlfn.IFNA(VLOOKUP(CONCATENATE($Q$5,$B22,$C22),DARD!$A$6:$N$203,14,FALSE),0)</f>
        <v>0</v>
      </c>
      <c r="R22" s="228">
        <f>_xlfn.IFNA(VLOOKUP(CONCATENATE($R$5,$B22,$C22),AVON!$A$6:$N$200,14,FALSE),0)</f>
        <v>0</v>
      </c>
      <c r="S22" s="228">
        <f>_xlfn.IFNA(VLOOKUP(CONCATENATE($S$5,$B22,$C22),MUR!$A$6:$N$200,14,FALSE),0)</f>
        <v>0</v>
      </c>
      <c r="T22" s="228">
        <f>_xlfn.IFNA(VLOOKUP(CONCATENATE($T$5,$B22,$C22),MOOR!$A$6:$N$200,14,FALSE),0)</f>
        <v>0</v>
      </c>
      <c r="U22" s="228">
        <f>_xlfn.IFNA(VLOOKUP(CONCATENATE($U$5,$B22,$C22),MORT!$A$6:$N$198,14,FALSE),0)</f>
        <v>0</v>
      </c>
      <c r="V22" s="228">
        <f>_xlfn.IFNA(VLOOKUP(CONCATENATE($V$5,$B22,$C22),KAL!$A$8:$N$198,14,FALSE),0)</f>
        <v>0</v>
      </c>
      <c r="W22" s="228">
        <f>_xlfn.IFNA(VLOOKUP(CONCATENATE($W$5,$B22,$C22),GID!$A$8:$N$198,14,FALSE),0)</f>
        <v>0</v>
      </c>
      <c r="X22" s="228">
        <f>_xlfn.IFNA(VLOOKUP(CONCATENATE($X$5,$B22,$C22),KEL!$A$6:$N$198,14,FALSE),0)</f>
        <v>0</v>
      </c>
      <c r="Y22" s="228">
        <f>_xlfn.IFNA(VLOOKUP(CONCATENATE($Y$5,$B22,$C22),ESP!$A$6:$N$198,14,FALSE),0)</f>
        <v>0</v>
      </c>
      <c r="Z22" s="228">
        <f>_xlfn.IFNA(VLOOKUP(CONCATENATE($Z$5,$B22,$C22),MOON!$A$6:$N$195,14,FALSE),0)</f>
        <v>0</v>
      </c>
      <c r="AA22" s="228">
        <f>_xlfn.IFNA(VLOOKUP(CONCATENATE($AA$5,$B22,$C22),DRY!$A$6:$N$200,14,FALSE),0)</f>
        <v>0</v>
      </c>
      <c r="AB22" s="228">
        <f>_xlfn.IFNA(VLOOKUP(CONCATENATE($AB$5,$B22,$C22),WALL!$A$6:$N$200,14,FALSE),0)</f>
        <v>0</v>
      </c>
      <c r="AC22" s="228">
        <f>_xlfn.IFNA(VLOOKUP(CONCATENATE($AC$5,$B22,$C22),PCWA!$A$6:$N$198,14,FALSE),0)</f>
        <v>0</v>
      </c>
      <c r="AD22" s="60"/>
      <c r="AE22" s="60"/>
      <c r="AF22" s="60">
        <f>_xlfn.IFNA(VLOOKUP(CONCATENATE($AF$5,$B22,$C22),HARV!$A$6:$N$198,14,FALSE),0)</f>
        <v>0</v>
      </c>
      <c r="AG22" s="60"/>
      <c r="AH22" s="60">
        <f>_xlfn.IFNA(VLOOKUP(CONCATENATE($AH$5,$B22,$C22),KAL!$A$6:$N$200,14,FALSE),0)</f>
        <v>0</v>
      </c>
      <c r="AI22" s="60">
        <f>_xlfn.IFNA(VLOOKUP(CONCATENATE($AI$5,$B22,$C22),DRY!$A$6:$N$198,14,FALSE),0)</f>
        <v>0</v>
      </c>
      <c r="AJ22" s="60">
        <f>_xlfn.IFNA(VLOOKUP(CONCATENATE($AJ$5,$B22,$C22),Spare5!$A$6:$N$197,14,FALSE),0)</f>
        <v>0</v>
      </c>
      <c r="AK22" s="61">
        <f>_xlfn.IFNA(VLOOKUP(CONCATENATE($AK$5,$B22,$C22),PCWA!$A$6:$N$231,14,FALSE),0)</f>
        <v>0</v>
      </c>
      <c r="AL22" s="49"/>
    </row>
    <row r="23" spans="1:38" x14ac:dyDescent="0.2">
      <c r="A23" s="623"/>
      <c r="B23" s="56" t="s">
        <v>304</v>
      </c>
      <c r="C23" s="62" t="s">
        <v>306</v>
      </c>
      <c r="D23" s="62"/>
      <c r="E23" s="62" t="s">
        <v>255</v>
      </c>
      <c r="F23" s="63">
        <v>45372</v>
      </c>
      <c r="G23" s="72">
        <v>10</v>
      </c>
      <c r="H23" s="58">
        <f t="shared" si="0"/>
        <v>0</v>
      </c>
      <c r="I23" s="59">
        <f t="shared" si="1"/>
        <v>0</v>
      </c>
      <c r="J23" s="440">
        <f t="shared" si="2"/>
        <v>11</v>
      </c>
      <c r="K23" s="228">
        <f>_xlfn.IFNA(VLOOKUP(CONCATENATE($K$5,$B23,$C23),CAP!$A$6:$N$200,14,FALSE),0)</f>
        <v>0</v>
      </c>
      <c r="L23" s="228">
        <f>_xlfn.IFNA(VLOOKUP(CONCATENATE($L$5,$B23,$C23),'SER1'!$A$6:$N$200,14,FALSE),0)</f>
        <v>0</v>
      </c>
      <c r="M23" s="228">
        <f>_xlfn.IFNA(VLOOKUP(CONCATENATE($M$5,$B23,$C23),ALB!$A$6:$N$200,14,FALSE),0)</f>
        <v>0</v>
      </c>
      <c r="N23" s="228">
        <f>_xlfn.IFNA(VLOOKUP(CONCATENATE($N$5,$B23,$C23),KR!$A$6:$N$200,14,FALSE),0)</f>
        <v>0</v>
      </c>
      <c r="O23" s="228">
        <f>_xlfn.IFNA(VLOOKUP(CONCATENATE($O$5,$B23,$C23),'SER2'!$A$6:$N$200,14,FALSE),0)</f>
        <v>0</v>
      </c>
      <c r="P23" s="60">
        <f>_xlfn.IFNA(VLOOKUP(CONCATENATE($P$5,$B23,$C23),HARV!$A$6:$N$203,14,FALSE),0)</f>
        <v>0</v>
      </c>
      <c r="Q23" s="228">
        <f>_xlfn.IFNA(VLOOKUP(CONCATENATE($Q$5,$B23,$C23),DARD!$A$6:$N$203,14,FALSE),0)</f>
        <v>0</v>
      </c>
      <c r="R23" s="228">
        <f>_xlfn.IFNA(VLOOKUP(CONCATENATE($R$5,$B23,$C23),AVON!$A$6:$N$200,14,FALSE),0)</f>
        <v>0</v>
      </c>
      <c r="S23" s="228">
        <f>_xlfn.IFNA(VLOOKUP(CONCATENATE($S$5,$B23,$C23),MUR!$A$6:$N$200,14,FALSE),0)</f>
        <v>0</v>
      </c>
      <c r="T23" s="228">
        <f>_xlfn.IFNA(VLOOKUP(CONCATENATE($T$5,$B23,$C23),MOOR!$A$6:$N$200,14,FALSE),0)</f>
        <v>0</v>
      </c>
      <c r="U23" s="228">
        <f>_xlfn.IFNA(VLOOKUP(CONCATENATE($U$5,$B23,$C23),MORT!$A$6:$N$198,14,FALSE),0)</f>
        <v>0</v>
      </c>
      <c r="V23" s="228">
        <f>_xlfn.IFNA(VLOOKUP(CONCATENATE($V$5,$B23,$C23),KAL!$A$8:$N$198,14,FALSE),0)</f>
        <v>0</v>
      </c>
      <c r="W23" s="228">
        <f>_xlfn.IFNA(VLOOKUP(CONCATENATE($W$5,$B23,$C23),GID!$A$8:$N$198,14,FALSE),0)</f>
        <v>0</v>
      </c>
      <c r="X23" s="228">
        <f>_xlfn.IFNA(VLOOKUP(CONCATENATE($X$5,$B23,$C23),KEL!$A$6:$N$198,14,FALSE),0)</f>
        <v>0</v>
      </c>
      <c r="Y23" s="228">
        <f>_xlfn.IFNA(VLOOKUP(CONCATENATE($Y$5,$B23,$C23),ESP!$A$6:$N$198,14,FALSE),0)</f>
        <v>0</v>
      </c>
      <c r="Z23" s="228">
        <f>_xlfn.IFNA(VLOOKUP(CONCATENATE($Z$5,$B23,$C23),MOON!$A$6:$N$195,14,FALSE),0)</f>
        <v>0</v>
      </c>
      <c r="AA23" s="228">
        <f>_xlfn.IFNA(VLOOKUP(CONCATENATE($AA$5,$B23,$C23),DRY!$A$6:$N$200,14,FALSE),0)</f>
        <v>0</v>
      </c>
      <c r="AB23" s="228">
        <f>_xlfn.IFNA(VLOOKUP(CONCATENATE($AB$5,$B23,$C23),WALL!$A$6:$N$200,14,FALSE),0)</f>
        <v>0</v>
      </c>
      <c r="AC23" s="228">
        <f>_xlfn.IFNA(VLOOKUP(CONCATENATE($AC$5,$B23,$C23),PCWA!$A$6:$N$198,14,FALSE),0)</f>
        <v>0</v>
      </c>
      <c r="AD23" s="60"/>
      <c r="AE23" s="60"/>
      <c r="AF23" s="60">
        <f>_xlfn.IFNA(VLOOKUP(CONCATENATE($AF$5,$B23,$C23),HARV!$A$6:$N$198,14,FALSE),0)</f>
        <v>0</v>
      </c>
      <c r="AG23" s="60"/>
      <c r="AH23" s="60">
        <f>_xlfn.IFNA(VLOOKUP(CONCATENATE($AH$5,$B23,$C23),KAL!$A$6:$N$200,14,FALSE),0)</f>
        <v>0</v>
      </c>
      <c r="AI23" s="60">
        <f>_xlfn.IFNA(VLOOKUP(CONCATENATE($AI$5,$B23,$C23),DRY!$A$6:$N$198,14,FALSE),0)</f>
        <v>0</v>
      </c>
      <c r="AJ23" s="60">
        <f>_xlfn.IFNA(VLOOKUP(CONCATENATE($AJ$5,$B23,$C23),Spare5!$A$6:$N$197,14,FALSE),0)</f>
        <v>0</v>
      </c>
      <c r="AK23" s="61">
        <f>_xlfn.IFNA(VLOOKUP(CONCATENATE($AK$5,$B23,$C23),PCWA!$A$6:$N$231,14,FALSE),0)</f>
        <v>0</v>
      </c>
      <c r="AL23" s="49"/>
    </row>
    <row r="24" spans="1:38" x14ac:dyDescent="0.2">
      <c r="A24" s="623"/>
      <c r="B24" s="56" t="s">
        <v>307</v>
      </c>
      <c r="C24" s="62" t="s">
        <v>308</v>
      </c>
      <c r="D24" s="57"/>
      <c r="E24" s="57" t="s">
        <v>255</v>
      </c>
      <c r="F24" s="63">
        <v>45373</v>
      </c>
      <c r="G24" s="72">
        <v>11</v>
      </c>
      <c r="H24" s="58">
        <f t="shared" si="0"/>
        <v>0</v>
      </c>
      <c r="I24" s="59">
        <f t="shared" si="1"/>
        <v>0</v>
      </c>
      <c r="J24" s="440">
        <f t="shared" si="2"/>
        <v>11</v>
      </c>
      <c r="K24" s="228">
        <f>_xlfn.IFNA(VLOOKUP(CONCATENATE($K$5,$B24,$C24),CAP!$A$6:$N$200,14,FALSE),0)</f>
        <v>0</v>
      </c>
      <c r="L24" s="228">
        <f>_xlfn.IFNA(VLOOKUP(CONCATENATE($L$5,$B24,$C24),'SER1'!$A$6:$N$200,14,FALSE),0)</f>
        <v>0</v>
      </c>
      <c r="M24" s="228">
        <f>_xlfn.IFNA(VLOOKUP(CONCATENATE($M$5,$B24,$C24),ALB!$A$6:$N$200,14,FALSE),0)</f>
        <v>0</v>
      </c>
      <c r="N24" s="228">
        <f>_xlfn.IFNA(VLOOKUP(CONCATENATE($N$5,$B24,$C24),KR!$A$6:$N$200,14,FALSE),0)</f>
        <v>0</v>
      </c>
      <c r="O24" s="228">
        <f>_xlfn.IFNA(VLOOKUP(CONCATENATE($O$5,$B24,$C24),'SER2'!$A$6:$N$200,14,FALSE),0)</f>
        <v>0</v>
      </c>
      <c r="P24" s="60"/>
      <c r="Q24" s="228">
        <f>_xlfn.IFNA(VLOOKUP(CONCATENATE($Q$5,$B24,$C24),DARD!$A$6:$N$203,14,FALSE),0)</f>
        <v>0</v>
      </c>
      <c r="R24" s="228">
        <f>_xlfn.IFNA(VLOOKUP(CONCATENATE($R$5,$B24,$C24),AVON!$A$6:$N$200,14,FALSE),0)</f>
        <v>0</v>
      </c>
      <c r="S24" s="228">
        <f>_xlfn.IFNA(VLOOKUP(CONCATENATE($S$5,$B24,$C24),MUR!$A$6:$N$200,14,FALSE),0)</f>
        <v>0</v>
      </c>
      <c r="T24" s="228">
        <f>_xlfn.IFNA(VLOOKUP(CONCATENATE($T$5,$B24,$C24),MOOR!$A$6:$N$200,14,FALSE),0)</f>
        <v>0</v>
      </c>
      <c r="U24" s="228">
        <f>_xlfn.IFNA(VLOOKUP(CONCATENATE($U$5,$B24,$C24),MORT!$A$6:$N$198,14,FALSE),0)</f>
        <v>0</v>
      </c>
      <c r="V24" s="228">
        <f>_xlfn.IFNA(VLOOKUP(CONCATENATE($V$5,$B24,$C24),KAL!$A$8:$N$198,14,FALSE),0)</f>
        <v>0</v>
      </c>
      <c r="W24" s="228">
        <f>_xlfn.IFNA(VLOOKUP(CONCATENATE($W$5,$B24,$C24),GID!$A$8:$N$198,14,FALSE),0)</f>
        <v>0</v>
      </c>
      <c r="X24" s="228">
        <f>_xlfn.IFNA(VLOOKUP(CONCATENATE($X$5,$B24,$C24),KEL!$A$6:$N$198,14,FALSE),0)</f>
        <v>0</v>
      </c>
      <c r="Y24" s="228">
        <f>_xlfn.IFNA(VLOOKUP(CONCATENATE($Y$5,$B24,$C24),ESP!$A$6:$N$198,14,FALSE),0)</f>
        <v>0</v>
      </c>
      <c r="Z24" s="228">
        <f>_xlfn.IFNA(VLOOKUP(CONCATENATE($Z$5,$B24,$C24),MOON!$A$6:$N$195,14,FALSE),0)</f>
        <v>0</v>
      </c>
      <c r="AA24" s="228">
        <f>_xlfn.IFNA(VLOOKUP(CONCATENATE($AA$5,$B24,$C24),DRY!$A$6:$N$200,14,FALSE),0)</f>
        <v>0</v>
      </c>
      <c r="AB24" s="228">
        <f>_xlfn.IFNA(VLOOKUP(CONCATENATE($AB$5,$B24,$C24),WALL!$A$6:$N$200,14,FALSE),0)</f>
        <v>0</v>
      </c>
      <c r="AC24" s="228">
        <f>_xlfn.IFNA(VLOOKUP(CONCATENATE($AC$5,$B24,$C24),PCWA!$A$6:$N$198,14,FALSE),0)</f>
        <v>0</v>
      </c>
      <c r="AD24" s="60"/>
      <c r="AE24" s="60"/>
      <c r="AF24" s="60">
        <f>_xlfn.IFNA(VLOOKUP(CONCATENATE($AF$5,$B24,$C24),HARV!$A$6:$N$198,14,FALSE),0)</f>
        <v>0</v>
      </c>
      <c r="AG24" s="60"/>
      <c r="AH24" s="60">
        <f>_xlfn.IFNA(VLOOKUP(CONCATENATE($AH$5,$B24,$C24),KAL!$A$6:$N$200,14,FALSE),0)</f>
        <v>0</v>
      </c>
      <c r="AI24" s="60">
        <f>_xlfn.IFNA(VLOOKUP(CONCATENATE($AI$5,$B24,$C24),DRY!$A$6:$N$198,14,FALSE),0)</f>
        <v>0</v>
      </c>
      <c r="AJ24" s="60">
        <f>_xlfn.IFNA(VLOOKUP(CONCATENATE($AJ$5,$B24,$C24),Spare5!$A$6:$N$197,14,FALSE),0)</f>
        <v>0</v>
      </c>
      <c r="AK24" s="61">
        <f>_xlfn.IFNA(VLOOKUP(CONCATENATE($AK$5,$B24,$C24),PCWA!$A$6:$N$231,14,FALSE),0)</f>
        <v>0</v>
      </c>
      <c r="AL24" s="49"/>
    </row>
    <row r="25" spans="1:38" x14ac:dyDescent="0.2">
      <c r="A25" s="623"/>
      <c r="B25" s="56" t="s">
        <v>309</v>
      </c>
      <c r="C25" s="62" t="s">
        <v>310</v>
      </c>
      <c r="D25" s="62"/>
      <c r="E25" s="62" t="s">
        <v>245</v>
      </c>
      <c r="F25" s="63">
        <v>45380</v>
      </c>
      <c r="G25" s="72">
        <v>11</v>
      </c>
      <c r="H25" s="58">
        <f t="shared" si="0"/>
        <v>0</v>
      </c>
      <c r="I25" s="59">
        <f t="shared" si="1"/>
        <v>0</v>
      </c>
      <c r="J25" s="440">
        <f t="shared" si="2"/>
        <v>11</v>
      </c>
      <c r="K25" s="228">
        <f>_xlfn.IFNA(VLOOKUP(CONCATENATE($K$5,$B25,$C25),CAP!$A$6:$N$200,14,FALSE),0)</f>
        <v>0</v>
      </c>
      <c r="L25" s="228">
        <f>_xlfn.IFNA(VLOOKUP(CONCATENATE($L$5,$B25,$C25),'SER1'!$A$6:$N$200,14,FALSE),0)</f>
        <v>0</v>
      </c>
      <c r="M25" s="228">
        <f>_xlfn.IFNA(VLOOKUP(CONCATENATE($M$5,$B25,$C25),ALB!$A$6:$N$200,14,FALSE),0)</f>
        <v>0</v>
      </c>
      <c r="N25" s="228">
        <f>_xlfn.IFNA(VLOOKUP(CONCATENATE($N$5,$B25,$C25),KR!$A$6:$N$200,14,FALSE),0)</f>
        <v>0</v>
      </c>
      <c r="O25" s="228">
        <f>_xlfn.IFNA(VLOOKUP(CONCATENATE($O$5,$B25,$C25),'SER2'!$A$6:$N$200,14,FALSE),0)</f>
        <v>0</v>
      </c>
      <c r="P25" s="60"/>
      <c r="Q25" s="228">
        <f>_xlfn.IFNA(VLOOKUP(CONCATENATE($Q$5,$B25,$C25),DARD!$A$6:$N$203,14,FALSE),0)</f>
        <v>0</v>
      </c>
      <c r="R25" s="228">
        <f>_xlfn.IFNA(VLOOKUP(CONCATENATE($R$5,$B25,$C25),AVON!$A$6:$N$200,14,FALSE),0)</f>
        <v>0</v>
      </c>
      <c r="S25" s="228">
        <f>_xlfn.IFNA(VLOOKUP(CONCATENATE($S$5,$B25,$C25),MUR!$A$6:$N$200,14,FALSE),0)</f>
        <v>0</v>
      </c>
      <c r="T25" s="228">
        <f>_xlfn.IFNA(VLOOKUP(CONCATENATE($T$5,$B25,$C25),MOOR!$A$6:$N$200,14,FALSE),0)</f>
        <v>0</v>
      </c>
      <c r="U25" s="228">
        <f>_xlfn.IFNA(VLOOKUP(CONCATENATE($U$5,$B25,$C25),MORT!$A$6:$N$198,14,FALSE),0)</f>
        <v>0</v>
      </c>
      <c r="V25" s="228">
        <f>_xlfn.IFNA(VLOOKUP(CONCATENATE($V$5,$B25,$C25),KAL!$A$8:$N$198,14,FALSE),0)</f>
        <v>0</v>
      </c>
      <c r="W25" s="228">
        <f>_xlfn.IFNA(VLOOKUP(CONCATENATE($W$5,$B25,$C25),GID!$A$8:$N$198,14,FALSE),0)</f>
        <v>0</v>
      </c>
      <c r="X25" s="228">
        <f>_xlfn.IFNA(VLOOKUP(CONCATENATE($X$5,$B25,$C25),KEL!$A$6:$N$198,14,FALSE),0)</f>
        <v>0</v>
      </c>
      <c r="Y25" s="228">
        <f>_xlfn.IFNA(VLOOKUP(CONCATENATE($Y$5,$B25,$C25),ESP!$A$6:$N$198,14,FALSE),0)</f>
        <v>0</v>
      </c>
      <c r="Z25" s="228">
        <f>_xlfn.IFNA(VLOOKUP(CONCATENATE($Z$5,$B25,$C25),MOON!$A$6:$N$195,14,FALSE),0)</f>
        <v>0</v>
      </c>
      <c r="AA25" s="228">
        <f>_xlfn.IFNA(VLOOKUP(CONCATENATE($AA$5,$B25,$C25),DRY!$A$6:$N$200,14,FALSE),0)</f>
        <v>0</v>
      </c>
      <c r="AB25" s="228">
        <f>_xlfn.IFNA(VLOOKUP(CONCATENATE($AB$5,$B25,$C25),WALL!$A$6:$N$200,14,FALSE),0)</f>
        <v>0</v>
      </c>
      <c r="AC25" s="228">
        <f>_xlfn.IFNA(VLOOKUP(CONCATENATE($AC$5,$B25,$C25),PCWA!$A$6:$N$198,14,FALSE),0)</f>
        <v>0</v>
      </c>
      <c r="AD25" s="60"/>
      <c r="AE25" s="60"/>
      <c r="AF25" s="60">
        <f>_xlfn.IFNA(VLOOKUP(CONCATENATE($AF$5,$B25,$C25),HARV!$A$6:$N$198,14,FALSE),0)</f>
        <v>0</v>
      </c>
      <c r="AG25" s="60"/>
      <c r="AH25" s="60">
        <f>_xlfn.IFNA(VLOOKUP(CONCATENATE($AH$5,$B25,$C25),KAL!$A$6:$N$200,14,FALSE),0)</f>
        <v>0</v>
      </c>
      <c r="AI25" s="60">
        <f>_xlfn.IFNA(VLOOKUP(CONCATENATE($AI$5,$B25,$C25),DRY!$A$6:$N$198,14,FALSE),0)</f>
        <v>0</v>
      </c>
      <c r="AJ25" s="60">
        <f>_xlfn.IFNA(VLOOKUP(CONCATENATE($AJ$5,$B25,$C25),Spare5!$A$6:$N$197,14,FALSE),0)</f>
        <v>0</v>
      </c>
      <c r="AK25" s="61">
        <f>_xlfn.IFNA(VLOOKUP(CONCATENATE($AK$5,$B25,$C25),PCWA!$A$6:$N$231,14,FALSE),0)</f>
        <v>0</v>
      </c>
      <c r="AL25" s="49"/>
    </row>
    <row r="26" spans="1:38" x14ac:dyDescent="0.2">
      <c r="A26" s="623"/>
      <c r="B26" s="56" t="s">
        <v>311</v>
      </c>
      <c r="C26" s="62" t="s">
        <v>312</v>
      </c>
      <c r="D26" s="62"/>
      <c r="E26" s="62" t="s">
        <v>184</v>
      </c>
      <c r="F26" s="63">
        <v>45399</v>
      </c>
      <c r="G26" s="72">
        <v>11</v>
      </c>
      <c r="H26" s="58">
        <f t="shared" si="0"/>
        <v>0</v>
      </c>
      <c r="I26" s="59">
        <f t="shared" si="1"/>
        <v>0</v>
      </c>
      <c r="J26" s="440">
        <f t="shared" si="2"/>
        <v>11</v>
      </c>
      <c r="K26" s="228">
        <f>_xlfn.IFNA(VLOOKUP(CONCATENATE($K$5,$B26,$C26),CAP!$A$6:$N$200,14,FALSE),0)</f>
        <v>0</v>
      </c>
      <c r="L26" s="228">
        <f>_xlfn.IFNA(VLOOKUP(CONCATENATE($L$5,$B26,$C26),'SER1'!$A$6:$N$200,14,FALSE),0)</f>
        <v>0</v>
      </c>
      <c r="M26" s="228">
        <f>_xlfn.IFNA(VLOOKUP(CONCATENATE($M$5,$B26,$C26),ALB!$A$6:$N$200,14,FALSE),0)</f>
        <v>0</v>
      </c>
      <c r="N26" s="228">
        <f>_xlfn.IFNA(VLOOKUP(CONCATENATE($N$5,$B26,$C26),KR!$A$6:$N$200,14,FALSE),0)</f>
        <v>0</v>
      </c>
      <c r="O26" s="228">
        <f>_xlfn.IFNA(VLOOKUP(CONCATENATE($O$5,$B26,$C26),'SER2'!$A$6:$N$200,14,FALSE),0)</f>
        <v>0</v>
      </c>
      <c r="P26" s="60"/>
      <c r="Q26" s="228">
        <f>_xlfn.IFNA(VLOOKUP(CONCATENATE($Q$5,$B26,$C26),DARD!$A$6:$N$203,14,FALSE),0)</f>
        <v>0</v>
      </c>
      <c r="R26" s="228">
        <f>_xlfn.IFNA(VLOOKUP(CONCATENATE($R$5,$B26,$C26),AVON!$A$6:$N$200,14,FALSE),0)</f>
        <v>0</v>
      </c>
      <c r="S26" s="228">
        <f>_xlfn.IFNA(VLOOKUP(CONCATENATE($S$5,$B26,$C26),MUR!$A$6:$N$200,14,FALSE),0)</f>
        <v>0</v>
      </c>
      <c r="T26" s="228">
        <f>_xlfn.IFNA(VLOOKUP(CONCATENATE($T$5,$B26,$C26),MOOR!$A$6:$N$200,14,FALSE),0)</f>
        <v>0</v>
      </c>
      <c r="U26" s="228">
        <f>_xlfn.IFNA(VLOOKUP(CONCATENATE($U$5,$B26,$C26),MORT!$A$6:$N$198,14,FALSE),0)</f>
        <v>0</v>
      </c>
      <c r="V26" s="228">
        <f>_xlfn.IFNA(VLOOKUP(CONCATENATE($V$5,$B26,$C26),KAL!$A$8:$N$198,14,FALSE),0)</f>
        <v>0</v>
      </c>
      <c r="W26" s="228">
        <f>_xlfn.IFNA(VLOOKUP(CONCATENATE($W$5,$B26,$C26),GID!$A$8:$N$198,14,FALSE),0)</f>
        <v>0</v>
      </c>
      <c r="X26" s="228">
        <f>_xlfn.IFNA(VLOOKUP(CONCATENATE($X$5,$B26,$C26),KEL!$A$6:$N$198,14,FALSE),0)</f>
        <v>0</v>
      </c>
      <c r="Y26" s="228">
        <f>_xlfn.IFNA(VLOOKUP(CONCATENATE($Y$5,$B26,$C26),ESP!$A$6:$N$198,14,FALSE),0)</f>
        <v>0</v>
      </c>
      <c r="Z26" s="228">
        <f>_xlfn.IFNA(VLOOKUP(CONCATENATE($Z$5,$B26,$C26),MOON!$A$6:$N$195,14,FALSE),0)</f>
        <v>0</v>
      </c>
      <c r="AA26" s="228">
        <f>_xlfn.IFNA(VLOOKUP(CONCATENATE($AA$5,$B26,$C26),DRY!$A$6:$N$200,14,FALSE),0)</f>
        <v>0</v>
      </c>
      <c r="AB26" s="228">
        <f>_xlfn.IFNA(VLOOKUP(CONCATENATE($AB$5,$B26,$C26),WALL!$A$6:$N$200,14,FALSE),0)</f>
        <v>0</v>
      </c>
      <c r="AC26" s="228">
        <f>_xlfn.IFNA(VLOOKUP(CONCATENATE($AC$5,$B26,$C26),PCWA!$A$6:$N$198,14,FALSE),0)</f>
        <v>0</v>
      </c>
      <c r="AD26" s="60"/>
      <c r="AE26" s="60"/>
      <c r="AF26" s="60">
        <f>_xlfn.IFNA(VLOOKUP(CONCATENATE($AF$5,$B26,$C26),HARV!$A$6:$N$198,14,FALSE),0)</f>
        <v>0</v>
      </c>
      <c r="AG26" s="60"/>
      <c r="AH26" s="60">
        <f>_xlfn.IFNA(VLOOKUP(CONCATENATE($AH$5,$B26,$C26),KAL!$A$6:$N$200,14,FALSE),0)</f>
        <v>0</v>
      </c>
      <c r="AI26" s="60">
        <f>_xlfn.IFNA(VLOOKUP(CONCATENATE($AI$5,$B26,$C26),DRY!$A$6:$N$198,14,FALSE),0)</f>
        <v>0</v>
      </c>
      <c r="AJ26" s="60">
        <f>_xlfn.IFNA(VLOOKUP(CONCATENATE($AJ$5,$B26,$C26),Spare5!$A$6:$N$197,14,FALSE),0)</f>
        <v>0</v>
      </c>
      <c r="AK26" s="61">
        <f>_xlfn.IFNA(VLOOKUP(CONCATENATE($AK$5,$B26,$C26),PCWA!$A$6:$N$231,14,FALSE),0)</f>
        <v>0</v>
      </c>
      <c r="AL26" s="48"/>
    </row>
    <row r="27" spans="1:38" x14ac:dyDescent="0.2">
      <c r="A27" s="623"/>
      <c r="B27" s="56" t="s">
        <v>315</v>
      </c>
      <c r="C27" s="62" t="s">
        <v>1066</v>
      </c>
      <c r="D27" s="62"/>
      <c r="E27" s="62" t="s">
        <v>255</v>
      </c>
      <c r="F27" s="63">
        <v>45402</v>
      </c>
      <c r="G27" s="72">
        <v>11</v>
      </c>
      <c r="H27" s="58">
        <f t="shared" si="0"/>
        <v>0</v>
      </c>
      <c r="I27" s="59">
        <f t="shared" si="1"/>
        <v>0</v>
      </c>
      <c r="J27" s="440">
        <f t="shared" si="2"/>
        <v>11</v>
      </c>
      <c r="K27" s="228">
        <f>_xlfn.IFNA(VLOOKUP(CONCATENATE($K$5,$B27,$C27),CAP!$A$6:$N$200,14,FALSE),0)</f>
        <v>0</v>
      </c>
      <c r="L27" s="228">
        <f>_xlfn.IFNA(VLOOKUP(CONCATENATE($L$5,$B27,$C27),'SER1'!$A$6:$N$200,14,FALSE),0)</f>
        <v>0</v>
      </c>
      <c r="M27" s="228">
        <f>_xlfn.IFNA(VLOOKUP(CONCATENATE($M$5,$B27,$C27),ALB!$A$6:$N$200,14,FALSE),0)</f>
        <v>0</v>
      </c>
      <c r="N27" s="228">
        <f>_xlfn.IFNA(VLOOKUP(CONCATENATE($N$5,$B27,$C27),KR!$A$6:$N$200,14,FALSE),0)</f>
        <v>0</v>
      </c>
      <c r="O27" s="228">
        <f>_xlfn.IFNA(VLOOKUP(CONCATENATE($O$5,$B27,$C27),'SER2'!$A$6:$N$200,14,FALSE),0)</f>
        <v>0</v>
      </c>
      <c r="P27" s="60"/>
      <c r="Q27" s="228">
        <f>_xlfn.IFNA(VLOOKUP(CONCATENATE($Q$5,$B27,$C27),DARD!$A$6:$N$203,14,FALSE),0)</f>
        <v>0</v>
      </c>
      <c r="R27" s="228">
        <f>_xlfn.IFNA(VLOOKUP(CONCATENATE($R$5,$B27,$C27),AVON!$A$6:$N$200,14,FALSE),0)</f>
        <v>0</v>
      </c>
      <c r="S27" s="228">
        <f>_xlfn.IFNA(VLOOKUP(CONCATENATE($S$5,$B27,$C27),MUR!$A$6:$N$200,14,FALSE),0)</f>
        <v>0</v>
      </c>
      <c r="T27" s="228">
        <f>_xlfn.IFNA(VLOOKUP(CONCATENATE($T$5,$B27,$C27),MOOR!$A$6:$N$200,14,FALSE),0)</f>
        <v>0</v>
      </c>
      <c r="U27" s="228">
        <f>_xlfn.IFNA(VLOOKUP(CONCATENATE($U$5,$B27,$C27),MORT!$A$6:$N$198,14,FALSE),0)</f>
        <v>0</v>
      </c>
      <c r="V27" s="228">
        <f>_xlfn.IFNA(VLOOKUP(CONCATENATE($V$5,$B27,$C27),KAL!$A$8:$N$198,14,FALSE),0)</f>
        <v>0</v>
      </c>
      <c r="W27" s="228">
        <f>_xlfn.IFNA(VLOOKUP(CONCATENATE($W$5,$B27,$C27),GID!$A$8:$N$198,14,FALSE),0)</f>
        <v>0</v>
      </c>
      <c r="X27" s="228">
        <f>_xlfn.IFNA(VLOOKUP(CONCATENATE($X$5,$B27,$C27),KEL!$A$6:$N$198,14,FALSE),0)</f>
        <v>0</v>
      </c>
      <c r="Y27" s="228">
        <f>_xlfn.IFNA(VLOOKUP(CONCATENATE($Y$5,$B27,$C27),ESP!$A$6:$N$198,14,FALSE),0)</f>
        <v>0</v>
      </c>
      <c r="Z27" s="228">
        <f>_xlfn.IFNA(VLOOKUP(CONCATENATE($Z$5,$B27,$C27),MOON!$A$6:$N$195,14,FALSE),0)</f>
        <v>0</v>
      </c>
      <c r="AA27" s="228">
        <f>_xlfn.IFNA(VLOOKUP(CONCATENATE($AA$5,$B27,$C27),DRY!$A$6:$N$200,14,FALSE),0)</f>
        <v>0</v>
      </c>
      <c r="AB27" s="228">
        <f>_xlfn.IFNA(VLOOKUP(CONCATENATE($AB$5,$B27,$C27),WALL!$A$6:$N$200,14,FALSE),0)</f>
        <v>0</v>
      </c>
      <c r="AC27" s="228">
        <f>_xlfn.IFNA(VLOOKUP(CONCATENATE($AC$5,$B27,$C27),PCWA!$A$6:$N$198,14,FALSE),0)</f>
        <v>0</v>
      </c>
      <c r="AD27" s="60"/>
      <c r="AE27" s="60"/>
      <c r="AF27" s="60">
        <f>_xlfn.IFNA(VLOOKUP(CONCATENATE($AF$5,$B27,$C27),HARV!$A$6:$N$198,14,FALSE),0)</f>
        <v>0</v>
      </c>
      <c r="AG27" s="60"/>
      <c r="AH27" s="60">
        <f>_xlfn.IFNA(VLOOKUP(CONCATENATE($AH$5,$B27,$C27),KAL!$A$6:$N$200,14,FALSE),0)</f>
        <v>0</v>
      </c>
      <c r="AI27" s="60">
        <f>_xlfn.IFNA(VLOOKUP(CONCATENATE($AI$5,$B27,$C27),DRY!$A$6:$N$198,14,FALSE),0)</f>
        <v>0</v>
      </c>
      <c r="AJ27" s="60">
        <f>_xlfn.IFNA(VLOOKUP(CONCATENATE($AJ$5,$B27,$C27),Spare5!$A$6:$N$197,14,FALSE),0)</f>
        <v>0</v>
      </c>
      <c r="AK27" s="61">
        <f>_xlfn.IFNA(VLOOKUP(CONCATENATE($AK$5,$B27,$C27),PCWA!$A$6:$N$231,14,FALSE),0)</f>
        <v>0</v>
      </c>
      <c r="AL27" s="48"/>
    </row>
    <row r="28" spans="1:38" x14ac:dyDescent="0.2">
      <c r="A28" s="623"/>
      <c r="B28" s="56" t="s">
        <v>316</v>
      </c>
      <c r="C28" s="62" t="s">
        <v>317</v>
      </c>
      <c r="D28" s="62"/>
      <c r="E28" s="62" t="s">
        <v>318</v>
      </c>
      <c r="F28" s="63">
        <v>45411</v>
      </c>
      <c r="G28" s="72">
        <v>11</v>
      </c>
      <c r="H28" s="58">
        <f t="shared" si="0"/>
        <v>0</v>
      </c>
      <c r="I28" s="59">
        <f t="shared" si="1"/>
        <v>0</v>
      </c>
      <c r="J28" s="440">
        <f t="shared" si="2"/>
        <v>11</v>
      </c>
      <c r="K28" s="228">
        <f>_xlfn.IFNA(VLOOKUP(CONCATENATE($K$5,$B28,$C28),CAP!$A$6:$N$200,14,FALSE),0)</f>
        <v>0</v>
      </c>
      <c r="L28" s="228">
        <f>_xlfn.IFNA(VLOOKUP(CONCATENATE($L$5,$B28,$C28),'SER1'!$A$6:$N$200,14,FALSE),0)</f>
        <v>0</v>
      </c>
      <c r="M28" s="228">
        <f>_xlfn.IFNA(VLOOKUP(CONCATENATE($M$5,$B28,$C28),ALB!$A$6:$N$200,14,FALSE),0)</f>
        <v>0</v>
      </c>
      <c r="N28" s="228">
        <f>_xlfn.IFNA(VLOOKUP(CONCATENATE($N$5,$B28,$C28),KR!$A$6:$N$200,14,FALSE),0)</f>
        <v>0</v>
      </c>
      <c r="O28" s="228">
        <f>_xlfn.IFNA(VLOOKUP(CONCATENATE($O$5,$B28,$C28),'SER2'!$A$6:$N$200,14,FALSE),0)</f>
        <v>0</v>
      </c>
      <c r="P28" s="60"/>
      <c r="Q28" s="228">
        <f>_xlfn.IFNA(VLOOKUP(CONCATENATE($Q$5,$B28,$C28),DARD!$A$6:$N$203,14,FALSE),0)</f>
        <v>0</v>
      </c>
      <c r="R28" s="228">
        <f>_xlfn.IFNA(VLOOKUP(CONCATENATE($R$5,$B28,$C28),AVON!$A$6:$N$200,14,FALSE),0)</f>
        <v>0</v>
      </c>
      <c r="S28" s="228">
        <f>_xlfn.IFNA(VLOOKUP(CONCATENATE($S$5,$B28,$C28),MUR!$A$6:$N$200,14,FALSE),0)</f>
        <v>0</v>
      </c>
      <c r="T28" s="228">
        <f>_xlfn.IFNA(VLOOKUP(CONCATENATE($T$5,$B28,$C28),MOOR!$A$6:$N$200,14,FALSE),0)</f>
        <v>0</v>
      </c>
      <c r="U28" s="228">
        <f>_xlfn.IFNA(VLOOKUP(CONCATENATE($U$5,$B28,$C28),MORT!$A$6:$N$198,14,FALSE),0)</f>
        <v>0</v>
      </c>
      <c r="V28" s="228">
        <f>_xlfn.IFNA(VLOOKUP(CONCATENATE($V$5,$B28,$C28),KAL!$A$8:$N$198,14,FALSE),0)</f>
        <v>0</v>
      </c>
      <c r="W28" s="228">
        <f>_xlfn.IFNA(VLOOKUP(CONCATENATE($W$5,$B28,$C28),GID!$A$8:$N$198,14,FALSE),0)</f>
        <v>0</v>
      </c>
      <c r="X28" s="228">
        <f>_xlfn.IFNA(VLOOKUP(CONCATENATE($X$5,$B28,$C28),KEL!$A$6:$N$198,14,FALSE),0)</f>
        <v>0</v>
      </c>
      <c r="Y28" s="228">
        <f>_xlfn.IFNA(VLOOKUP(CONCATENATE($Y$5,$B28,$C28),ESP!$A$6:$N$198,14,FALSE),0)</f>
        <v>0</v>
      </c>
      <c r="Z28" s="228">
        <f>_xlfn.IFNA(VLOOKUP(CONCATENATE($Z$5,$B28,$C28),MOON!$A$6:$N$195,14,FALSE),0)</f>
        <v>0</v>
      </c>
      <c r="AA28" s="228">
        <f>_xlfn.IFNA(VLOOKUP(CONCATENATE($AA$5,$B28,$C28),DRY!$A$6:$N$200,14,FALSE),0)</f>
        <v>0</v>
      </c>
      <c r="AB28" s="228">
        <f>_xlfn.IFNA(VLOOKUP(CONCATENATE($AB$5,$B28,$C28),WALL!$A$6:$N$200,14,FALSE),0)</f>
        <v>0</v>
      </c>
      <c r="AC28" s="228">
        <f>_xlfn.IFNA(VLOOKUP(CONCATENATE($AC$5,$B28,$C28),PCWA!$A$6:$N$198,14,FALSE),0)</f>
        <v>0</v>
      </c>
      <c r="AD28" s="60"/>
      <c r="AE28" s="60"/>
      <c r="AF28" s="60">
        <f>_xlfn.IFNA(VLOOKUP(CONCATENATE($AF$5,$B28,$C28),HARV!$A$6:$N$198,14,FALSE),0)</f>
        <v>0</v>
      </c>
      <c r="AG28" s="60"/>
      <c r="AH28" s="60">
        <f>_xlfn.IFNA(VLOOKUP(CONCATENATE($AH$5,$B28,$C28),KAL!$A$6:$N$200,14,FALSE),0)</f>
        <v>0</v>
      </c>
      <c r="AI28" s="60">
        <f>_xlfn.IFNA(VLOOKUP(CONCATENATE($AI$5,$B28,$C28),DRY!$A$6:$N$198,14,FALSE),0)</f>
        <v>0</v>
      </c>
      <c r="AJ28" s="60">
        <f>_xlfn.IFNA(VLOOKUP(CONCATENATE($AJ$5,$B28,$C28),Spare5!$A$6:$N$197,14,FALSE),0)</f>
        <v>0</v>
      </c>
      <c r="AK28" s="61">
        <f>_xlfn.IFNA(VLOOKUP(CONCATENATE($AK$5,$B28,$C28),PCWA!$A$6:$N$231,14,FALSE),0)</f>
        <v>0</v>
      </c>
      <c r="AL28" s="48"/>
    </row>
    <row r="29" spans="1:38" x14ac:dyDescent="0.2">
      <c r="A29" s="623"/>
      <c r="B29" s="56" t="s">
        <v>337</v>
      </c>
      <c r="C29" s="62" t="s">
        <v>338</v>
      </c>
      <c r="D29" s="62"/>
      <c r="E29" s="62" t="s">
        <v>181</v>
      </c>
      <c r="F29" s="63">
        <v>45492</v>
      </c>
      <c r="G29" s="72">
        <v>11</v>
      </c>
      <c r="H29" s="58">
        <f t="shared" si="0"/>
        <v>0</v>
      </c>
      <c r="I29" s="59">
        <f t="shared" si="1"/>
        <v>0</v>
      </c>
      <c r="J29" s="440">
        <f t="shared" si="2"/>
        <v>11</v>
      </c>
      <c r="K29" s="228">
        <f>_xlfn.IFNA(VLOOKUP(CONCATENATE($K$5,$B29,$C29),CAP!$A$6:$N$200,14,FALSE),0)</f>
        <v>0</v>
      </c>
      <c r="L29" s="228">
        <f>_xlfn.IFNA(VLOOKUP(CONCATENATE($L$5,$B29,$C29),'SER1'!$A$6:$N$200,14,FALSE),0)</f>
        <v>0</v>
      </c>
      <c r="M29" s="228">
        <f>_xlfn.IFNA(VLOOKUP(CONCATENATE($M$5,$B29,$C29),ALB!$A$6:$N$200,14,FALSE),0)</f>
        <v>0</v>
      </c>
      <c r="N29" s="228">
        <f>_xlfn.IFNA(VLOOKUP(CONCATENATE($N$5,$B29,$C29),KR!$A$6:$N$200,14,FALSE),0)</f>
        <v>0</v>
      </c>
      <c r="O29" s="228">
        <f>_xlfn.IFNA(VLOOKUP(CONCATENATE($O$5,$B29,$C29),'SER2'!$A$6:$N$200,14,FALSE),0)</f>
        <v>0</v>
      </c>
      <c r="P29" s="60"/>
      <c r="Q29" s="228">
        <f>_xlfn.IFNA(VLOOKUP(CONCATENATE($Q$5,$B29,$C29),DARD!$A$6:$N$203,14,FALSE),0)</f>
        <v>0</v>
      </c>
      <c r="R29" s="228">
        <f>_xlfn.IFNA(VLOOKUP(CONCATENATE($R$5,$B29,$C29),AVON!$A$6:$N$200,14,FALSE),0)</f>
        <v>0</v>
      </c>
      <c r="S29" s="228">
        <f>_xlfn.IFNA(VLOOKUP(CONCATENATE($S$5,$B29,$C29),MUR!$A$6:$N$200,14,FALSE),0)</f>
        <v>0</v>
      </c>
      <c r="T29" s="228">
        <f>_xlfn.IFNA(VLOOKUP(CONCATENATE($T$5,$B29,$C29),MOOR!$A$6:$N$200,14,FALSE),0)</f>
        <v>0</v>
      </c>
      <c r="U29" s="228">
        <f>_xlfn.IFNA(VLOOKUP(CONCATENATE($U$5,$B29,$C29),MORT!$A$6:$N$198,14,FALSE),0)</f>
        <v>0</v>
      </c>
      <c r="V29" s="228">
        <f>_xlfn.IFNA(VLOOKUP(CONCATENATE($V$5,$B29,$C29),KAL!$A$8:$N$198,14,FALSE),0)</f>
        <v>0</v>
      </c>
      <c r="W29" s="228">
        <f>_xlfn.IFNA(VLOOKUP(CONCATENATE($W$5,$B29,$C29),GID!$A$8:$N$198,14,FALSE),0)</f>
        <v>0</v>
      </c>
      <c r="X29" s="228">
        <f>_xlfn.IFNA(VLOOKUP(CONCATENATE($X$5,$B29,$C29),KEL!$A$6:$N$198,14,FALSE),0)</f>
        <v>0</v>
      </c>
      <c r="Y29" s="228">
        <f>_xlfn.IFNA(VLOOKUP(CONCATENATE($Y$5,$B29,$C29),ESP!$A$6:$N$198,14,FALSE),0)</f>
        <v>0</v>
      </c>
      <c r="Z29" s="228">
        <f>_xlfn.IFNA(VLOOKUP(CONCATENATE($Z$5,$B29,$C29),MOON!$A$6:$N$195,14,FALSE),0)</f>
        <v>0</v>
      </c>
      <c r="AA29" s="228">
        <f>_xlfn.IFNA(VLOOKUP(CONCATENATE($AA$5,$B29,$C29),DRY!$A$6:$N$200,14,FALSE),0)</f>
        <v>0</v>
      </c>
      <c r="AB29" s="228">
        <f>_xlfn.IFNA(VLOOKUP(CONCATENATE($AB$5,$B29,$C29),WALL!$A$6:$N$200,14,FALSE),0)</f>
        <v>0</v>
      </c>
      <c r="AC29" s="228">
        <f>_xlfn.IFNA(VLOOKUP(CONCATENATE($AC$5,$B29,$C29),PCWA!$A$6:$N$198,14,FALSE),0)</f>
        <v>0</v>
      </c>
      <c r="AD29" s="60"/>
      <c r="AE29" s="60"/>
      <c r="AF29" s="60">
        <f>_xlfn.IFNA(VLOOKUP(CONCATENATE($AF$5,$B29,$C29),HARV!$A$6:$N$198,14,FALSE),0)</f>
        <v>0</v>
      </c>
      <c r="AG29" s="60"/>
      <c r="AH29" s="60">
        <f>_xlfn.IFNA(VLOOKUP(CONCATENATE($AH$5,$B29,$C29),KAL!$A$6:$N$200,14,FALSE),0)</f>
        <v>0</v>
      </c>
      <c r="AI29" s="60">
        <f>_xlfn.IFNA(VLOOKUP(CONCATENATE($AI$5,$B29,$C29),DRY!$A$6:$N$198,14,FALSE),0)</f>
        <v>0</v>
      </c>
      <c r="AJ29" s="60">
        <f>_xlfn.IFNA(VLOOKUP(CONCATENATE($AJ$5,$B29,$C29),Spare5!$A$6:$N$197,14,FALSE),0)</f>
        <v>0</v>
      </c>
      <c r="AK29" s="61">
        <f>_xlfn.IFNA(VLOOKUP(CONCATENATE($AK$5,$B29,$C29),PCWA!$A$6:$N$231,14,FALSE),0)</f>
        <v>0</v>
      </c>
      <c r="AL29" s="49"/>
    </row>
    <row r="30" spans="1:38" x14ac:dyDescent="0.2">
      <c r="A30" s="623"/>
      <c r="B30" s="56" t="s">
        <v>759</v>
      </c>
      <c r="C30" s="62" t="s">
        <v>760</v>
      </c>
      <c r="D30" s="57"/>
      <c r="E30" s="57" t="s">
        <v>761</v>
      </c>
      <c r="F30" s="63">
        <v>45533</v>
      </c>
      <c r="G30" s="72">
        <v>11</v>
      </c>
      <c r="H30" s="58">
        <f t="shared" si="0"/>
        <v>0</v>
      </c>
      <c r="I30" s="59">
        <f t="shared" si="1"/>
        <v>0</v>
      </c>
      <c r="J30" s="440">
        <f t="shared" si="2"/>
        <v>11</v>
      </c>
      <c r="K30" s="228">
        <f>_xlfn.IFNA(VLOOKUP(CONCATENATE($K$5,$B30,$C30),CAP!$A$6:$N$200,14,FALSE),0)</f>
        <v>0</v>
      </c>
      <c r="L30" s="228">
        <f>_xlfn.IFNA(VLOOKUP(CONCATENATE($L$5,$B30,$C30),'SER1'!$A$6:$N$200,14,FALSE),0)</f>
        <v>0</v>
      </c>
      <c r="M30" s="228">
        <f>_xlfn.IFNA(VLOOKUP(CONCATENATE($M$5,$B30,$C30),ALB!$A$6:$N$200,14,FALSE),0)</f>
        <v>0</v>
      </c>
      <c r="N30" s="228">
        <f>_xlfn.IFNA(VLOOKUP(CONCATENATE($N$5,$B30,$C30),KR!$A$6:$N$200,14,FALSE),0)</f>
        <v>0</v>
      </c>
      <c r="O30" s="228">
        <f>_xlfn.IFNA(VLOOKUP(CONCATENATE($O$5,$B30,$C30),'SER2'!$A$6:$N$200,14,FALSE),0)</f>
        <v>0</v>
      </c>
      <c r="P30" s="60"/>
      <c r="Q30" s="228">
        <f>_xlfn.IFNA(VLOOKUP(CONCATENATE($Q$5,$B30,$C30),DARD!$A$6:$N$203,14,FALSE),0)</f>
        <v>0</v>
      </c>
      <c r="R30" s="228">
        <f>_xlfn.IFNA(VLOOKUP(CONCATENATE($R$5,$B30,$C30),AVON!$A$6:$N$200,14,FALSE),0)</f>
        <v>0</v>
      </c>
      <c r="S30" s="228">
        <f>_xlfn.IFNA(VLOOKUP(CONCATENATE($S$5,$B30,$C30),MUR!$A$6:$N$200,14,FALSE),0)</f>
        <v>0</v>
      </c>
      <c r="T30" s="228">
        <f>_xlfn.IFNA(VLOOKUP(CONCATENATE($T$5,$B30,$C30),MOOR!$A$6:$N$200,14,FALSE),0)</f>
        <v>0</v>
      </c>
      <c r="U30" s="228">
        <f>_xlfn.IFNA(VLOOKUP(CONCATENATE($U$5,$B30,$C30),MORT!$A$6:$N$198,14,FALSE),0)</f>
        <v>0</v>
      </c>
      <c r="V30" s="228">
        <f>_xlfn.IFNA(VLOOKUP(CONCATENATE($V$5,$B30,$C30),KAL!$A$8:$N$198,14,FALSE),0)</f>
        <v>0</v>
      </c>
      <c r="W30" s="228">
        <f>_xlfn.IFNA(VLOOKUP(CONCATENATE($W$5,$B30,$C30),GID!$A$8:$N$198,14,FALSE),0)</f>
        <v>0</v>
      </c>
      <c r="X30" s="228">
        <f>_xlfn.IFNA(VLOOKUP(CONCATENATE($X$5,$B30,$C30),KEL!$A$6:$N$198,14,FALSE),0)</f>
        <v>0</v>
      </c>
      <c r="Y30" s="228">
        <f>_xlfn.IFNA(VLOOKUP(CONCATENATE($Y$5,$B30,$C30),ESP!$A$6:$N$198,14,FALSE),0)</f>
        <v>0</v>
      </c>
      <c r="Z30" s="228">
        <f>_xlfn.IFNA(VLOOKUP(CONCATENATE($Z$5,$B30,$C30),MOON!$A$6:$N$195,14,FALSE),0)</f>
        <v>0</v>
      </c>
      <c r="AA30" s="228">
        <f>_xlfn.IFNA(VLOOKUP(CONCATENATE($AA$5,$B30,$C30),DRY!$A$6:$N$200,14,FALSE),0)</f>
        <v>0</v>
      </c>
      <c r="AB30" s="228">
        <f>_xlfn.IFNA(VLOOKUP(CONCATENATE($AB$5,$B30,$C30),WALL!$A$6:$N$200,14,FALSE),0)</f>
        <v>0</v>
      </c>
      <c r="AC30" s="228">
        <f>_xlfn.IFNA(VLOOKUP(CONCATENATE($AC$5,$B30,$C30),PCWA!$A$6:$N$198,14,FALSE),0)</f>
        <v>0</v>
      </c>
      <c r="AD30" s="60"/>
      <c r="AE30" s="60"/>
      <c r="AF30" s="60">
        <f>_xlfn.IFNA(VLOOKUP(CONCATENATE($AF$5,$B30,$C30),HARV!$A$6:$N$198,14,FALSE),0)</f>
        <v>0</v>
      </c>
      <c r="AG30" s="60"/>
      <c r="AH30" s="60">
        <f>_xlfn.IFNA(VLOOKUP(CONCATENATE($AH$5,$B30,$C30),KAL!$A$6:$N$200,14,FALSE),0)</f>
        <v>0</v>
      </c>
      <c r="AI30" s="60">
        <f>_xlfn.IFNA(VLOOKUP(CONCATENATE($AI$5,$B30,$C30),DRY!$A$6:$N$198,14,FALSE),0)</f>
        <v>0</v>
      </c>
      <c r="AJ30" s="60">
        <f>_xlfn.IFNA(VLOOKUP(CONCATENATE($AJ$5,$B30,$C30),Spare5!$A$6:$N$197,14,FALSE),0)</f>
        <v>0</v>
      </c>
      <c r="AK30" s="61">
        <f>_xlfn.IFNA(VLOOKUP(CONCATENATE($AK$5,$B30,$C30),PCWA!$A$6:$N$231,14,FALSE),0)</f>
        <v>0</v>
      </c>
      <c r="AL30" s="49"/>
    </row>
    <row r="31" spans="1:38" x14ac:dyDescent="0.2">
      <c r="A31" s="623"/>
      <c r="B31" s="56"/>
      <c r="C31" s="62"/>
      <c r="D31" s="57"/>
      <c r="E31" s="57"/>
      <c r="F31" s="63"/>
      <c r="G31" s="72"/>
      <c r="H31" s="58">
        <f t="shared" ref="H31:H40" si="3">COUNTIF(K31:AL31,"&gt;0")</f>
        <v>0</v>
      </c>
      <c r="I31" s="59">
        <f t="shared" ref="I31:I40" si="4">SUM(K31:AM31)</f>
        <v>0</v>
      </c>
      <c r="J31" s="440">
        <f t="shared" ref="J31:J41" si="5">RANK(I31,$I$6:$I$57)</f>
        <v>11</v>
      </c>
      <c r="K31" s="228">
        <f>_xlfn.IFNA(VLOOKUP(CONCATENATE($K$5,$B31,$C31),CAP!$A$6:$N$200,14,FALSE),0)</f>
        <v>0</v>
      </c>
      <c r="L31" s="228">
        <f>_xlfn.IFNA(VLOOKUP(CONCATENATE($L$5,$B31,$C31),'SER1'!$A$6:$N$200,14,FALSE),0)</f>
        <v>0</v>
      </c>
      <c r="M31" s="228">
        <f>_xlfn.IFNA(VLOOKUP(CONCATENATE($M$5,$B31,$C31),ALB!$A$6:$N$200,14,FALSE),0)</f>
        <v>0</v>
      </c>
      <c r="N31" s="228">
        <f>_xlfn.IFNA(VLOOKUP(CONCATENATE($N$5,$B31,$C31),KR!$A$6:$N$200,14,FALSE),0)</f>
        <v>0</v>
      </c>
      <c r="O31" s="228">
        <f>_xlfn.IFNA(VLOOKUP(CONCATENATE($O$5,$B31,$C31),'SER2'!$A$6:$N$200,14,FALSE),0)</f>
        <v>0</v>
      </c>
      <c r="P31" s="60"/>
      <c r="Q31" s="228">
        <f>_xlfn.IFNA(VLOOKUP(CONCATENATE($Q$5,$B31,$C31),DARD!$A$6:$N$203,14,FALSE),0)</f>
        <v>0</v>
      </c>
      <c r="R31" s="228">
        <f>_xlfn.IFNA(VLOOKUP(CONCATENATE($R$5,$B31,$C31),AVON!$A$6:$N$200,14,FALSE),0)</f>
        <v>0</v>
      </c>
      <c r="S31" s="228">
        <f>_xlfn.IFNA(VLOOKUP(CONCATENATE($S$5,$B31,$C31),MUR!$A$6:$N$200,14,FALSE),0)</f>
        <v>0</v>
      </c>
      <c r="T31" s="228">
        <f>_xlfn.IFNA(VLOOKUP(CONCATENATE($T$5,$B31,$C31),MOOR!$A$6:$N$200,14,FALSE),0)</f>
        <v>0</v>
      </c>
      <c r="U31" s="228">
        <f>_xlfn.IFNA(VLOOKUP(CONCATENATE($U$5,$B31,$C31),MORT!$A$6:$N$198,14,FALSE),0)</f>
        <v>0</v>
      </c>
      <c r="V31" s="228">
        <f>_xlfn.IFNA(VLOOKUP(CONCATENATE($V$5,$B31,$C31),KAL!$A$8:$N$198,14,FALSE),0)</f>
        <v>0</v>
      </c>
      <c r="W31" s="228">
        <f>_xlfn.IFNA(VLOOKUP(CONCATENATE($W$5,$B31,$C31),GID!$A$8:$N$198,14,FALSE),0)</f>
        <v>0</v>
      </c>
      <c r="X31" s="228">
        <f>_xlfn.IFNA(VLOOKUP(CONCATENATE($X$5,$B31,$C31),KEL!$A$6:$N$198,14,FALSE),0)</f>
        <v>0</v>
      </c>
      <c r="Y31" s="228">
        <f>_xlfn.IFNA(VLOOKUP(CONCATENATE($Y$5,$B31,$C31),ESP!$A$6:$N$198,14,FALSE),0)</f>
        <v>0</v>
      </c>
      <c r="Z31" s="228">
        <f>_xlfn.IFNA(VLOOKUP(CONCATENATE($Z$5,$B31,$C31),MOON!$A$6:$N$195,14,FALSE),0)</f>
        <v>0</v>
      </c>
      <c r="AA31" s="228">
        <f>_xlfn.IFNA(VLOOKUP(CONCATENATE($AA$5,$B31,$C31),DRY!$A$6:$N$200,14,FALSE),0)</f>
        <v>0</v>
      </c>
      <c r="AB31" s="228">
        <f>_xlfn.IFNA(VLOOKUP(CONCATENATE($AB$5,$B31,$C31),WALL!$A$6:$N$200,14,FALSE),0)</f>
        <v>0</v>
      </c>
      <c r="AC31" s="228">
        <f>_xlfn.IFNA(VLOOKUP(CONCATENATE($AC$5,$B31,$C31),PCWA!$A$6:$N$198,14,FALSE),0)</f>
        <v>0</v>
      </c>
      <c r="AD31" s="60"/>
      <c r="AE31" s="60"/>
      <c r="AF31" s="60">
        <f>_xlfn.IFNA(VLOOKUP(CONCATENATE($AF$5,$B31,$C31),HARV!$A$6:$N$198,14,FALSE),0)</f>
        <v>0</v>
      </c>
      <c r="AG31" s="60"/>
      <c r="AH31" s="60">
        <f>_xlfn.IFNA(VLOOKUP(CONCATENATE($AH$5,$B31,$C31),KAL!$A$6:$N$200,14,FALSE),0)</f>
        <v>0</v>
      </c>
      <c r="AI31" s="60">
        <f>_xlfn.IFNA(VLOOKUP(CONCATENATE($AI$5,$B31,$C31),DRY!$A$6:$N$198,14,FALSE),0)</f>
        <v>0</v>
      </c>
      <c r="AJ31" s="60">
        <f>_xlfn.IFNA(VLOOKUP(CONCATENATE($AJ$5,$B31,$C31),Spare5!$A$6:$N$197,14,FALSE),0)</f>
        <v>0</v>
      </c>
      <c r="AK31" s="61">
        <f>_xlfn.IFNA(VLOOKUP(CONCATENATE($AK$5,$B31,$C31),PCWA!$A$6:$N$231,14,FALSE),0)</f>
        <v>0</v>
      </c>
      <c r="AL31" s="49"/>
    </row>
    <row r="32" spans="1:38" x14ac:dyDescent="0.2">
      <c r="A32" s="623"/>
      <c r="B32" s="56"/>
      <c r="C32" s="62"/>
      <c r="D32" s="62"/>
      <c r="E32" s="62"/>
      <c r="F32" s="63"/>
      <c r="G32" s="72"/>
      <c r="H32" s="58">
        <f t="shared" si="3"/>
        <v>0</v>
      </c>
      <c r="I32" s="59">
        <f t="shared" si="4"/>
        <v>0</v>
      </c>
      <c r="J32" s="440">
        <f t="shared" si="5"/>
        <v>11</v>
      </c>
      <c r="K32" s="228">
        <f>_xlfn.IFNA(VLOOKUP(CONCATENATE($K$5,$B32,$C32),CAP!$A$6:$N$200,14,FALSE),0)</f>
        <v>0</v>
      </c>
      <c r="L32" s="228">
        <f>_xlfn.IFNA(VLOOKUP(CONCATENATE($L$5,$B32,$C32),'SER1'!$A$6:$N$200,14,FALSE),0)</f>
        <v>0</v>
      </c>
      <c r="M32" s="228">
        <f>_xlfn.IFNA(VLOOKUP(CONCATENATE($M$5,$B32,$C32),ALB!$A$6:$N$200,14,FALSE),0)</f>
        <v>0</v>
      </c>
      <c r="N32" s="228">
        <f>_xlfn.IFNA(VLOOKUP(CONCATENATE($N$5,$B32,$C32),KR!$A$6:$N$200,14,FALSE),0)</f>
        <v>0</v>
      </c>
      <c r="O32" s="228">
        <f>_xlfn.IFNA(VLOOKUP(CONCATENATE($O$5,$B32,$C32),'SER2'!$A$6:$N$200,14,FALSE),0)</f>
        <v>0</v>
      </c>
      <c r="P32" s="60"/>
      <c r="Q32" s="228">
        <f>_xlfn.IFNA(VLOOKUP(CONCATENATE($Q$5,$B32,$C32),DARD!$A$6:$N$203,14,FALSE),0)</f>
        <v>0</v>
      </c>
      <c r="R32" s="228">
        <f>_xlfn.IFNA(VLOOKUP(CONCATENATE($R$5,$B32,$C32),AVON!$A$6:$N$200,14,FALSE),0)</f>
        <v>0</v>
      </c>
      <c r="S32" s="228">
        <f>_xlfn.IFNA(VLOOKUP(CONCATENATE($S$5,$B32,$C32),MUR!$A$6:$N$200,14,FALSE),0)</f>
        <v>0</v>
      </c>
      <c r="T32" s="228">
        <f>_xlfn.IFNA(VLOOKUP(CONCATENATE($T$5,$B32,$C32),MOOR!$A$6:$N$200,14,FALSE),0)</f>
        <v>0</v>
      </c>
      <c r="U32" s="228">
        <f>_xlfn.IFNA(VLOOKUP(CONCATENATE($U$5,$B32,$C32),MORT!$A$6:$N$198,14,FALSE),0)</f>
        <v>0</v>
      </c>
      <c r="V32" s="228">
        <f>_xlfn.IFNA(VLOOKUP(CONCATENATE($V$5,$B32,$C32),KAL!$A$8:$N$198,14,FALSE),0)</f>
        <v>0</v>
      </c>
      <c r="W32" s="228">
        <f>_xlfn.IFNA(VLOOKUP(CONCATENATE($W$5,$B32,$C32),GID!$A$8:$N$198,14,FALSE),0)</f>
        <v>0</v>
      </c>
      <c r="X32" s="228">
        <f>_xlfn.IFNA(VLOOKUP(CONCATENATE($X$5,$B32,$C32),KEL!$A$6:$N$198,14,FALSE),0)</f>
        <v>0</v>
      </c>
      <c r="Y32" s="228">
        <f>_xlfn.IFNA(VLOOKUP(CONCATENATE($Y$5,$B32,$C32),ESP!$A$6:$N$198,14,FALSE),0)</f>
        <v>0</v>
      </c>
      <c r="Z32" s="228">
        <f>_xlfn.IFNA(VLOOKUP(CONCATENATE($Z$5,$B32,$C32),MOON!$A$6:$N$195,14,FALSE),0)</f>
        <v>0</v>
      </c>
      <c r="AA32" s="228">
        <f>_xlfn.IFNA(VLOOKUP(CONCATENATE($AA$5,$B32,$C32),DRY!$A$6:$N$200,14,FALSE),0)</f>
        <v>0</v>
      </c>
      <c r="AB32" s="228">
        <f>_xlfn.IFNA(VLOOKUP(CONCATENATE($AB$5,$B32,$C32),WALL!$A$6:$N$200,14,FALSE),0)</f>
        <v>0</v>
      </c>
      <c r="AC32" s="228">
        <f>_xlfn.IFNA(VLOOKUP(CONCATENATE($AC$5,$B32,$C32),PCWA!$A$6:$N$198,14,FALSE),0)</f>
        <v>0</v>
      </c>
      <c r="AD32" s="60"/>
      <c r="AE32" s="60"/>
      <c r="AF32" s="60">
        <f>_xlfn.IFNA(VLOOKUP(CONCATENATE($AF$5,$B32,$C32),HARV!$A$6:$N$198,14,FALSE),0)</f>
        <v>0</v>
      </c>
      <c r="AG32" s="60"/>
      <c r="AH32" s="60">
        <f>_xlfn.IFNA(VLOOKUP(CONCATENATE($AH$5,$B32,$C32),KAL!$A$6:$N$200,14,FALSE),0)</f>
        <v>0</v>
      </c>
      <c r="AI32" s="60">
        <f>_xlfn.IFNA(VLOOKUP(CONCATENATE($AI$5,$B32,$C32),DRY!$A$6:$N$198,14,FALSE),0)</f>
        <v>0</v>
      </c>
      <c r="AJ32" s="60">
        <f>_xlfn.IFNA(VLOOKUP(CONCATENATE($AJ$5,$B32,$C32),Spare5!$A$6:$N$197,14,FALSE),0)</f>
        <v>0</v>
      </c>
      <c r="AK32" s="61">
        <f>_xlfn.IFNA(VLOOKUP(CONCATENATE($AK$5,$B32,$C32),PCWA!$A$6:$N$231,14,FALSE),0)</f>
        <v>0</v>
      </c>
      <c r="AL32" s="48"/>
    </row>
    <row r="33" spans="1:38" x14ac:dyDescent="0.2">
      <c r="A33" s="623"/>
      <c r="B33" s="56"/>
      <c r="C33" s="62"/>
      <c r="D33" s="62"/>
      <c r="E33" s="62"/>
      <c r="F33" s="63"/>
      <c r="G33" s="72"/>
      <c r="H33" s="58">
        <f t="shared" si="3"/>
        <v>0</v>
      </c>
      <c r="I33" s="59">
        <f t="shared" si="4"/>
        <v>0</v>
      </c>
      <c r="J33" s="440">
        <f t="shared" si="5"/>
        <v>11</v>
      </c>
      <c r="K33" s="228">
        <f>_xlfn.IFNA(VLOOKUP(CONCATENATE($K$5,$B33,$C33),CAP!$A$6:$N$200,14,FALSE),0)</f>
        <v>0</v>
      </c>
      <c r="L33" s="228">
        <f>_xlfn.IFNA(VLOOKUP(CONCATENATE($L$5,$B33,$C33),'SER1'!$A$6:$N$200,14,FALSE),0)</f>
        <v>0</v>
      </c>
      <c r="M33" s="228">
        <f>_xlfn.IFNA(VLOOKUP(CONCATENATE($M$5,$B33,$C33),ALB!$A$6:$N$200,14,FALSE),0)</f>
        <v>0</v>
      </c>
      <c r="N33" s="228">
        <f>_xlfn.IFNA(VLOOKUP(CONCATENATE($N$5,$B33,$C33),KR!$A$6:$N$200,14,FALSE),0)</f>
        <v>0</v>
      </c>
      <c r="O33" s="228">
        <f>_xlfn.IFNA(VLOOKUP(CONCATENATE($O$5,$B33,$C33),[2]SER2!$A$6:$N$144,14,FALSE),0)</f>
        <v>0</v>
      </c>
      <c r="P33" s="60"/>
      <c r="Q33" s="228">
        <f>_xlfn.IFNA(VLOOKUP(CONCATENATE($Q$5,$B33,$C33),DARD!$A$6:$N$203,14,FALSE),0)</f>
        <v>0</v>
      </c>
      <c r="R33" s="228">
        <f>_xlfn.IFNA(VLOOKUP(CONCATENATE($R$5,$B33,$C33),AVON!$A$6:$N$200,14,FALSE),0)</f>
        <v>0</v>
      </c>
      <c r="S33" s="228">
        <f>_xlfn.IFNA(VLOOKUP(CONCATENATE($S$5,$B33,$C33),MUR!$A$6:$N$200,14,FALSE),0)</f>
        <v>0</v>
      </c>
      <c r="T33" s="228">
        <f>_xlfn.IFNA(VLOOKUP(CONCATENATE($T$5,$B33,$C33),MOOR!$A$6:$N$200,14,FALSE),0)</f>
        <v>0</v>
      </c>
      <c r="U33" s="228">
        <f>_xlfn.IFNA(VLOOKUP(CONCATENATE($U$5,$B33,$C33),MORT!$A$6:$N$198,14,FALSE),0)</f>
        <v>0</v>
      </c>
      <c r="V33" s="228">
        <f>_xlfn.IFNA(VLOOKUP(CONCATENATE($V$5,$B33,$C33),KAL!$A$8:$N$198,14,FALSE),0)</f>
        <v>0</v>
      </c>
      <c r="W33" s="228">
        <f>_xlfn.IFNA(VLOOKUP(CONCATENATE($W$5,$B33,$C33),GID!$A$8:$N$198,14,FALSE),0)</f>
        <v>0</v>
      </c>
      <c r="X33" s="228">
        <f>_xlfn.IFNA(VLOOKUP(CONCATENATE($X$5,$B33,$C33),KEL!$A$6:$N$198,14,FALSE),0)</f>
        <v>0</v>
      </c>
      <c r="Y33" s="228">
        <f>_xlfn.IFNA(VLOOKUP(CONCATENATE($Y$5,$B33,$C33),ESP!$A$6:$N$198,14,FALSE),0)</f>
        <v>0</v>
      </c>
      <c r="Z33" s="228">
        <f>_xlfn.IFNA(VLOOKUP(CONCATENATE($Z$5,$B33,$C33),MOON!$A$6:$N$195,14,FALSE),0)</f>
        <v>0</v>
      </c>
      <c r="AA33" s="228">
        <f>_xlfn.IFNA(VLOOKUP(CONCATENATE($AA$5,$B33,$C33),DRY!$A$6:$N$200,14,FALSE),0)</f>
        <v>0</v>
      </c>
      <c r="AB33" s="228">
        <f>_xlfn.IFNA(VLOOKUP(CONCATENATE($AB$5,$B33,$C33),WALL!$A$6:$N$200,14,FALSE),0)</f>
        <v>0</v>
      </c>
      <c r="AC33" s="228">
        <f>_xlfn.IFNA(VLOOKUP(CONCATENATE($AC$5,$B33,$C33),PCWA!$A$6:$N$198,14,FALSE),0)</f>
        <v>0</v>
      </c>
      <c r="AD33" s="60"/>
      <c r="AE33" s="60"/>
      <c r="AF33" s="60">
        <f>_xlfn.IFNA(VLOOKUP(CONCATENATE($AF$5,$B33,$C33),HARV!$A$6:$N$198,14,FALSE),0)</f>
        <v>0</v>
      </c>
      <c r="AG33" s="60"/>
      <c r="AH33" s="60">
        <f>_xlfn.IFNA(VLOOKUP(CONCATENATE($AH$5,$B33,$C33),KAL!$A$6:$N$200,14,FALSE),0)</f>
        <v>0</v>
      </c>
      <c r="AI33" s="60">
        <f>_xlfn.IFNA(VLOOKUP(CONCATENATE($AI$5,$B33,$C33),DRY!$A$6:$N$198,14,FALSE),0)</f>
        <v>0</v>
      </c>
      <c r="AJ33" s="60">
        <f>_xlfn.IFNA(VLOOKUP(CONCATENATE($AJ$5,$B33,$C33),Spare5!$A$6:$N$197,14,FALSE),0)</f>
        <v>0</v>
      </c>
      <c r="AK33" s="61">
        <f>_xlfn.IFNA(VLOOKUP(CONCATENATE($AK$5,$B33,$C33),PCWA!$A$6:$N$231,14,FALSE),0)</f>
        <v>0</v>
      </c>
      <c r="AL33" s="48"/>
    </row>
    <row r="34" spans="1:38" x14ac:dyDescent="0.2">
      <c r="A34" s="623"/>
      <c r="B34" s="56"/>
      <c r="C34" s="62"/>
      <c r="D34" s="62"/>
      <c r="E34" s="62"/>
      <c r="F34" s="63"/>
      <c r="G34" s="72"/>
      <c r="H34" s="58">
        <f t="shared" si="3"/>
        <v>0</v>
      </c>
      <c r="I34" s="59">
        <f t="shared" si="4"/>
        <v>0</v>
      </c>
      <c r="J34" s="440">
        <f t="shared" si="5"/>
        <v>11</v>
      </c>
      <c r="K34" s="228">
        <f>_xlfn.IFNA(VLOOKUP(CONCATENATE($K$5,$B34,$C34),CAP!$A$6:$N$200,14,FALSE),0)</f>
        <v>0</v>
      </c>
      <c r="L34" s="228">
        <f>_xlfn.IFNA(VLOOKUP(CONCATENATE($L$5,$B34,$C34),'SER1'!$A$6:$N$200,14,FALSE),0)</f>
        <v>0</v>
      </c>
      <c r="M34" s="228">
        <f>_xlfn.IFNA(VLOOKUP(CONCATENATE($M$5,$B34,$C34),ALB!$A$6:$N$200,14,FALSE),0)</f>
        <v>0</v>
      </c>
      <c r="N34" s="228">
        <f>_xlfn.IFNA(VLOOKUP(CONCATENATE($N$5,$B34,$C34),KR!$A$6:$N$200,14,FALSE),0)</f>
        <v>0</v>
      </c>
      <c r="O34" s="228">
        <f>_xlfn.IFNA(VLOOKUP(CONCATENATE($O$5,$B34,$C34),[2]SER2!$A$6:$N$144,14,FALSE),0)</f>
        <v>0</v>
      </c>
      <c r="P34" s="60"/>
      <c r="Q34" s="228">
        <f>_xlfn.IFNA(VLOOKUP(CONCATENATE($Q$5,$B34,$C34),DARD!$A$6:$N$203,14,FALSE),0)</f>
        <v>0</v>
      </c>
      <c r="R34" s="228">
        <f>_xlfn.IFNA(VLOOKUP(CONCATENATE($R$5,$B34,$C34),AVON!$A$6:$N$200,14,FALSE),0)</f>
        <v>0</v>
      </c>
      <c r="S34" s="228">
        <f>_xlfn.IFNA(VLOOKUP(CONCATENATE($S$5,$B34,$C34),MUR!$A$6:$N$200,14,FALSE),0)</f>
        <v>0</v>
      </c>
      <c r="T34" s="228">
        <f>_xlfn.IFNA(VLOOKUP(CONCATENATE($T$5,$B34,$C34),MOOR!$A$6:$N$200,14,FALSE),0)</f>
        <v>0</v>
      </c>
      <c r="U34" s="228">
        <f>_xlfn.IFNA(VLOOKUP(CONCATENATE($U$5,$B34,$C34),MORT!$A$6:$N$198,14,FALSE),0)</f>
        <v>0</v>
      </c>
      <c r="V34" s="228">
        <f>_xlfn.IFNA(VLOOKUP(CONCATENATE($V$5,$B34,$C34),KAL!$A$8:$N$198,14,FALSE),0)</f>
        <v>0</v>
      </c>
      <c r="W34" s="228">
        <f>_xlfn.IFNA(VLOOKUP(CONCATENATE($W$5,$B34,$C34),GID!$A$8:$N$198,14,FALSE),0)</f>
        <v>0</v>
      </c>
      <c r="X34" s="228">
        <f>_xlfn.IFNA(VLOOKUP(CONCATENATE($X$5,$B34,$C34),KEL!$A$6:$N$198,14,FALSE),0)</f>
        <v>0</v>
      </c>
      <c r="Y34" s="228">
        <f>_xlfn.IFNA(VLOOKUP(CONCATENATE($Y$5,$B34,$C34),ESP!$A$6:$N$198,14,FALSE),0)</f>
        <v>0</v>
      </c>
      <c r="Z34" s="228">
        <f>_xlfn.IFNA(VLOOKUP(CONCATENATE($Z$5,$B34,$C34),MOON!$A$6:$N$195,14,FALSE),0)</f>
        <v>0</v>
      </c>
      <c r="AA34" s="228">
        <f>_xlfn.IFNA(VLOOKUP(CONCATENATE($AA$5,$B34,$C34),DRY!$A$6:$N$200,14,FALSE),0)</f>
        <v>0</v>
      </c>
      <c r="AB34" s="228">
        <f>_xlfn.IFNA(VLOOKUP(CONCATENATE($AB$5,$B34,$C34),WALL!$A$6:$N$200,14,FALSE),0)</f>
        <v>0</v>
      </c>
      <c r="AC34" s="228">
        <f>_xlfn.IFNA(VLOOKUP(CONCATENATE($AC$5,$B34,$C34),PCWA!$A$6:$N$198,14,FALSE),0)</f>
        <v>0</v>
      </c>
      <c r="AD34" s="60"/>
      <c r="AE34" s="60"/>
      <c r="AF34" s="60">
        <f>_xlfn.IFNA(VLOOKUP(CONCATENATE($AF$5,$B34,$C34),HARV!$A$6:$N$198,14,FALSE),0)</f>
        <v>0</v>
      </c>
      <c r="AG34" s="60"/>
      <c r="AH34" s="60">
        <f>_xlfn.IFNA(VLOOKUP(CONCATENATE($AH$5,$B34,$C34),KAL!$A$6:$N$200,14,FALSE),0)</f>
        <v>0</v>
      </c>
      <c r="AI34" s="60">
        <f>_xlfn.IFNA(VLOOKUP(CONCATENATE($AI$5,$B34,$C34),DRY!$A$6:$N$198,14,FALSE),0)</f>
        <v>0</v>
      </c>
      <c r="AJ34" s="60">
        <f>_xlfn.IFNA(VLOOKUP(CONCATENATE($AJ$5,$B34,$C34),Spare5!$A$6:$N$197,14,FALSE),0)</f>
        <v>0</v>
      </c>
      <c r="AK34" s="61">
        <f>_xlfn.IFNA(VLOOKUP(CONCATENATE($AK$5,$B34,$C34),PCWA!$A$6:$N$231,14,FALSE),0)</f>
        <v>0</v>
      </c>
      <c r="AL34" s="48"/>
    </row>
    <row r="35" spans="1:38" x14ac:dyDescent="0.2">
      <c r="A35" s="623"/>
      <c r="B35" s="56"/>
      <c r="C35" s="62"/>
      <c r="D35" s="62"/>
      <c r="E35" s="62"/>
      <c r="F35" s="63"/>
      <c r="G35" s="72"/>
      <c r="H35" s="58">
        <f t="shared" si="3"/>
        <v>0</v>
      </c>
      <c r="I35" s="59">
        <f t="shared" si="4"/>
        <v>0</v>
      </c>
      <c r="J35" s="72">
        <f t="shared" si="5"/>
        <v>11</v>
      </c>
      <c r="K35" s="228">
        <f>_xlfn.IFNA(VLOOKUP(CONCATENATE($K$5,$B35,$C35),CAP!$A$6:$N$200,14,FALSE),0)</f>
        <v>0</v>
      </c>
      <c r="L35" s="228">
        <f>_xlfn.IFNA(VLOOKUP(CONCATENATE($L$5,$B35,$C35),'SER1'!$A$6:$N$200,14,FALSE),0)</f>
        <v>0</v>
      </c>
      <c r="M35" s="228">
        <f>_xlfn.IFNA(VLOOKUP(CONCATENATE($M$5,$B35,$C35),ALB!$A$6:$N$200,14,FALSE),0)</f>
        <v>0</v>
      </c>
      <c r="N35" s="228">
        <f>_xlfn.IFNA(VLOOKUP(CONCATENATE($N$5,$B35,$C35),KR!$A$6:$N$200,14,FALSE),0)</f>
        <v>0</v>
      </c>
      <c r="O35" s="228">
        <f>_xlfn.IFNA(VLOOKUP(CONCATENATE($O$5,$B35,$C35),[2]SER2!$A$6:$N$144,14,FALSE),0)</f>
        <v>0</v>
      </c>
      <c r="P35" s="60"/>
      <c r="Q35" s="228">
        <f>_xlfn.IFNA(VLOOKUP(CONCATENATE($Q$5,$B35,$C35),DARD!$A$6:$N$203,14,FALSE),0)</f>
        <v>0</v>
      </c>
      <c r="R35" s="228">
        <f>_xlfn.IFNA(VLOOKUP(CONCATENATE($R$5,$B35,$C35),AVON!$A$6:$N$200,14,FALSE),0)</f>
        <v>0</v>
      </c>
      <c r="S35" s="228">
        <f>_xlfn.IFNA(VLOOKUP(CONCATENATE($S$5,$B35,$C35),MUR!$A$6:$N$200,14,FALSE),0)</f>
        <v>0</v>
      </c>
      <c r="T35" s="228">
        <f>_xlfn.IFNA(VLOOKUP(CONCATENATE($T$5,$B35,$C35),MOOR!$A$6:$N$200,14,FALSE),0)</f>
        <v>0</v>
      </c>
      <c r="U35" s="228">
        <f>_xlfn.IFNA(VLOOKUP(CONCATENATE($U$5,$B35,$C35),MORT!$A$6:$N$198,14,FALSE),0)</f>
        <v>0</v>
      </c>
      <c r="V35" s="228">
        <f>_xlfn.IFNA(VLOOKUP(CONCATENATE($V$5,$B35,$C35),KAL!$A$8:$N$198,14,FALSE),0)</f>
        <v>0</v>
      </c>
      <c r="W35" s="228">
        <f>_xlfn.IFNA(VLOOKUP(CONCATENATE($W$5,$B35,$C35),GID!$A$8:$N$198,14,FALSE),0)</f>
        <v>0</v>
      </c>
      <c r="X35" s="228">
        <f>_xlfn.IFNA(VLOOKUP(CONCATENATE($X$5,$B35,$C35),KEL!$A$6:$N$198,14,FALSE),0)</f>
        <v>0</v>
      </c>
      <c r="Y35" s="228">
        <f>_xlfn.IFNA(VLOOKUP(CONCATENATE($Y$5,$B35,$C35),ESP!$A$6:$N$198,14,FALSE),0)</f>
        <v>0</v>
      </c>
      <c r="Z35" s="228">
        <f>_xlfn.IFNA(VLOOKUP(CONCATENATE($Z$5,$B35,$C35),MOON!$A$6:$N$195,14,FALSE),0)</f>
        <v>0</v>
      </c>
      <c r="AA35" s="228">
        <f>_xlfn.IFNA(VLOOKUP(CONCATENATE($AA$5,$B35,$C35),DRY!$A$6:$N$200,14,FALSE),0)</f>
        <v>0</v>
      </c>
      <c r="AB35" s="228">
        <f>_xlfn.IFNA(VLOOKUP(CONCATENATE($AB$5,$B35,$C35),WALL!$A$6:$N$200,14,FALSE),0)</f>
        <v>0</v>
      </c>
      <c r="AC35" s="228">
        <f>_xlfn.IFNA(VLOOKUP(CONCATENATE($AC$5,$B35,$C35),[4]PCWA!$A$6:$N$200,14,FALSE),0)</f>
        <v>0</v>
      </c>
      <c r="AD35" s="60"/>
      <c r="AE35" s="60"/>
      <c r="AF35" s="60"/>
      <c r="AG35" s="60"/>
      <c r="AH35" s="60"/>
      <c r="AI35" s="60"/>
      <c r="AJ35" s="60">
        <f>_xlfn.IFNA(VLOOKUP(CONCATENATE($AJ$5,$B35,$C35),Spare5!$A$6:$N$197,14,FALSE),0)</f>
        <v>0</v>
      </c>
      <c r="AK35" s="61"/>
      <c r="AL35" s="48"/>
    </row>
    <row r="36" spans="1:38" s="3" customFormat="1" x14ac:dyDescent="0.2">
      <c r="A36" s="623"/>
      <c r="B36" s="56"/>
      <c r="C36" s="62"/>
      <c r="D36" s="62"/>
      <c r="E36" s="62"/>
      <c r="F36" s="63"/>
      <c r="G36" s="72"/>
      <c r="H36" s="58">
        <f t="shared" si="3"/>
        <v>0</v>
      </c>
      <c r="I36" s="59">
        <f t="shared" si="4"/>
        <v>0</v>
      </c>
      <c r="J36" s="72">
        <f t="shared" si="5"/>
        <v>11</v>
      </c>
      <c r="K36" s="228">
        <f>_xlfn.IFNA(VLOOKUP(CONCATENATE($K$5,$B36,$C36),CAP!$A$6:$N$200,14,FALSE),0)</f>
        <v>0</v>
      </c>
      <c r="L36" s="228">
        <f>_xlfn.IFNA(VLOOKUP(CONCATENATE($L$5,$B36,$C36),'SER1'!$A$6:$N$200,14,FALSE),0)</f>
        <v>0</v>
      </c>
      <c r="M36" s="228">
        <f>_xlfn.IFNA(VLOOKUP(CONCATENATE($M$5,$B36,$C36),ALB!$A$6:$N$200,14,FALSE),0)</f>
        <v>0</v>
      </c>
      <c r="N36" s="228">
        <f>_xlfn.IFNA(VLOOKUP(CONCATENATE($N$5,$B36,$C36),KR!$A$6:$N$200,14,FALSE),0)</f>
        <v>0</v>
      </c>
      <c r="O36" s="228">
        <f>_xlfn.IFNA(VLOOKUP(CONCATENATE($O$5,$B36,$C36),[2]SER2!$A$6:$N$144,14,FALSE),0)</f>
        <v>0</v>
      </c>
      <c r="P36" s="60"/>
      <c r="Q36" s="228">
        <f>_xlfn.IFNA(VLOOKUP(CONCATENATE($Q$5,$B36,$C36),DARD!$A$6:$N$203,14,FALSE),0)</f>
        <v>0</v>
      </c>
      <c r="R36" s="228">
        <f>_xlfn.IFNA(VLOOKUP(CONCATENATE($R$5,$B36,$C36),AVON!$A$6:$N$200,14,FALSE),0)</f>
        <v>0</v>
      </c>
      <c r="S36" s="228">
        <f>_xlfn.IFNA(VLOOKUP(CONCATENATE($S$5,$B36,$C36),MUR!$A$6:$N$200,14,FALSE),0)</f>
        <v>0</v>
      </c>
      <c r="T36" s="228">
        <f>_xlfn.IFNA(VLOOKUP(CONCATENATE($T$5,$B36,$C36),MOOR!$A$6:$N$200,14,FALSE),0)</f>
        <v>0</v>
      </c>
      <c r="U36" s="228">
        <f>_xlfn.IFNA(VLOOKUP(CONCATENATE($U$5,$B36,$C36),MORT!$A$6:$N$198,14,FALSE),0)</f>
        <v>0</v>
      </c>
      <c r="V36" s="228">
        <f>_xlfn.IFNA(VLOOKUP(CONCATENATE($V$5,$B36,$C36),KAL!$A$8:$N$198,14,FALSE),0)</f>
        <v>0</v>
      </c>
      <c r="W36" s="228">
        <f>_xlfn.IFNA(VLOOKUP(CONCATENATE($W$5,$B36,$C36),GID!$A$8:$N$198,14,FALSE),0)</f>
        <v>0</v>
      </c>
      <c r="X36" s="228">
        <f>_xlfn.IFNA(VLOOKUP(CONCATENATE($X$5,$B36,$C36),KEL!$A$6:$N$198,14,FALSE),0)</f>
        <v>0</v>
      </c>
      <c r="Y36" s="228">
        <f>_xlfn.IFNA(VLOOKUP(CONCATENATE($Y$5,$B36,$C36),ESP!$A$6:$N$198,14,FALSE),0)</f>
        <v>0</v>
      </c>
      <c r="Z36" s="228">
        <f>_xlfn.IFNA(VLOOKUP(CONCATENATE($Z$5,$B36,$C36),MOON!$A$6:$N$195,14,FALSE),0)</f>
        <v>0</v>
      </c>
      <c r="AA36" s="228">
        <f>_xlfn.IFNA(VLOOKUP(CONCATENATE($AA$5,$B36,$C36),DRY!$A$6:$N$200,14,FALSE),0)</f>
        <v>0</v>
      </c>
      <c r="AB36" s="228">
        <f>_xlfn.IFNA(VLOOKUP(CONCATENATE($AB$5,$B36,$C36),WALL!$A$6:$N$200,14,FALSE),0)</f>
        <v>0</v>
      </c>
      <c r="AC36" s="228">
        <f>_xlfn.IFNA(VLOOKUP(CONCATENATE($AC$5,$B36,$C36),[4]PCWA!$A$6:$N$200,14,FALSE),0)</f>
        <v>0</v>
      </c>
      <c r="AD36" s="60"/>
      <c r="AE36" s="60"/>
      <c r="AF36" s="60">
        <f>_xlfn.IFNA(VLOOKUP(CONCATENATE($AF$5,$B36,$C36),HARV!$A$6:$N$198,14,FALSE),0)</f>
        <v>0</v>
      </c>
      <c r="AG36" s="60"/>
      <c r="AH36" s="60">
        <f>_xlfn.IFNA(VLOOKUP(CONCATENATE($AH$5,$B36,$C36),KAL!$A$6:$N$200,14,FALSE),0)</f>
        <v>0</v>
      </c>
      <c r="AI36" s="60">
        <f>_xlfn.IFNA(VLOOKUP(CONCATENATE($AI$5,$B36,$C36),DRY!$A$6:$N$198,14,FALSE),0)</f>
        <v>0</v>
      </c>
      <c r="AJ36" s="60">
        <f>_xlfn.IFNA(VLOOKUP(CONCATENATE($AJ$5,$B36,$C36),Spare5!$A$6:$N$197,14,FALSE),0)</f>
        <v>0</v>
      </c>
      <c r="AK36" s="61">
        <f>_xlfn.IFNA(VLOOKUP(CONCATENATE($AK$5,$B36,$C36),PCWA!$A$6:$N$231,14,FALSE),0)</f>
        <v>0</v>
      </c>
      <c r="AL36" s="49"/>
    </row>
    <row r="37" spans="1:38" x14ac:dyDescent="0.2">
      <c r="A37" s="623"/>
      <c r="B37" s="56"/>
      <c r="C37" s="62"/>
      <c r="D37" s="62"/>
      <c r="E37" s="62"/>
      <c r="F37" s="63"/>
      <c r="G37" s="72"/>
      <c r="H37" s="58">
        <f t="shared" si="3"/>
        <v>0</v>
      </c>
      <c r="I37" s="59">
        <f t="shared" si="4"/>
        <v>0</v>
      </c>
      <c r="J37" s="72">
        <f t="shared" si="5"/>
        <v>11</v>
      </c>
      <c r="K37" s="228">
        <f>_xlfn.IFNA(VLOOKUP(CONCATENATE($K$5,$B37,$C37),CAP!$A$6:$N$200,14,FALSE),0)</f>
        <v>0</v>
      </c>
      <c r="L37" s="228">
        <f>_xlfn.IFNA(VLOOKUP(CONCATENATE($L$5,$B37,$C37),'SER1'!$A$6:$N$200,14,FALSE),0)</f>
        <v>0</v>
      </c>
      <c r="M37" s="228">
        <f>_xlfn.IFNA(VLOOKUP(CONCATENATE($M$5,$B37,$C37),ALB!$A$6:$N$200,14,FALSE),0)</f>
        <v>0</v>
      </c>
      <c r="N37" s="228">
        <f>_xlfn.IFNA(VLOOKUP(CONCATENATE($N$5,$B37,$C37),KR!$A$6:$N$117,14,FALSE),0)</f>
        <v>0</v>
      </c>
      <c r="O37" s="228">
        <f>_xlfn.IFNA(VLOOKUP(CONCATENATE($O$5,$B37,$C37),[2]SER2!$A$6:$N$144,14,FALSE),0)</f>
        <v>0</v>
      </c>
      <c r="P37" s="60"/>
      <c r="Q37" s="228">
        <f>_xlfn.IFNA(VLOOKUP(CONCATENATE($Q$5,$B37,$C37),DARD!$A$6:$N$203,14,FALSE),0)</f>
        <v>0</v>
      </c>
      <c r="R37" s="228">
        <f>_xlfn.IFNA(VLOOKUP(CONCATENATE($R$5,$B37,$C37),AVON!$A$6:$N$200,14,FALSE),0)</f>
        <v>0</v>
      </c>
      <c r="S37" s="228">
        <f>_xlfn.IFNA(VLOOKUP(CONCATENATE($S$5,$B37,$C37),MUR!$A$6:$N$200,14,FALSE),0)</f>
        <v>0</v>
      </c>
      <c r="T37" s="228">
        <f>_xlfn.IFNA(VLOOKUP(CONCATENATE($T$5,$B37,$C37),MOOR!$A$6:$N$200,14,FALSE),0)</f>
        <v>0</v>
      </c>
      <c r="U37" s="228">
        <f>_xlfn.IFNA(VLOOKUP(CONCATENATE($U$5,$B37,$C37),MORT!$A$6:$N$198,14,FALSE),0)</f>
        <v>0</v>
      </c>
      <c r="V37" s="228">
        <f>_xlfn.IFNA(VLOOKUP(CONCATENATE($V$5,$B37,$C37),KAL!$A$8:$N$198,14,FALSE),0)</f>
        <v>0</v>
      </c>
      <c r="W37" s="228">
        <f>_xlfn.IFNA(VLOOKUP(CONCATENATE($W$5,$B37,$C37),GID!$A$8:$N$198,14,FALSE),0)</f>
        <v>0</v>
      </c>
      <c r="X37" s="228">
        <f>_xlfn.IFNA(VLOOKUP(CONCATENATE($X$5,$B37,$C37),KEL!$A$6:$N$198,14,FALSE),0)</f>
        <v>0</v>
      </c>
      <c r="Y37" s="228">
        <f>_xlfn.IFNA(VLOOKUP(CONCATENATE($Y$5,$B37,$C37),ESP!$A$6:$N$198,14,FALSE),0)</f>
        <v>0</v>
      </c>
      <c r="Z37" s="228">
        <f>_xlfn.IFNA(VLOOKUP(CONCATENATE($Z$5,$B37,$C37),MOON!$A$6:$N$195,14,FALSE),0)</f>
        <v>0</v>
      </c>
      <c r="AA37" s="228">
        <f>_xlfn.IFNA(VLOOKUP(CONCATENATE($AA$5,$B37,$C37),DRY!$A$6:$N$200,14,FALSE),0)</f>
        <v>0</v>
      </c>
      <c r="AB37" s="228">
        <f>_xlfn.IFNA(VLOOKUP(CONCATENATE($AB$5,$B37,$C37),WALL!$A$6:$N$200,14,FALSE),0)</f>
        <v>0</v>
      </c>
      <c r="AC37" s="228">
        <f>_xlfn.IFNA(VLOOKUP(CONCATENATE($AC$5,$B37,$C37),[4]PCWA!$A$6:$N$200,14,FALSE),0)</f>
        <v>0</v>
      </c>
      <c r="AD37" s="60"/>
      <c r="AE37" s="60"/>
      <c r="AF37" s="60">
        <f>_xlfn.IFNA(VLOOKUP(CONCATENATE($AF$5,$B37,$C37),HARV!$A$6:$N$198,14,FALSE),0)</f>
        <v>0</v>
      </c>
      <c r="AG37" s="60"/>
      <c r="AH37" s="60">
        <f>_xlfn.IFNA(VLOOKUP(CONCATENATE($AH$5,$B37,$C37),KAL!$A$6:$N$200,14,FALSE),0)</f>
        <v>0</v>
      </c>
      <c r="AI37" s="60">
        <f>_xlfn.IFNA(VLOOKUP(CONCATENATE($AI$5,$B37,$C37),DRY!$A$6:$N$198,14,FALSE),0)</f>
        <v>0</v>
      </c>
      <c r="AJ37" s="60">
        <f>_xlfn.IFNA(VLOOKUP(CONCATENATE($AJ$5,$B37,$C37),Spare5!$A$6:$N$197,14,FALSE),0)</f>
        <v>0</v>
      </c>
      <c r="AK37" s="61">
        <f>_xlfn.IFNA(VLOOKUP(CONCATENATE($AK$5,$B37,$C37),PCWA!$A$6:$N$231,14,FALSE),0)</f>
        <v>0</v>
      </c>
      <c r="AL37" s="49"/>
    </row>
    <row r="38" spans="1:38" x14ac:dyDescent="0.2">
      <c r="A38" s="623"/>
      <c r="B38" s="56"/>
      <c r="C38" s="62"/>
      <c r="D38" s="62"/>
      <c r="E38" s="62"/>
      <c r="F38" s="63"/>
      <c r="G38" s="72"/>
      <c r="H38" s="58">
        <f t="shared" si="3"/>
        <v>0</v>
      </c>
      <c r="I38" s="59">
        <f t="shared" si="4"/>
        <v>0</v>
      </c>
      <c r="J38" s="72">
        <f t="shared" si="5"/>
        <v>11</v>
      </c>
      <c r="K38" s="228">
        <f>_xlfn.IFNA(VLOOKUP(CONCATENATE($K$5,$B38,$C38),CAP!$A$6:$N$200,14,FALSE),0)</f>
        <v>0</v>
      </c>
      <c r="L38" s="228">
        <f>_xlfn.IFNA(VLOOKUP(CONCATENATE($L$5,$B38,$C38),'SER1'!$A$6:$N$200,14,FALSE),0)</f>
        <v>0</v>
      </c>
      <c r="M38" s="228">
        <f>_xlfn.IFNA(VLOOKUP(CONCATENATE($M$5,$B38,$C38),ALB!$A$6:$N$200,14,FALSE),0)</f>
        <v>0</v>
      </c>
      <c r="N38" s="228">
        <f>_xlfn.IFNA(VLOOKUP(CONCATENATE($N$5,$B38,$C38),KR!$A$6:$N$117,14,FALSE),0)</f>
        <v>0</v>
      </c>
      <c r="O38" s="228">
        <f>_xlfn.IFNA(VLOOKUP(CONCATENATE($O$5,$B38,$C38),[2]SER2!$A$6:$N$144,14,FALSE),0)</f>
        <v>0</v>
      </c>
      <c r="P38" s="60"/>
      <c r="Q38" s="228">
        <f>_xlfn.IFNA(VLOOKUP(CONCATENATE($Q$5,$B38,$C38),DARD!$A$6:$N$203,14,FALSE),0)</f>
        <v>0</v>
      </c>
      <c r="R38" s="228">
        <f>_xlfn.IFNA(VLOOKUP(CONCATENATE($R$5,$B38,$C38),AVON!$A$6:$N$200,14,FALSE),0)</f>
        <v>0</v>
      </c>
      <c r="S38" s="228">
        <f>_xlfn.IFNA(VLOOKUP(CONCATENATE($S$5,$B38,$C38),MUR!$A$6:$N$200,14,FALSE),0)</f>
        <v>0</v>
      </c>
      <c r="T38" s="228">
        <f>_xlfn.IFNA(VLOOKUP(CONCATENATE($T$5,$B38,$C38),MOOR!$A$6:$N$200,14,FALSE),0)</f>
        <v>0</v>
      </c>
      <c r="U38" s="228">
        <f>_xlfn.IFNA(VLOOKUP(CONCATENATE($U$5,$B38,$C38),MORT!$A$6:$N$198,14,FALSE),0)</f>
        <v>0</v>
      </c>
      <c r="V38" s="228">
        <f>_xlfn.IFNA(VLOOKUP(CONCATENATE($V$5,$B38,$C38),KAL!$A$8:$N$198,14,FALSE),0)</f>
        <v>0</v>
      </c>
      <c r="W38" s="228">
        <f>_xlfn.IFNA(VLOOKUP(CONCATENATE($W$5,$B38,$C38),GID!$A$8:$N$198,14,FALSE),0)</f>
        <v>0</v>
      </c>
      <c r="X38" s="228">
        <f>_xlfn.IFNA(VLOOKUP(CONCATENATE($X$5,$B38,$C38),KEL!$A$6:$N$198,14,FALSE),0)</f>
        <v>0</v>
      </c>
      <c r="Y38" s="228">
        <f>_xlfn.IFNA(VLOOKUP(CONCATENATE($Y$5,$B38,$C38),ESP!$A$6:$N$198,14,FALSE),0)</f>
        <v>0</v>
      </c>
      <c r="Z38" s="228">
        <f>_xlfn.IFNA(VLOOKUP(CONCATENATE($Z$5,$B38,$C38),MOON!$A$6:$N$195,14,FALSE),0)</f>
        <v>0</v>
      </c>
      <c r="AA38" s="228">
        <f>_xlfn.IFNA(VLOOKUP(CONCATENATE($AA$5,$B38,$C38),DRY!$A$6:$N$200,14,FALSE),0)</f>
        <v>0</v>
      </c>
      <c r="AB38" s="228">
        <f>_xlfn.IFNA(VLOOKUP(CONCATENATE($AB$5,$B38,$C38),WALL!$A$6:$N$200,14,FALSE),0)</f>
        <v>0</v>
      </c>
      <c r="AC38" s="228">
        <f>_xlfn.IFNA(VLOOKUP(CONCATENATE($AC$5,$B38,$C38),[4]PCWA!$A$6:$N$200,14,FALSE),0)</f>
        <v>0</v>
      </c>
      <c r="AD38" s="60"/>
      <c r="AE38" s="60"/>
      <c r="AF38" s="60">
        <f>_xlfn.IFNA(VLOOKUP(CONCATENATE($AF$5,$B38,$C38),HARV!$A$6:$N$198,14,FALSE),0)</f>
        <v>0</v>
      </c>
      <c r="AG38" s="60"/>
      <c r="AH38" s="60">
        <f>_xlfn.IFNA(VLOOKUP(CONCATENATE($AH$5,$B38,$C38),KAL!$A$6:$N$200,14,FALSE),0)</f>
        <v>0</v>
      </c>
      <c r="AI38" s="60">
        <f>_xlfn.IFNA(VLOOKUP(CONCATENATE($AI$5,$B38,$C38),DRY!$A$6:$N$198,14,FALSE),0)</f>
        <v>0</v>
      </c>
      <c r="AJ38" s="60">
        <f>_xlfn.IFNA(VLOOKUP(CONCATENATE($AJ$5,$B38,$C38),Spare5!$A$6:$N$197,14,FALSE),0)</f>
        <v>0</v>
      </c>
      <c r="AK38" s="61">
        <f>_xlfn.IFNA(VLOOKUP(CONCATENATE($AK$5,$B38,$C38),PCWA!$A$6:$N$231,14,FALSE),0)</f>
        <v>0</v>
      </c>
      <c r="AL38" s="49"/>
    </row>
    <row r="39" spans="1:38" x14ac:dyDescent="0.2">
      <c r="A39" s="623"/>
      <c r="B39" s="56"/>
      <c r="C39" s="62"/>
      <c r="D39" s="62"/>
      <c r="E39" s="62"/>
      <c r="F39" s="63"/>
      <c r="G39" s="72"/>
      <c r="H39" s="58">
        <f t="shared" si="3"/>
        <v>0</v>
      </c>
      <c r="I39" s="59">
        <f t="shared" si="4"/>
        <v>0</v>
      </c>
      <c r="J39" s="72">
        <f t="shared" si="5"/>
        <v>11</v>
      </c>
      <c r="K39" s="228">
        <f>_xlfn.IFNA(VLOOKUP(CONCATENATE($K$5,$B39,$C39),CAP!$A$6:$N$200,14,FALSE),0)</f>
        <v>0</v>
      </c>
      <c r="L39" s="228">
        <f>_xlfn.IFNA(VLOOKUP(CONCATENATE($L$5,$B39,$C39),'SER1'!$A$6:$N$200,14,FALSE),0)</f>
        <v>0</v>
      </c>
      <c r="M39" s="228">
        <f>_xlfn.IFNA(VLOOKUP(CONCATENATE($M$5,$B39,$C39),ALB!$A$6:$N$200,14,FALSE),0)</f>
        <v>0</v>
      </c>
      <c r="N39" s="228">
        <f>_xlfn.IFNA(VLOOKUP(CONCATENATE($N$5,$B39,$C39),KR!$A$6:$N$117,14,FALSE),0)</f>
        <v>0</v>
      </c>
      <c r="O39" s="228">
        <f>_xlfn.IFNA(VLOOKUP(CONCATENATE($O$5,$B39,$C39),[2]SER2!$A$6:$N$144,14,FALSE),0)</f>
        <v>0</v>
      </c>
      <c r="P39" s="60"/>
      <c r="Q39" s="228">
        <f>_xlfn.IFNA(VLOOKUP(CONCATENATE($Q$5,$B39,$C39),DARD!$A$6:$N$203,14,FALSE),0)</f>
        <v>0</v>
      </c>
      <c r="R39" s="228">
        <f>_xlfn.IFNA(VLOOKUP(CONCATENATE($R$5,$B39,$C39),AVON!$A$6:$N$200,14,FALSE),0)</f>
        <v>0</v>
      </c>
      <c r="S39" s="228">
        <f>_xlfn.IFNA(VLOOKUP(CONCATENATE($S$5,$B39,$C39),MUR!$A$6:$N$200,14,FALSE),0)</f>
        <v>0</v>
      </c>
      <c r="T39" s="228">
        <f>_xlfn.IFNA(VLOOKUP(CONCATENATE($T$5,$B39,$C39),MOOR!$A$6:$N$200,14,FALSE),0)</f>
        <v>0</v>
      </c>
      <c r="U39" s="228">
        <f>_xlfn.IFNA(VLOOKUP(CONCATENATE($U$5,$B39,$C39),MORT!$A$6:$N$198,14,FALSE),0)</f>
        <v>0</v>
      </c>
      <c r="V39" s="228">
        <f>_xlfn.IFNA(VLOOKUP(CONCATENATE($V$5,$B39,$C39),KAL!$A$8:$N$198,14,FALSE),0)</f>
        <v>0</v>
      </c>
      <c r="W39" s="228">
        <f>_xlfn.IFNA(VLOOKUP(CONCATENATE($W$5,$B39,$C39),GID!$A$8:$N$198,14,FALSE),0)</f>
        <v>0</v>
      </c>
      <c r="X39" s="228">
        <f>_xlfn.IFNA(VLOOKUP(CONCATENATE($X$5,$B39,$C39),KEL!$A$6:$N$198,14,FALSE),0)</f>
        <v>0</v>
      </c>
      <c r="Y39" s="228">
        <f>_xlfn.IFNA(VLOOKUP(CONCATENATE($Y$5,$B39,$C39),ESP!$A$6:$N$198,14,FALSE),0)</f>
        <v>0</v>
      </c>
      <c r="Z39" s="228">
        <f>_xlfn.IFNA(VLOOKUP(CONCATENATE($Z$5,$B39,$C39),MOON!$A$6:$N$195,14,FALSE),0)</f>
        <v>0</v>
      </c>
      <c r="AA39" s="228">
        <f>_xlfn.IFNA(VLOOKUP(CONCATENATE($AA$5,$B39,$C39),DRY!$A$6:$N$200,14,FALSE),0)</f>
        <v>0</v>
      </c>
      <c r="AB39" s="228">
        <f>_xlfn.IFNA(VLOOKUP(CONCATENATE($AB$5,$B39,$C39),WALL!$A$6:$N$200,14,FALSE),0)</f>
        <v>0</v>
      </c>
      <c r="AC39" s="228">
        <f>_xlfn.IFNA(VLOOKUP(CONCATENATE($AC$5,$B39,$C39),[4]PCWA!$A$6:$N$200,14,FALSE),0)</f>
        <v>0</v>
      </c>
      <c r="AD39" s="60"/>
      <c r="AE39" s="60"/>
      <c r="AF39" s="60">
        <f>_xlfn.IFNA(VLOOKUP(CONCATENATE($AF$5,$B39,$C39),HARV!$A$6:$N$198,14,FALSE),0)</f>
        <v>0</v>
      </c>
      <c r="AG39" s="60"/>
      <c r="AH39" s="60">
        <f>_xlfn.IFNA(VLOOKUP(CONCATENATE($AH$5,$B39,$C39),KAL!$A$6:$N$200,14,FALSE),0)</f>
        <v>0</v>
      </c>
      <c r="AI39" s="60">
        <f>_xlfn.IFNA(VLOOKUP(CONCATENATE($AI$5,$B39,$C39),DRY!$A$6:$N$198,14,FALSE),0)</f>
        <v>0</v>
      </c>
      <c r="AJ39" s="60">
        <f>_xlfn.IFNA(VLOOKUP(CONCATENATE($AJ$5,$B39,$C39),Spare5!$A$6:$N$197,14,FALSE),0)</f>
        <v>0</v>
      </c>
      <c r="AK39" s="61">
        <f>_xlfn.IFNA(VLOOKUP(CONCATENATE($AK$5,$B39,$C39),PCWA!$A$6:$N$231,14,FALSE),0)</f>
        <v>0</v>
      </c>
      <c r="AL39" s="49"/>
    </row>
    <row r="40" spans="1:38" x14ac:dyDescent="0.2">
      <c r="A40" s="623"/>
      <c r="B40" s="56"/>
      <c r="C40" s="62"/>
      <c r="D40" s="57"/>
      <c r="E40" s="57"/>
      <c r="F40" s="63"/>
      <c r="G40" s="72"/>
      <c r="H40" s="58">
        <f t="shared" si="3"/>
        <v>0</v>
      </c>
      <c r="I40" s="59">
        <f t="shared" si="4"/>
        <v>0</v>
      </c>
      <c r="J40" s="72">
        <f t="shared" si="5"/>
        <v>11</v>
      </c>
      <c r="K40" s="228">
        <f>_xlfn.IFNA(VLOOKUP(CONCATENATE($K$5,$B40,$C40),CAP!$A$6:$N$200,14,FALSE),0)</f>
        <v>0</v>
      </c>
      <c r="L40" s="228">
        <f>_xlfn.IFNA(VLOOKUP(CONCATENATE($L$5,$B40,$C40),'SER1'!$A$6:$N$200,14,FALSE),0)</f>
        <v>0</v>
      </c>
      <c r="M40" s="228">
        <f>_xlfn.IFNA(VLOOKUP(CONCATENATE($M$5,$B40,$C40),ALB!$A$6:$N$200,14,FALSE),0)</f>
        <v>0</v>
      </c>
      <c r="N40" s="228">
        <f>_xlfn.IFNA(VLOOKUP(CONCATENATE($N$5,$B40,$C40),KR!$A$6:$N$117,14,FALSE),0)</f>
        <v>0</v>
      </c>
      <c r="O40" s="228">
        <f>_xlfn.IFNA(VLOOKUP(CONCATENATE($O$5,$B40,$C40),[2]SER2!$A$6:$N$144,14,FALSE),0)</f>
        <v>0</v>
      </c>
      <c r="P40" s="60"/>
      <c r="Q40" s="228">
        <f>_xlfn.IFNA(VLOOKUP(CONCATENATE($Q$5,$B40,$C40),DARD!$A$6:$N$203,14,FALSE),0)</f>
        <v>0</v>
      </c>
      <c r="R40" s="228">
        <f>_xlfn.IFNA(VLOOKUP(CONCATENATE($R$5,$B40,$C40),AVON!$A$6:$N$200,14,FALSE),0)</f>
        <v>0</v>
      </c>
      <c r="S40" s="228">
        <f>_xlfn.IFNA(VLOOKUP(CONCATENATE($S$5,$B40,$C40),MUR!$A$6:$N$200,14,FALSE),0)</f>
        <v>0</v>
      </c>
      <c r="T40" s="228">
        <f>_xlfn.IFNA(VLOOKUP(CONCATENATE($T$5,$B40,$C40),MOOR!$A$6:$N$200,14,FALSE),0)</f>
        <v>0</v>
      </c>
      <c r="U40" s="228">
        <f>_xlfn.IFNA(VLOOKUP(CONCATENATE($U$5,$B40,$C40),MORT!$A$6:$N$198,14,FALSE),0)</f>
        <v>0</v>
      </c>
      <c r="V40" s="228">
        <f>_xlfn.IFNA(VLOOKUP(CONCATENATE($V$5,$B40,$C40),KAL!$A$8:$N$198,14,FALSE),0)</f>
        <v>0</v>
      </c>
      <c r="W40" s="228">
        <f>_xlfn.IFNA(VLOOKUP(CONCATENATE($W$5,$B40,$C40),GID!$A$8:$N$198,14,FALSE),0)</f>
        <v>0</v>
      </c>
      <c r="X40" s="228">
        <f>_xlfn.IFNA(VLOOKUP(CONCATENATE($X$5,$B40,$C40),KEL!$A$6:$N$198,14,FALSE),0)</f>
        <v>0</v>
      </c>
      <c r="Y40" s="228">
        <f>_xlfn.IFNA(VLOOKUP(CONCATENATE($Y$5,$B40,$C40),ESP!$A$6:$N$198,14,FALSE),0)</f>
        <v>0</v>
      </c>
      <c r="Z40" s="228">
        <f>_xlfn.IFNA(VLOOKUP(CONCATENATE($Z$5,$B40,$C40),MOON!$A$6:$N$195,14,FALSE),0)</f>
        <v>0</v>
      </c>
      <c r="AA40" s="228">
        <f>_xlfn.IFNA(VLOOKUP(CONCATENATE($AA$5,$B40,$C40),DRY!$A$6:$N$200,14,FALSE),0)</f>
        <v>0</v>
      </c>
      <c r="AB40" s="228">
        <f>_xlfn.IFNA(VLOOKUP(CONCATENATE($AB$5,$B40,$C40),WALL!$A$6:$N$200,14,FALSE),0)</f>
        <v>0</v>
      </c>
      <c r="AC40" s="228">
        <f>_xlfn.IFNA(VLOOKUP(CONCATENATE($AC$5,$B40,$C40),[4]PCWA!$A$6:$N$200,14,FALSE),0)</f>
        <v>0</v>
      </c>
      <c r="AD40" s="60"/>
      <c r="AE40" s="60"/>
      <c r="AF40" s="60">
        <f>_xlfn.IFNA(VLOOKUP(CONCATENATE($AF$5,$B40,$C40),HARV!$A$6:$N$198,14,FALSE),0)</f>
        <v>0</v>
      </c>
      <c r="AG40" s="60"/>
      <c r="AH40" s="60">
        <f>_xlfn.IFNA(VLOOKUP(CONCATENATE($AH$5,$B40,$C40),KAL!$A$6:$N$200,14,FALSE),0)</f>
        <v>0</v>
      </c>
      <c r="AI40" s="60">
        <f>_xlfn.IFNA(VLOOKUP(CONCATENATE($AI$5,$B40,$C40),DRY!$A$6:$N$198,14,FALSE),0)</f>
        <v>0</v>
      </c>
      <c r="AJ40" s="60">
        <f>_xlfn.IFNA(VLOOKUP(CONCATENATE($AJ$5,$B40,$C40),Spare5!$A$6:$N$197,14,FALSE),0)</f>
        <v>0</v>
      </c>
      <c r="AK40" s="61">
        <f>_xlfn.IFNA(VLOOKUP(CONCATENATE($AK$5,$B40,$C40),PCWA!$A$6:$N$231,14,FALSE),0)</f>
        <v>0</v>
      </c>
      <c r="AL40" s="49"/>
    </row>
    <row r="41" spans="1:38" x14ac:dyDescent="0.2">
      <c r="A41" s="623"/>
      <c r="B41" s="56"/>
      <c r="C41" s="62"/>
      <c r="D41" s="62"/>
      <c r="E41" s="62"/>
      <c r="F41" s="63"/>
      <c r="G41" s="72"/>
      <c r="H41" s="58">
        <f t="shared" ref="H41" si="6">COUNTIF(K41:AL41,"&gt;0")</f>
        <v>0</v>
      </c>
      <c r="I41" s="59">
        <f t="shared" ref="I41" si="7">SUM(K41:AM41)</f>
        <v>0</v>
      </c>
      <c r="J41" s="72">
        <f t="shared" si="5"/>
        <v>11</v>
      </c>
      <c r="K41" s="228">
        <f>_xlfn.IFNA(VLOOKUP(CONCATENATE($K$5,$B41,$C41),CAP!$A$6:$N$200,14,FALSE),0)</f>
        <v>0</v>
      </c>
      <c r="L41" s="228">
        <f>_xlfn.IFNA(VLOOKUP(CONCATENATE($L$5,$B41,$C41),'SER1'!$A$6:$N$200,14,FALSE),0)</f>
        <v>0</v>
      </c>
      <c r="M41" s="228">
        <f>_xlfn.IFNA(VLOOKUP(CONCATENATE($M$5,$B41,$C41),ALB!$A$6:$N$200,14,FALSE),0)</f>
        <v>0</v>
      </c>
      <c r="N41" s="228">
        <f>_xlfn.IFNA(VLOOKUP(CONCATENATE($N$5,$B41,$C41),KR!$A$6:$N$117,14,FALSE),0)</f>
        <v>0</v>
      </c>
      <c r="O41" s="228">
        <f>_xlfn.IFNA(VLOOKUP(CONCATENATE($O$5,$B41,$C41),[2]SER2!$A$6:$N$144,14,FALSE),0)</f>
        <v>0</v>
      </c>
      <c r="P41" s="60"/>
      <c r="Q41" s="228">
        <f>_xlfn.IFNA(VLOOKUP(CONCATENATE($Q$5,$B41,$C41),DARD!$A$6:$N$203,14,FALSE),0)</f>
        <v>0</v>
      </c>
      <c r="R41" s="228">
        <f>_xlfn.IFNA(VLOOKUP(CONCATENATE($R$5,$B41,$C41),AVON!$A$6:$N$200,14,FALSE),0)</f>
        <v>0</v>
      </c>
      <c r="S41" s="228">
        <f>_xlfn.IFNA(VLOOKUP(CONCATENATE($S$5,$B41,$C41),MUR!$A$6:$N$200,14,FALSE),0)</f>
        <v>0</v>
      </c>
      <c r="T41" s="228">
        <f>_xlfn.IFNA(VLOOKUP(CONCATENATE($T$5,$B41,$C41),MOOR!$A$6:$N$200,14,FALSE),0)</f>
        <v>0</v>
      </c>
      <c r="U41" s="228">
        <f>_xlfn.IFNA(VLOOKUP(CONCATENATE($U$5,$B41,$C41),MORT!$A$6:$N$198,14,FALSE),0)</f>
        <v>0</v>
      </c>
      <c r="V41" s="228">
        <f>_xlfn.IFNA(VLOOKUP(CONCATENATE($V$5,$B41,$C41),KAL!$A$8:$N$198,14,FALSE),0)</f>
        <v>0</v>
      </c>
      <c r="W41" s="228">
        <f>_xlfn.IFNA(VLOOKUP(CONCATENATE($W$5,$B41,$C41),GID!$A$8:$N$198,14,FALSE),0)</f>
        <v>0</v>
      </c>
      <c r="X41" s="228">
        <f>_xlfn.IFNA(VLOOKUP(CONCATENATE($X$5,$B41,$C41),KEL!$A$6:$N$198,14,FALSE),0)</f>
        <v>0</v>
      </c>
      <c r="Y41" s="228">
        <f>_xlfn.IFNA(VLOOKUP(CONCATENATE($Y$5,$B41,$C41),ESP!$A$6:$N$198,14,FALSE),0)</f>
        <v>0</v>
      </c>
      <c r="Z41" s="228">
        <f>_xlfn.IFNA(VLOOKUP(CONCATENATE($Z$5,$B41,$C41),MOON!$A$6:$N$195,14,FALSE),0)</f>
        <v>0</v>
      </c>
      <c r="AA41" s="228">
        <f>_xlfn.IFNA(VLOOKUP(CONCATENATE($AA$5,$B41,$C41),DRY!$A$6:$N$200,14,FALSE),0)</f>
        <v>0</v>
      </c>
      <c r="AB41" s="228">
        <f>_xlfn.IFNA(VLOOKUP(CONCATENATE($AB$5,$B41,$C41),WALL!$A$6:$N$200,14,FALSE),0)</f>
        <v>0</v>
      </c>
      <c r="AC41" s="228">
        <f>_xlfn.IFNA(VLOOKUP(CONCATENATE($AC$5,$B41,$C41),[4]PCWA!$A$6:$N$200,14,FALSE),0)</f>
        <v>0</v>
      </c>
      <c r="AD41" s="60"/>
      <c r="AE41" s="60"/>
      <c r="AF41" s="60">
        <f>_xlfn.IFNA(VLOOKUP(CONCATENATE($AF$5,$B41,$C41),HARV!$A$6:$N$198,14,FALSE),0)</f>
        <v>0</v>
      </c>
      <c r="AG41" s="60"/>
      <c r="AH41" s="60">
        <f>_xlfn.IFNA(VLOOKUP(CONCATENATE($AH$5,$B41,$C41),KAL!$A$6:$N$200,14,FALSE),0)</f>
        <v>0</v>
      </c>
      <c r="AI41" s="60"/>
      <c r="AJ41" s="60">
        <f>_xlfn.IFNA(VLOOKUP(CONCATENATE($AJ$5,$B41,$C41),Spare5!$A$6:$N$197,14,FALSE),0)</f>
        <v>0</v>
      </c>
      <c r="AK41" s="61">
        <f>_xlfn.IFNA(VLOOKUP(CONCATENATE($AK$5,$B41,$C41),PCWA!$A$6:$N$231,14,FALSE),0)</f>
        <v>0</v>
      </c>
      <c r="AL41" s="49"/>
    </row>
    <row r="42" spans="1:38" x14ac:dyDescent="0.2">
      <c r="A42" s="623"/>
      <c r="B42" s="56"/>
      <c r="C42" s="62"/>
      <c r="D42" s="62"/>
      <c r="E42" s="62"/>
      <c r="F42" s="63"/>
      <c r="G42" s="72"/>
      <c r="H42" s="58">
        <f t="shared" ref="H42:H44" si="8">COUNTIF(K42:AL42,"&gt;0")</f>
        <v>0</v>
      </c>
      <c r="I42" s="59">
        <f t="shared" ref="I42:I44" si="9">SUM(K42:AM42)</f>
        <v>0</v>
      </c>
      <c r="J42" s="72">
        <f t="shared" ref="J42:J44" si="10">RANK(I42,$I$6:$I$57)</f>
        <v>11</v>
      </c>
      <c r="K42" s="228">
        <f>_xlfn.IFNA(VLOOKUP(CONCATENATE($K$5,$B42,$C42),CAP!$A$6:$N$200,14,FALSE),0)</f>
        <v>0</v>
      </c>
      <c r="L42" s="228">
        <f>_xlfn.IFNA(VLOOKUP(CONCATENATE($L$5,$B42,$C42),'SER1'!$A$6:$N$200,14,FALSE),0)</f>
        <v>0</v>
      </c>
      <c r="M42" s="228">
        <f>_xlfn.IFNA(VLOOKUP(CONCATENATE($M$5,$B42,$C42),ALB!$A$6:$N$200,14,FALSE),0)</f>
        <v>0</v>
      </c>
      <c r="N42" s="228">
        <f>_xlfn.IFNA(VLOOKUP(CONCATENATE($N$5,$B42,$C42),KR!$A$6:$N$117,14,FALSE),0)</f>
        <v>0</v>
      </c>
      <c r="O42" s="228">
        <f>_xlfn.IFNA(VLOOKUP(CONCATENATE($O$5,$B42,$C42),[2]SER2!$A$6:$N$144,14,FALSE),0)</f>
        <v>0</v>
      </c>
      <c r="P42" s="60"/>
      <c r="Q42" s="228">
        <f>_xlfn.IFNA(VLOOKUP(CONCATENATE($Q$5,$B42,$C42),DARD!$A$6:$N$203,14,FALSE),0)</f>
        <v>0</v>
      </c>
      <c r="R42" s="228">
        <f>_xlfn.IFNA(VLOOKUP(CONCATENATE($R$5,$B42,$C42),AVON!$A$6:$N$200,14,FALSE),0)</f>
        <v>0</v>
      </c>
      <c r="S42" s="228">
        <f>_xlfn.IFNA(VLOOKUP(CONCATENATE($S$5,$B42,$C42),MUR!$A$6:$N$200,14,FALSE),0)</f>
        <v>0</v>
      </c>
      <c r="T42" s="228">
        <f>_xlfn.IFNA(VLOOKUP(CONCATENATE($T$5,$B42,$C42),MOOR!$A$6:$N$200,14,FALSE),0)</f>
        <v>0</v>
      </c>
      <c r="U42" s="228">
        <f>_xlfn.IFNA(VLOOKUP(CONCATENATE($U$5,$B42,$C42),MORT!$A$6:$N$198,14,FALSE),0)</f>
        <v>0</v>
      </c>
      <c r="V42" s="228">
        <f>_xlfn.IFNA(VLOOKUP(CONCATENATE($V$5,$B42,$C42),KAL!$A$8:$N$198,14,FALSE),0)</f>
        <v>0</v>
      </c>
      <c r="W42" s="228">
        <f>_xlfn.IFNA(VLOOKUP(CONCATENATE($W$5,$B42,$C42),GID!$A$8:$N$198,14,FALSE),0)</f>
        <v>0</v>
      </c>
      <c r="X42" s="228">
        <f>_xlfn.IFNA(VLOOKUP(CONCATENATE($X$5,$B42,$C42),KEL!$A$6:$N$198,14,FALSE),0)</f>
        <v>0</v>
      </c>
      <c r="Y42" s="228">
        <f>_xlfn.IFNA(VLOOKUP(CONCATENATE($Y$5,$B42,$C42),ESP!$A$6:$N$198,14,FALSE),0)</f>
        <v>0</v>
      </c>
      <c r="Z42" s="228">
        <f>_xlfn.IFNA(VLOOKUP(CONCATENATE($Z$5,$B42,$C42),MOON!$A$6:$N$195,14,FALSE),0)</f>
        <v>0</v>
      </c>
      <c r="AA42" s="228">
        <f>_xlfn.IFNA(VLOOKUP(CONCATENATE($AA$5,$B42,$C42),DRY!$A$6:$N$200,14,FALSE),0)</f>
        <v>0</v>
      </c>
      <c r="AB42" s="228">
        <f>_xlfn.IFNA(VLOOKUP(CONCATENATE($AB$5,$B42,$C42),WALL!$A$6:$N$200,14,FALSE),0)</f>
        <v>0</v>
      </c>
      <c r="AC42" s="228">
        <f>_xlfn.IFNA(VLOOKUP(CONCATENATE($AC$5,$B42,$C42),[4]PCWA!$A$6:$N$200,14,FALSE),0)</f>
        <v>0</v>
      </c>
      <c r="AD42" s="60"/>
      <c r="AE42" s="60"/>
      <c r="AF42" s="60">
        <f>_xlfn.IFNA(VLOOKUP(CONCATENATE($AF$5,$B42,$C42),HARV!$A$6:$N$198,14,FALSE),0)</f>
        <v>0</v>
      </c>
      <c r="AG42" s="60"/>
      <c r="AH42" s="60">
        <f>_xlfn.IFNA(VLOOKUP(CONCATENATE($AH$5,$B42,$C42),KAL!$A$6:$N$200,14,FALSE),0)</f>
        <v>0</v>
      </c>
      <c r="AI42" s="60"/>
      <c r="AJ42" s="60">
        <f>_xlfn.IFNA(VLOOKUP(CONCATENATE($AJ$5,$B42,$C42),Spare5!$A$6:$N$197,14,FALSE),0)</f>
        <v>0</v>
      </c>
      <c r="AK42" s="61">
        <f>_xlfn.IFNA(VLOOKUP(CONCATENATE($AK$5,$B42,$C42),PCWA!$A$6:$N$231,14,FALSE),0)</f>
        <v>0</v>
      </c>
      <c r="AL42" s="48"/>
    </row>
    <row r="43" spans="1:38" x14ac:dyDescent="0.2">
      <c r="A43" s="623"/>
      <c r="B43" s="56"/>
      <c r="C43" s="62"/>
      <c r="D43" s="62"/>
      <c r="E43" s="62"/>
      <c r="F43" s="63"/>
      <c r="G43" s="72"/>
      <c r="H43" s="58">
        <f t="shared" si="8"/>
        <v>0</v>
      </c>
      <c r="I43" s="59">
        <f t="shared" si="9"/>
        <v>0</v>
      </c>
      <c r="J43" s="72">
        <f t="shared" si="10"/>
        <v>11</v>
      </c>
      <c r="K43" s="228">
        <f>_xlfn.IFNA(VLOOKUP(CONCATENATE($K$5,$B43,$C43),CAP!$A$6:$N$200,14,FALSE),0)</f>
        <v>0</v>
      </c>
      <c r="L43" s="228">
        <f>_xlfn.IFNA(VLOOKUP(CONCATENATE($L$5,$B43,$C43),'SER1'!$A$6:$N$200,14,FALSE),0)</f>
        <v>0</v>
      </c>
      <c r="M43" s="228">
        <f>_xlfn.IFNA(VLOOKUP(CONCATENATE($M$5,$B43,$C43),ALB!$A$6:$N$200,14,FALSE),0)</f>
        <v>0</v>
      </c>
      <c r="N43" s="228">
        <f>_xlfn.IFNA(VLOOKUP(CONCATENATE($N$5,$B43,$C43),KR!$A$6:$N$117,14,FALSE),0)</f>
        <v>0</v>
      </c>
      <c r="O43" s="228">
        <f>_xlfn.IFNA(VLOOKUP(CONCATENATE($O$5,$B43,$C43),[2]SER2!$A$6:$N$144,14,FALSE),0)</f>
        <v>0</v>
      </c>
      <c r="P43" s="60"/>
      <c r="Q43" s="228">
        <f>_xlfn.IFNA(VLOOKUP(CONCATENATE($Q$5,$B43,$C43),DARD!$A$6:$N$203,14,FALSE),0)</f>
        <v>0</v>
      </c>
      <c r="R43" s="228">
        <f>_xlfn.IFNA(VLOOKUP(CONCATENATE($R$5,$B43,$C43),AVON!$A$6:$N$200,14,FALSE),0)</f>
        <v>0</v>
      </c>
      <c r="S43" s="228">
        <f>_xlfn.IFNA(VLOOKUP(CONCATENATE($S$5,$B43,$C43),MUR!$A$6:$N$200,14,FALSE),0)</f>
        <v>0</v>
      </c>
      <c r="T43" s="228">
        <f>_xlfn.IFNA(VLOOKUP(CONCATENATE($T$5,$B43,$C43),MOOR!$A$6:$N$200,14,FALSE),0)</f>
        <v>0</v>
      </c>
      <c r="U43" s="228">
        <f>_xlfn.IFNA(VLOOKUP(CONCATENATE($U$5,$B43,$C43),MORT!$A$6:$N$198,14,FALSE),0)</f>
        <v>0</v>
      </c>
      <c r="V43" s="228">
        <f>_xlfn.IFNA(VLOOKUP(CONCATENATE($V$5,$B43,$C43),KAL!$A$8:$N$198,14,FALSE),0)</f>
        <v>0</v>
      </c>
      <c r="W43" s="228">
        <f>_xlfn.IFNA(VLOOKUP(CONCATENATE($W$5,$B43,$C43),GID!$A$8:$N$198,14,FALSE),0)</f>
        <v>0</v>
      </c>
      <c r="X43" s="228">
        <f>_xlfn.IFNA(VLOOKUP(CONCATENATE($X$5,$B43,$C43),KEL!$A$6:$N$198,14,FALSE),0)</f>
        <v>0</v>
      </c>
      <c r="Y43" s="228">
        <f>_xlfn.IFNA(VLOOKUP(CONCATENATE($Y$5,$B43,$C43),ESP!$A$6:$N$198,14,FALSE),0)</f>
        <v>0</v>
      </c>
      <c r="Z43" s="228">
        <f>_xlfn.IFNA(VLOOKUP(CONCATENATE($Z$5,$B43,$C43),MOON!$A$6:$N$195,14,FALSE),0)</f>
        <v>0</v>
      </c>
      <c r="AA43" s="228">
        <f>_xlfn.IFNA(VLOOKUP(CONCATENATE($AA$5,$B43,$C43),DRY!$A$6:$N$200,14,FALSE),0)</f>
        <v>0</v>
      </c>
      <c r="AB43" s="228">
        <f>_xlfn.IFNA(VLOOKUP(CONCATENATE($AB$5,$B43,$C43),WALL!$A$6:$N$200,14,FALSE),0)</f>
        <v>0</v>
      </c>
      <c r="AC43" s="228">
        <f>_xlfn.IFNA(VLOOKUP(CONCATENATE($AC$5,$B43,$C43),[4]PCWA!$A$6:$N$200,14,FALSE),0)</f>
        <v>0</v>
      </c>
      <c r="AD43" s="60"/>
      <c r="AE43" s="60"/>
      <c r="AF43" s="60">
        <f>_xlfn.IFNA(VLOOKUP(CONCATENATE($AF$5,$B43,$C43),HARV!$A$6:$N$198,14,FALSE),0)</f>
        <v>0</v>
      </c>
      <c r="AG43" s="60"/>
      <c r="AH43" s="60">
        <f>_xlfn.IFNA(VLOOKUP(CONCATENATE($AH$5,$B43,$C43),KAL!$A$6:$N$200,14,FALSE),0)</f>
        <v>0</v>
      </c>
      <c r="AI43" s="60"/>
      <c r="AJ43" s="60">
        <f>_xlfn.IFNA(VLOOKUP(CONCATENATE($AJ$5,$B43,$C43),Spare5!$A$6:$N$197,14,FALSE),0)</f>
        <v>0</v>
      </c>
      <c r="AK43" s="61">
        <f>_xlfn.IFNA(VLOOKUP(CONCATENATE($AK$5,$B43,$C43),PCWA!$A$6:$N$231,14,FALSE),0)</f>
        <v>0</v>
      </c>
      <c r="AL43" s="48"/>
    </row>
    <row r="44" spans="1:38" x14ac:dyDescent="0.2">
      <c r="A44" s="623"/>
      <c r="B44" s="56"/>
      <c r="C44" s="62"/>
      <c r="D44" s="62"/>
      <c r="E44" s="62"/>
      <c r="F44" s="63"/>
      <c r="G44" s="72"/>
      <c r="H44" s="58">
        <f t="shared" si="8"/>
        <v>0</v>
      </c>
      <c r="I44" s="59">
        <f t="shared" si="9"/>
        <v>0</v>
      </c>
      <c r="J44" s="72">
        <f t="shared" si="10"/>
        <v>11</v>
      </c>
      <c r="K44" s="228">
        <f>_xlfn.IFNA(VLOOKUP(CONCATENATE($K$5,$B44,$C44),CAP!$A$6:$N$200,14,FALSE),0)</f>
        <v>0</v>
      </c>
      <c r="L44" s="228">
        <f>_xlfn.IFNA(VLOOKUP(CONCATENATE($L$5,$B44,$C44),'SER1'!$A$6:$N$200,14,FALSE),0)</f>
        <v>0</v>
      </c>
      <c r="M44" s="228">
        <f>_xlfn.IFNA(VLOOKUP(CONCATENATE($M$5,$B44,$C44),ALB!$A$6:$N$200,14,FALSE),0)</f>
        <v>0</v>
      </c>
      <c r="N44" s="228">
        <f>_xlfn.IFNA(VLOOKUP(CONCATENATE($N$5,$B44,$C44),KR!$A$6:$N$117,14,FALSE),0)</f>
        <v>0</v>
      </c>
      <c r="O44" s="228">
        <f>_xlfn.IFNA(VLOOKUP(CONCATENATE($O$5,$B44,$C44),[2]SER2!$A$6:$N$144,14,FALSE),0)</f>
        <v>0</v>
      </c>
      <c r="P44" s="60"/>
      <c r="Q44" s="228">
        <f>_xlfn.IFNA(VLOOKUP(CONCATENATE($Q$5,$B44,$C44),DARD!$A$6:$N$203,14,FALSE),0)</f>
        <v>0</v>
      </c>
      <c r="R44" s="228">
        <f>_xlfn.IFNA(VLOOKUP(CONCATENATE($R$5,$B44,$C44),AVON!$A$6:$N$200,14,FALSE),0)</f>
        <v>0</v>
      </c>
      <c r="S44" s="228">
        <f>_xlfn.IFNA(VLOOKUP(CONCATENATE($S$5,$B44,$C44),MUR!$A$6:$N$200,14,FALSE),0)</f>
        <v>0</v>
      </c>
      <c r="T44" s="228">
        <f>_xlfn.IFNA(VLOOKUP(CONCATENATE($T$5,$B44,$C44),MOOR!$A$6:$N$200,14,FALSE),0)</f>
        <v>0</v>
      </c>
      <c r="U44" s="228">
        <f>_xlfn.IFNA(VLOOKUP(CONCATENATE($U$5,$B44,$C44),MORT!$A$6:$N$198,14,FALSE),0)</f>
        <v>0</v>
      </c>
      <c r="V44" s="228">
        <f>_xlfn.IFNA(VLOOKUP(CONCATENATE($V$5,$B44,$C44),KAL!$A$8:$N$198,14,FALSE),0)</f>
        <v>0</v>
      </c>
      <c r="W44" s="228">
        <f>_xlfn.IFNA(VLOOKUP(CONCATENATE($W$5,$B44,$C44),GID!$A$8:$N$198,14,FALSE),0)</f>
        <v>0</v>
      </c>
      <c r="X44" s="228">
        <f>_xlfn.IFNA(VLOOKUP(CONCATENATE($X$5,$B44,$C44),KEL!$A$6:$N$198,14,FALSE),0)</f>
        <v>0</v>
      </c>
      <c r="Y44" s="228">
        <f>_xlfn.IFNA(VLOOKUP(CONCATENATE($Y$5,$B44,$C44),ESP!$A$6:$N$198,14,FALSE),0)</f>
        <v>0</v>
      </c>
      <c r="Z44" s="228">
        <f>_xlfn.IFNA(VLOOKUP(CONCATENATE($Z$5,$B44,$C44),MOON!$A$6:$N$195,14,FALSE),0)</f>
        <v>0</v>
      </c>
      <c r="AA44" s="228">
        <f>_xlfn.IFNA(VLOOKUP(CONCATENATE($AA$5,$B44,$C44),DRY!$A$6:$N$200,14,FALSE),0)</f>
        <v>0</v>
      </c>
      <c r="AB44" s="228">
        <f>_xlfn.IFNA(VLOOKUP(CONCATENATE($AB$5,$B44,$C44),WALL!$A$6:$N$200,14,FALSE),0)</f>
        <v>0</v>
      </c>
      <c r="AC44" s="228">
        <f>_xlfn.IFNA(VLOOKUP(CONCATENATE($AC$5,$B44,$C44),[4]PCWA!$A$6:$N$200,14,FALSE),0)</f>
        <v>0</v>
      </c>
      <c r="AD44" s="60"/>
      <c r="AE44" s="60"/>
      <c r="AF44" s="60">
        <f>_xlfn.IFNA(VLOOKUP(CONCATENATE($AF$5,$B44,$C44),HARV!$A$6:$N$198,14,FALSE),0)</f>
        <v>0</v>
      </c>
      <c r="AG44" s="60"/>
      <c r="AH44" s="60">
        <f>_xlfn.IFNA(VLOOKUP(CONCATENATE($AH$5,$B44,$C44),KAL!$A$6:$N$200,14,FALSE),0)</f>
        <v>0</v>
      </c>
      <c r="AI44" s="60"/>
      <c r="AJ44" s="60">
        <f>_xlfn.IFNA(VLOOKUP(CONCATENATE($AJ$5,$B44,$C44),Spare5!$A$6:$N$197,14,FALSE),0)</f>
        <v>0</v>
      </c>
      <c r="AK44" s="61">
        <f>_xlfn.IFNA(VLOOKUP(CONCATENATE($AK$5,$B44,$C44),PCWA!$A$6:$N$231,14,FALSE),0)</f>
        <v>0</v>
      </c>
      <c r="AL44" s="48"/>
    </row>
    <row r="45" spans="1:38" x14ac:dyDescent="0.2">
      <c r="A45" s="623"/>
      <c r="B45" s="56"/>
      <c r="C45" s="62"/>
      <c r="D45" s="62"/>
      <c r="E45" s="62"/>
      <c r="F45" s="63"/>
      <c r="G45" s="72"/>
      <c r="H45" s="58">
        <f t="shared" ref="H45" si="11">COUNTIF(K45:AL45,"&gt;0")</f>
        <v>0</v>
      </c>
      <c r="I45" s="59">
        <f t="shared" ref="I45" si="12">SUM(K45:AM45)</f>
        <v>0</v>
      </c>
      <c r="J45" s="72">
        <f t="shared" ref="J45" si="13">RANK(I45,$I$6:$I$57)</f>
        <v>11</v>
      </c>
      <c r="K45" s="228">
        <f>_xlfn.IFNA(VLOOKUP(CONCATENATE($K$5,$B45,$C45),CAP!$A$6:$N$200,14,FALSE),0)</f>
        <v>0</v>
      </c>
      <c r="L45" s="228">
        <f>_xlfn.IFNA(VLOOKUP(CONCATENATE($L$5,$B45,$C45),'SER1'!$A$6:$N$200,14,FALSE),0)</f>
        <v>0</v>
      </c>
      <c r="M45" s="228">
        <f>_xlfn.IFNA(VLOOKUP(CONCATENATE($M$5,$B45,$C45),ALB!$A$6:$N$200,14,FALSE),0)</f>
        <v>0</v>
      </c>
      <c r="N45" s="228">
        <f>_xlfn.IFNA(VLOOKUP(CONCATENATE($N$5,$B45,$C45),KR!$A$6:$N$117,14,FALSE),0)</f>
        <v>0</v>
      </c>
      <c r="O45" s="228">
        <f>_xlfn.IFNA(VLOOKUP(CONCATENATE($O$5,$B45,$C45),[2]SER2!$A$6:$N$144,14,FALSE),0)</f>
        <v>0</v>
      </c>
      <c r="P45" s="60"/>
      <c r="Q45" s="228">
        <f>_xlfn.IFNA(VLOOKUP(CONCATENATE($Q$5,$B45,$C45),DARD!$A$6:$N$203,14,FALSE),0)</f>
        <v>0</v>
      </c>
      <c r="R45" s="228">
        <f>_xlfn.IFNA(VLOOKUP(CONCATENATE($R$5,$B45,$C45),AVON!$A$6:$N$200,14,FALSE),0)</f>
        <v>0</v>
      </c>
      <c r="S45" s="228">
        <f>_xlfn.IFNA(VLOOKUP(CONCATENATE($S$5,$B45,$C45),MUR!$A$6:$N$200,14,FALSE),0)</f>
        <v>0</v>
      </c>
      <c r="T45" s="228">
        <f>_xlfn.IFNA(VLOOKUP(CONCATENATE($T$5,$B45,$C45),MOOR!$A$6:$N$200,14,FALSE),0)</f>
        <v>0</v>
      </c>
      <c r="U45" s="228">
        <f>_xlfn.IFNA(VLOOKUP(CONCATENATE($U$5,$B45,$C45),MORT!$A$6:$N$198,14,FALSE),0)</f>
        <v>0</v>
      </c>
      <c r="V45" s="228">
        <f>_xlfn.IFNA(VLOOKUP(CONCATENATE($V$5,$B45,$C45),KAL!$A$8:$N$198,14,FALSE),0)</f>
        <v>0</v>
      </c>
      <c r="W45" s="228">
        <f>_xlfn.IFNA(VLOOKUP(CONCATENATE($W$5,$B45,$C45),GID!$A$8:$N$198,14,FALSE),0)</f>
        <v>0</v>
      </c>
      <c r="X45" s="228">
        <f>_xlfn.IFNA(VLOOKUP(CONCATENATE($X$5,$B45,$C45),KEL!$A$6:$N$198,14,FALSE),0)</f>
        <v>0</v>
      </c>
      <c r="Y45" s="228">
        <f>_xlfn.IFNA(VLOOKUP(CONCATENATE($Y$5,$B45,$C45),ESP!$A$6:$N$198,14,FALSE),0)</f>
        <v>0</v>
      </c>
      <c r="Z45" s="228">
        <f>_xlfn.IFNA(VLOOKUP(CONCATENATE($Z$5,$B45,$C45),MOON!$A$6:$N$195,14,FALSE),0)</f>
        <v>0</v>
      </c>
      <c r="AA45" s="228">
        <f>_xlfn.IFNA(VLOOKUP(CONCATENATE($AA$5,$B45,$C45),DRY!$A$6:$N$200,14,FALSE),0)</f>
        <v>0</v>
      </c>
      <c r="AB45" s="228">
        <f>_xlfn.IFNA(VLOOKUP(CONCATENATE($AB$5,$B45,$C45),WALL!$A$6:$N$200,14,FALSE),0)</f>
        <v>0</v>
      </c>
      <c r="AC45" s="228">
        <f>_xlfn.IFNA(VLOOKUP(CONCATENATE($AC$5,$B45,$C45),[4]PCWA!$A$6:$N$200,14,FALSE),0)</f>
        <v>0</v>
      </c>
      <c r="AD45" s="60"/>
      <c r="AE45" s="60"/>
      <c r="AF45" s="60">
        <f>_xlfn.IFNA(VLOOKUP(CONCATENATE($AF$5,$B45,$C45),HARV!$A$6:$N$198,14,FALSE),0)</f>
        <v>0</v>
      </c>
      <c r="AG45" s="60"/>
      <c r="AH45" s="60">
        <f>_xlfn.IFNA(VLOOKUP(CONCATENATE($AH$5,$B45,$C45),KAL!$A$6:$N$200,14,FALSE),0)</f>
        <v>0</v>
      </c>
      <c r="AI45" s="60"/>
      <c r="AJ45" s="60">
        <f>_xlfn.IFNA(VLOOKUP(CONCATENATE($AJ$5,$B45,$C45),Spare5!$A$6:$N$197,14,FALSE),0)</f>
        <v>0</v>
      </c>
      <c r="AK45" s="61">
        <f>_xlfn.IFNA(VLOOKUP(CONCATENATE($AK$5,$B45,$C45),PCWA!$A$6:$N$231,14,FALSE),0)</f>
        <v>0</v>
      </c>
      <c r="AL45" s="48"/>
    </row>
    <row r="46" spans="1:38" x14ac:dyDescent="0.2">
      <c r="A46" s="623"/>
      <c r="B46" s="56"/>
      <c r="C46" s="62"/>
      <c r="D46" s="62"/>
      <c r="E46" s="62"/>
      <c r="F46" s="63"/>
      <c r="G46" s="72"/>
      <c r="H46" s="58">
        <f t="shared" ref="H46" si="14">COUNTIF(K46:AL46,"&gt;0")</f>
        <v>0</v>
      </c>
      <c r="I46" s="59">
        <f t="shared" ref="I46" si="15">SUM(K46:AM46)</f>
        <v>0</v>
      </c>
      <c r="J46" s="72">
        <f t="shared" ref="J46" si="16">RANK(I46,$I$6:$I$57)</f>
        <v>11</v>
      </c>
      <c r="K46" s="228">
        <f>_xlfn.IFNA(VLOOKUP(CONCATENATE($K$5,$B46,$C46),CAP!$A$6:$N$200,14,FALSE),0)</f>
        <v>0</v>
      </c>
      <c r="L46" s="228">
        <f>_xlfn.IFNA(VLOOKUP(CONCATENATE($L$5,$B46,$C46),'SER1'!$A$6:$N$200,14,FALSE),0)</f>
        <v>0</v>
      </c>
      <c r="M46" s="228">
        <f>_xlfn.IFNA(VLOOKUP(CONCATENATE($M$5,$B46,$C46),ALB!$A$6:$N$200,14,FALSE),0)</f>
        <v>0</v>
      </c>
      <c r="N46" s="228">
        <f>_xlfn.IFNA(VLOOKUP(CONCATENATE($N$5,$B46,$C46),KR!$A$6:$N$117,14,FALSE),0)</f>
        <v>0</v>
      </c>
      <c r="O46" s="228">
        <f>_xlfn.IFNA(VLOOKUP(CONCATENATE($O$5,$B46,$C46),[2]SER2!$A$6:$N$144,14,FALSE),0)</f>
        <v>0</v>
      </c>
      <c r="P46" s="60"/>
      <c r="Q46" s="228">
        <f>_xlfn.IFNA(VLOOKUP(CONCATENATE($Q$5,$B46,$C46),DARD!$A$6:$N$203,14,FALSE),0)</f>
        <v>0</v>
      </c>
      <c r="R46" s="228">
        <f>_xlfn.IFNA(VLOOKUP(CONCATENATE($R$5,$B46,$C46),AVON!$A$6:$N$200,14,FALSE),0)</f>
        <v>0</v>
      </c>
      <c r="S46" s="228">
        <f>_xlfn.IFNA(VLOOKUP(CONCATENATE($S$5,$B46,$C46),MUR!$A$6:$N$200,14,FALSE),0)</f>
        <v>0</v>
      </c>
      <c r="T46" s="228">
        <f>_xlfn.IFNA(VLOOKUP(CONCATENATE($T$5,$B46,$C46),MOOR!$A$6:$N$200,14,FALSE),0)</f>
        <v>0</v>
      </c>
      <c r="U46" s="228">
        <f>_xlfn.IFNA(VLOOKUP(CONCATENATE($U$5,$B46,$C46),MORT!$A$6:$N$198,14,FALSE),0)</f>
        <v>0</v>
      </c>
      <c r="V46" s="228">
        <f>_xlfn.IFNA(VLOOKUP(CONCATENATE($V$5,$B46,$C46),KAL!$A$8:$N$198,14,FALSE),0)</f>
        <v>0</v>
      </c>
      <c r="W46" s="228">
        <f>_xlfn.IFNA(VLOOKUP(CONCATENATE($W$5,$B46,$C46),GID!$A$8:$N$198,14,FALSE),0)</f>
        <v>0</v>
      </c>
      <c r="X46" s="228">
        <f>_xlfn.IFNA(VLOOKUP(CONCATENATE($X$5,$B46,$C46),KEL!$A$6:$N$198,14,FALSE),0)</f>
        <v>0</v>
      </c>
      <c r="Y46" s="228">
        <f>_xlfn.IFNA(VLOOKUP(CONCATENATE($Y$5,$B46,$C46),ESP!$A$6:$N$198,14,FALSE),0)</f>
        <v>0</v>
      </c>
      <c r="Z46" s="228">
        <f>_xlfn.IFNA(VLOOKUP(CONCATENATE($Z$5,$B46,$C46),MOON!$A$6:$N$195,14,FALSE),0)</f>
        <v>0</v>
      </c>
      <c r="AA46" s="228">
        <f>_xlfn.IFNA(VLOOKUP(CONCATENATE($AA$5,$B46,$C46),DRY!$A$6:$N$200,14,FALSE),0)</f>
        <v>0</v>
      </c>
      <c r="AB46" s="228">
        <f>_xlfn.IFNA(VLOOKUP(CONCATENATE($AB$5,$B46,$C46),WALL!$A$6:$N$200,14,FALSE),0)</f>
        <v>0</v>
      </c>
      <c r="AC46" s="228">
        <f>_xlfn.IFNA(VLOOKUP(CONCATENATE($AC$5,$B46,$C46),[4]PCWA!$A$6:$N$200,14,FALSE),0)</f>
        <v>0</v>
      </c>
      <c r="AD46" s="60"/>
      <c r="AE46" s="60"/>
      <c r="AF46" s="60">
        <f>_xlfn.IFNA(VLOOKUP(CONCATENATE($AF$5,$B46,$C46),HARV!$A$6:$N$198,14,FALSE),0)</f>
        <v>0</v>
      </c>
      <c r="AG46" s="60"/>
      <c r="AH46" s="60">
        <f>_xlfn.IFNA(VLOOKUP(CONCATENATE($AH$5,$B46,$C46),KAL!$A$6:$N$200,14,FALSE),0)</f>
        <v>0</v>
      </c>
      <c r="AI46" s="60"/>
      <c r="AJ46" s="60">
        <f>_xlfn.IFNA(VLOOKUP(CONCATENATE($AJ$5,$B46,$C46),Spare5!$A$6:$N$197,14,FALSE),0)</f>
        <v>0</v>
      </c>
      <c r="AK46" s="61">
        <f>_xlfn.IFNA(VLOOKUP(CONCATENATE($AK$5,$B46,$C46),PCWA!$A$6:$N$231,14,FALSE),0)</f>
        <v>0</v>
      </c>
      <c r="AL46" s="48"/>
    </row>
    <row r="47" spans="1:38" x14ac:dyDescent="0.2">
      <c r="A47" s="623"/>
      <c r="B47" s="56"/>
      <c r="C47" s="62"/>
      <c r="D47" s="62"/>
      <c r="E47" s="62"/>
      <c r="F47" s="63"/>
      <c r="G47" s="72"/>
      <c r="H47" s="58"/>
      <c r="I47" s="59"/>
      <c r="J47" s="72"/>
      <c r="K47" s="228">
        <f>_xlfn.IFNA(VLOOKUP(CONCATENATE($K$5,$B47,$C47),CAP!$A$6:$N$200,14,FALSE),0)</f>
        <v>0</v>
      </c>
      <c r="L47" s="228">
        <f>_xlfn.IFNA(VLOOKUP(CONCATENATE($L$5,$B47,$C47),'SER1'!$A$6:$N$200,14,FALSE),0)</f>
        <v>0</v>
      </c>
      <c r="M47" s="228">
        <f>_xlfn.IFNA(VLOOKUP(CONCATENATE($M$5,$B47,$C47),ALB!$A$6:$N$200,14,FALSE),0)</f>
        <v>0</v>
      </c>
      <c r="N47" s="228">
        <f>_xlfn.IFNA(VLOOKUP(CONCATENATE($N$5,$B47,$C47),KR!$A$6:$N$117,14,FALSE),0)</f>
        <v>0</v>
      </c>
      <c r="O47" s="228">
        <f>_xlfn.IFNA(VLOOKUP(CONCATENATE($O$5,$B47,$C47),[2]SER2!$A$6:$N$144,14,FALSE),0)</f>
        <v>0</v>
      </c>
      <c r="P47" s="60"/>
      <c r="Q47" s="228">
        <f>_xlfn.IFNA(VLOOKUP(CONCATENATE($Q$5,$B47,$C47),DARD!$A$6:$N$203,14,FALSE),0)</f>
        <v>0</v>
      </c>
      <c r="R47" s="228">
        <f>_xlfn.IFNA(VLOOKUP(CONCATENATE($R$5,$B47,$C47),AVON!$A$6:$N$200,14,FALSE),0)</f>
        <v>0</v>
      </c>
      <c r="S47" s="228">
        <f>_xlfn.IFNA(VLOOKUP(CONCATENATE($S$5,$B47,$C47),MUR!$A$6:$N$200,14,FALSE),0)</f>
        <v>0</v>
      </c>
      <c r="T47" s="228">
        <f>_xlfn.IFNA(VLOOKUP(CONCATENATE($T$5,$B47,$C47),MOOR!$A$6:$N$200,14,FALSE),0)</f>
        <v>0</v>
      </c>
      <c r="U47" s="228">
        <f>_xlfn.IFNA(VLOOKUP(CONCATENATE($U$5,$B47,$C47),MORT!$A$6:$N$198,14,FALSE),0)</f>
        <v>0</v>
      </c>
      <c r="V47" s="228">
        <f>_xlfn.IFNA(VLOOKUP(CONCATENATE($V$5,$B47,$C47),KAL!$A$8:$N$198,14,FALSE),0)</f>
        <v>0</v>
      </c>
      <c r="W47" s="228">
        <f>_xlfn.IFNA(VLOOKUP(CONCATENATE($W$5,$B47,$C47),GID!$A$8:$N$198,14,FALSE),0)</f>
        <v>0</v>
      </c>
      <c r="X47" s="228">
        <f>_xlfn.IFNA(VLOOKUP(CONCATENATE($X$5,$B47,$C47),KEL!$A$6:$N$198,14,FALSE),0)</f>
        <v>0</v>
      </c>
      <c r="Y47" s="228">
        <f>_xlfn.IFNA(VLOOKUP(CONCATENATE($Y$5,$B47,$C47),ESP!$A$6:$N$198,14,FALSE),0)</f>
        <v>0</v>
      </c>
      <c r="Z47" s="228">
        <f>_xlfn.IFNA(VLOOKUP(CONCATENATE($Z$5,$B47,$C47),MOON!$A$6:$N$195,14,FALSE),0)</f>
        <v>0</v>
      </c>
      <c r="AA47" s="228">
        <f>_xlfn.IFNA(VLOOKUP(CONCATENATE($AA$5,$B47,$C47),DRY!$A$6:$N$200,14,FALSE),0)</f>
        <v>0</v>
      </c>
      <c r="AB47" s="228">
        <f>_xlfn.IFNA(VLOOKUP(CONCATENATE($AB$5,$B47,$C47),WALL!$A$6:$N$200,14,FALSE),0)</f>
        <v>0</v>
      </c>
      <c r="AC47" s="228">
        <f>_xlfn.IFNA(VLOOKUP(CONCATENATE($AC$5,$B47,$C47),[4]PCWA!$A$6:$N$200,14,FALSE),0)</f>
        <v>0</v>
      </c>
      <c r="AD47" s="60"/>
      <c r="AE47" s="60"/>
      <c r="AF47" s="60">
        <f>_xlfn.IFNA(VLOOKUP(CONCATENATE($AF$5,$B47,$C47),HARV!$A$6:$N$198,14,FALSE),0)</f>
        <v>0</v>
      </c>
      <c r="AG47" s="60"/>
      <c r="AH47" s="60">
        <f>_xlfn.IFNA(VLOOKUP(CONCATENATE($AH$5,$B47,$C47),KAL!$A$6:$N$200,14,FALSE),0)</f>
        <v>0</v>
      </c>
      <c r="AI47" s="60"/>
      <c r="AJ47" s="60">
        <f>_xlfn.IFNA(VLOOKUP(CONCATENATE($AJ$5,$B47,$C47),Spare5!$A$6:$N$197,14,FALSE),0)</f>
        <v>0</v>
      </c>
      <c r="AK47" s="61">
        <f>_xlfn.IFNA(VLOOKUP(CONCATENATE($AK$5,$B47,$C47),PCWA!$A$6:$N$231,14,FALSE),0)</f>
        <v>0</v>
      </c>
      <c r="AL47" s="48"/>
    </row>
    <row r="48" spans="1:38" x14ac:dyDescent="0.2">
      <c r="A48" s="623"/>
      <c r="B48" s="56"/>
      <c r="C48" s="62"/>
      <c r="D48" s="62"/>
      <c r="E48" s="62"/>
      <c r="F48" s="63"/>
      <c r="G48" s="72"/>
      <c r="H48" s="58"/>
      <c r="I48" s="59"/>
      <c r="J48" s="72"/>
      <c r="K48" s="228">
        <f>_xlfn.IFNA(VLOOKUP(CONCATENATE($K$5,$B48,$C48),CAP!$A$6:$N$200,14,FALSE),0)</f>
        <v>0</v>
      </c>
      <c r="L48" s="228">
        <f>_xlfn.IFNA(VLOOKUP(CONCATENATE($L$5,$B48,$C48),'SER1'!$A$6:$N$200,14,FALSE),0)</f>
        <v>0</v>
      </c>
      <c r="M48" s="228">
        <f>_xlfn.IFNA(VLOOKUP(CONCATENATE($M$5,$B48,$C48),ALB!$A$6:$N$200,14,FALSE),0)</f>
        <v>0</v>
      </c>
      <c r="N48" s="228">
        <f>_xlfn.IFNA(VLOOKUP(CONCATENATE($N$5,$B48,$C48),KR!$A$6:$N$117,14,FALSE),0)</f>
        <v>0</v>
      </c>
      <c r="O48" s="228">
        <f>_xlfn.IFNA(VLOOKUP(CONCATENATE($O$5,$B48,$C48),[2]SER2!$A$6:$N$144,14,FALSE),0)</f>
        <v>0</v>
      </c>
      <c r="P48" s="60"/>
      <c r="Q48" s="228">
        <f>_xlfn.IFNA(VLOOKUP(CONCATENATE($Q$5,$B48,$C48),DARD!$A$6:$N$203,14,FALSE),0)</f>
        <v>0</v>
      </c>
      <c r="R48" s="228">
        <f>_xlfn.IFNA(VLOOKUP(CONCATENATE($R$5,$B48,$C48),AVON!$A$6:$N$200,14,FALSE),0)</f>
        <v>0</v>
      </c>
      <c r="S48" s="228">
        <f>_xlfn.IFNA(VLOOKUP(CONCATENATE($S$5,$B48,$C48),MUR!$A$6:$N$200,14,FALSE),0)</f>
        <v>0</v>
      </c>
      <c r="T48" s="228">
        <f>_xlfn.IFNA(VLOOKUP(CONCATENATE($T$5,$B48,$C48),MOOR!$A$6:$N$200,14,FALSE),0)</f>
        <v>0</v>
      </c>
      <c r="U48" s="228">
        <f>_xlfn.IFNA(VLOOKUP(CONCATENATE($U$5,$B48,$C48),MORT!$A$6:$N$198,14,FALSE),0)</f>
        <v>0</v>
      </c>
      <c r="V48" s="228">
        <f>_xlfn.IFNA(VLOOKUP(CONCATENATE($V$5,$B48,$C48),KAL!$A$8:$N$198,14,FALSE),0)</f>
        <v>0</v>
      </c>
      <c r="W48" s="228">
        <f>_xlfn.IFNA(VLOOKUP(CONCATENATE($W$5,$B48,$C48),GID!$A$8:$N$198,14,FALSE),0)</f>
        <v>0</v>
      </c>
      <c r="X48" s="228">
        <f>_xlfn.IFNA(VLOOKUP(CONCATENATE($X$5,$B48,$C48),KEL!$A$6:$N$198,14,FALSE),0)</f>
        <v>0</v>
      </c>
      <c r="Y48" s="228">
        <f>_xlfn.IFNA(VLOOKUP(CONCATENATE($Y$5,$B48,$C48),ESP!$A$6:$N$198,14,FALSE),0)</f>
        <v>0</v>
      </c>
      <c r="Z48" s="228">
        <f>_xlfn.IFNA(VLOOKUP(CONCATENATE($Z$5,$B48,$C48),MOON!$A$6:$N$195,14,FALSE),0)</f>
        <v>0</v>
      </c>
      <c r="AA48" s="228">
        <f>_xlfn.IFNA(VLOOKUP(CONCATENATE($AA$5,$B48,$C48),DRY!$A$6:$N$200,14,FALSE),0)</f>
        <v>0</v>
      </c>
      <c r="AB48" s="228">
        <f>_xlfn.IFNA(VLOOKUP(CONCATENATE($AB$5,$B48,$C48),WALL!$A$6:$N$200,14,FALSE),0)</f>
        <v>0</v>
      </c>
      <c r="AC48" s="228">
        <f>_xlfn.IFNA(VLOOKUP(CONCATENATE($AC$5,$B48,$C48),[4]PCWA!$A$6:$N$200,14,FALSE),0)</f>
        <v>0</v>
      </c>
      <c r="AD48" s="60"/>
      <c r="AE48" s="60"/>
      <c r="AF48" s="60">
        <f>_xlfn.IFNA(VLOOKUP(CONCATENATE($AF$5,$B48,$C48),HARV!$A$6:$N$198,14,FALSE),0)</f>
        <v>0</v>
      </c>
      <c r="AG48" s="60"/>
      <c r="AH48" s="60">
        <f>_xlfn.IFNA(VLOOKUP(CONCATENATE($AH$5,$B48,$C48),KAL!$A$6:$N$200,14,FALSE),0)</f>
        <v>0</v>
      </c>
      <c r="AI48" s="60"/>
      <c r="AJ48" s="60">
        <f>_xlfn.IFNA(VLOOKUP(CONCATENATE($AJ$5,$B48,$C48),Spare5!$A$6:$N$197,14,FALSE),0)</f>
        <v>0</v>
      </c>
      <c r="AK48" s="61">
        <f>_xlfn.IFNA(VLOOKUP(CONCATENATE($AK$5,$B48,$C48),PCWA!$A$6:$N$231,14,FALSE),0)</f>
        <v>0</v>
      </c>
      <c r="AL48" s="48"/>
    </row>
    <row r="49" spans="1:38" x14ac:dyDescent="0.2">
      <c r="A49" s="623"/>
      <c r="B49" s="56"/>
      <c r="C49" s="62"/>
      <c r="D49" s="62"/>
      <c r="E49" s="62"/>
      <c r="F49" s="63"/>
      <c r="G49" s="72"/>
      <c r="H49" s="58"/>
      <c r="I49" s="59"/>
      <c r="J49" s="72"/>
      <c r="K49" s="228">
        <f>_xlfn.IFNA(VLOOKUP(CONCATENATE($K$5,$B49,$C49),CAP!$A$6:$N$200,14,FALSE),0)</f>
        <v>0</v>
      </c>
      <c r="L49" s="228">
        <f>_xlfn.IFNA(VLOOKUP(CONCATENATE($L$5,$B49,$C49),'SER1'!$A$6:$N$200,14,FALSE),0)</f>
        <v>0</v>
      </c>
      <c r="M49" s="228">
        <f>_xlfn.IFNA(VLOOKUP(CONCATENATE($M$5,$B49,$C49),ALB!$A$6:$N$200,14,FALSE),0)</f>
        <v>0</v>
      </c>
      <c r="N49" s="228">
        <f>_xlfn.IFNA(VLOOKUP(CONCATENATE($N$5,$B49,$C49),KR!$A$6:$N$117,14,FALSE),0)</f>
        <v>0</v>
      </c>
      <c r="O49" s="228">
        <f>_xlfn.IFNA(VLOOKUP(CONCATENATE($O$5,$B49,$C49),[2]SER2!$A$6:$N$144,14,FALSE),0)</f>
        <v>0</v>
      </c>
      <c r="P49" s="60"/>
      <c r="Q49" s="228">
        <f>_xlfn.IFNA(VLOOKUP(CONCATENATE($Q$5,$B49,$C49),DARD!$A$6:$N$203,14,FALSE),0)</f>
        <v>0</v>
      </c>
      <c r="R49" s="228">
        <f>_xlfn.IFNA(VLOOKUP(CONCATENATE($R$5,$B49,$C49),AVON!$A$6:$N$200,14,FALSE),0)</f>
        <v>0</v>
      </c>
      <c r="S49" s="228">
        <f>_xlfn.IFNA(VLOOKUP(CONCATENATE($S$5,$B49,$C49),MUR!$A$6:$N$200,14,FALSE),0)</f>
        <v>0</v>
      </c>
      <c r="T49" s="228">
        <f>_xlfn.IFNA(VLOOKUP(CONCATENATE($T$5,$B49,$C49),MOOR!$A$6:$N$200,14,FALSE),0)</f>
        <v>0</v>
      </c>
      <c r="U49" s="228">
        <f>_xlfn.IFNA(VLOOKUP(CONCATENATE($U$5,$B49,$C49),MORT!$A$6:$N$198,14,FALSE),0)</f>
        <v>0</v>
      </c>
      <c r="V49" s="228">
        <f>_xlfn.IFNA(VLOOKUP(CONCATENATE($V$5,$B49,$C49),KAL!$A$8:$N$198,14,FALSE),0)</f>
        <v>0</v>
      </c>
      <c r="W49" s="228">
        <f>_xlfn.IFNA(VLOOKUP(CONCATENATE($W$5,$B49,$C49),GID!$A$8:$N$198,14,FALSE),0)</f>
        <v>0</v>
      </c>
      <c r="X49" s="228">
        <f>_xlfn.IFNA(VLOOKUP(CONCATENATE($X$5,$B49,$C49),KEL!$A$6:$N$198,14,FALSE),0)</f>
        <v>0</v>
      </c>
      <c r="Y49" s="228">
        <f>_xlfn.IFNA(VLOOKUP(CONCATENATE($Y$5,$B49,$C49),ESP!$A$6:$N$198,14,FALSE),0)</f>
        <v>0</v>
      </c>
      <c r="Z49" s="228">
        <f>_xlfn.IFNA(VLOOKUP(CONCATENATE($Z$5,$B49,$C49),MOON!$A$6:$N$195,14,FALSE),0)</f>
        <v>0</v>
      </c>
      <c r="AA49" s="228">
        <f>_xlfn.IFNA(VLOOKUP(CONCATENATE($AA$5,$B49,$C49),DRY!$A$6:$N$200,14,FALSE),0)</f>
        <v>0</v>
      </c>
      <c r="AB49" s="228">
        <f>_xlfn.IFNA(VLOOKUP(CONCATENATE($AB$5,$B49,$C49),WALL!$A$6:$N$200,14,FALSE),0)</f>
        <v>0</v>
      </c>
      <c r="AC49" s="228">
        <f>_xlfn.IFNA(VLOOKUP(CONCATENATE($AC$5,$B49,$C49),[4]PCWA!$A$6:$N$200,14,FALSE),0)</f>
        <v>0</v>
      </c>
      <c r="AD49" s="60"/>
      <c r="AE49" s="60"/>
      <c r="AF49" s="60">
        <f>_xlfn.IFNA(VLOOKUP(CONCATENATE($AF$5,$B49,$C49),HARV!$A$6:$N$198,14,FALSE),0)</f>
        <v>0</v>
      </c>
      <c r="AG49" s="60"/>
      <c r="AH49" s="60">
        <f>_xlfn.IFNA(VLOOKUP(CONCATENATE($AH$5,$B49,$C49),KAL!$A$6:$N$200,14,FALSE),0)</f>
        <v>0</v>
      </c>
      <c r="AI49" s="60"/>
      <c r="AJ49" s="60">
        <f>_xlfn.IFNA(VLOOKUP(CONCATENATE($AJ$5,$B49,$C49),Spare5!$A$6:$N$197,14,FALSE),0)</f>
        <v>0</v>
      </c>
      <c r="AK49" s="61">
        <f>_xlfn.IFNA(VLOOKUP(CONCATENATE($AK$5,$B49,$C49),PCWA!$A$6:$N$231,14,FALSE),0)</f>
        <v>0</v>
      </c>
      <c r="AL49" s="48"/>
    </row>
    <row r="50" spans="1:38" x14ac:dyDescent="0.2">
      <c r="A50" s="623"/>
      <c r="B50" s="56"/>
      <c r="C50" s="62"/>
      <c r="D50" s="62"/>
      <c r="E50" s="62"/>
      <c r="F50" s="63"/>
      <c r="G50" s="72"/>
      <c r="H50" s="58"/>
      <c r="I50" s="59"/>
      <c r="J50" s="72"/>
      <c r="K50" s="390">
        <f>_xlfn.IFNA(VLOOKUP(CONCATENATE($K$5,$B50,$C50),'SER1'!$A$6:$N$200,14,FALSE),0)</f>
        <v>0</v>
      </c>
      <c r="L50" s="60">
        <f>_xlfn.IFNA(VLOOKUP(CONCATENATE($L$5,$B50,$C50),ALB!$A$6:$N$200,14,FALSE),0)</f>
        <v>0</v>
      </c>
      <c r="M50" s="60">
        <f>_xlfn.IFNA(VLOOKUP(CONCATENATE($M$5,$B50,$C50),KR!$A$6:$N$182,14,FALSE),0)</f>
        <v>0</v>
      </c>
      <c r="N50" s="60">
        <f>_xlfn.IFNA(VLOOKUP(CONCATENATE($N$5,$B50,$C50),DARD!$A$6:$N$135,14,FALSE),0)</f>
        <v>0</v>
      </c>
      <c r="O50" s="60">
        <f>_xlfn.IFNA(VLOOKUP(CONCATENATE($O$5,$B50,$C50),AVON!$A$6:$N$144,14,FALSE),0)</f>
        <v>0</v>
      </c>
      <c r="P50" s="60"/>
      <c r="Q50" s="60">
        <f>_xlfn.IFNA(VLOOKUP(CONCATENATE($Q$5,$B50,$C50),MUR!$A$6:$N$203,14,FALSE),0)</f>
        <v>0</v>
      </c>
      <c r="R50" s="60">
        <f>_xlfn.IFNA(VLOOKUP(CONCATENATE($R$5,$B50,$C50),MOOR!$A$6:$N$200,14,FALSE),0)</f>
        <v>0</v>
      </c>
      <c r="S50" s="60">
        <f>_xlfn.IFNA(VLOOKUP(CONCATENATE($S$5,$B50,$C50),KAL!$A$6:$N$200,14,FALSE),0)</f>
        <v>0</v>
      </c>
      <c r="T50" s="60">
        <f>_xlfn.IFNA(VLOOKUP(CONCATENATE($T$5,$B50,$C50),MORT!$A$6:$N$200,14,FALSE),0)</f>
        <v>0</v>
      </c>
      <c r="U50" s="60">
        <f>_xlfn.IFNA(VLOOKUP(CONCATENATE($U$5,$B50,$C50),ESP!$A$6:$N$198,14,FALSE),0)</f>
        <v>0</v>
      </c>
      <c r="V50" s="60">
        <f>_xlfn.IFNA(VLOOKUP(CONCATENATE($V$5,$B50,$C50),MOON!$A$8:$N$198,14,FALSE),0)</f>
        <v>0</v>
      </c>
      <c r="W50" s="60">
        <f>_xlfn.IFNA(VLOOKUP(CONCATENATE($W$5,$B50,$C50),DRY!$A$8:$N$198,14,FALSE),0)</f>
        <v>0</v>
      </c>
      <c r="X50" s="228">
        <f>_xlfn.IFNA(VLOOKUP(CONCATENATE($X$5,$B50,$C50),KEL!$A$6:$N$198,14,FALSE),0)</f>
        <v>0</v>
      </c>
      <c r="Y50" s="60">
        <f>_xlfn.IFNA(VLOOKUP(CONCATENATE($Y$5,$B50,$C50),[4]PCWA!$A$6:$N$198,14,FALSE),0)</f>
        <v>0</v>
      </c>
      <c r="Z50" s="60">
        <f>_xlfn.IFNA(VLOOKUP(CONCATENATE($Z$5,$B50,$C50),MORT!$A$6:$N$195,14,FALSE),0)</f>
        <v>0</v>
      </c>
      <c r="AA50" s="60">
        <f>_xlfn.IFNA(VLOOKUP(CONCATENATE($AA$5,$B50,$C50),KEL!$A$6:$N$200,14,FALSE),0)</f>
        <v>0</v>
      </c>
      <c r="AB50" s="60">
        <f>_xlfn.IFNA(VLOOKUP(CONCATENATE($AB$5,$B50,$C50),MOOR!$A$6:$N$200,14,FALSE),0)</f>
        <v>0</v>
      </c>
      <c r="AC50" s="60"/>
      <c r="AD50" s="60"/>
      <c r="AE50" s="60"/>
      <c r="AF50" s="60">
        <f>_xlfn.IFNA(VLOOKUP(CONCATENATE($AF$5,$B50,$C50),HARV!$A$6:$N$198,14,FALSE),0)</f>
        <v>0</v>
      </c>
      <c r="AG50" s="60"/>
      <c r="AH50" s="60">
        <f>_xlfn.IFNA(VLOOKUP(CONCATENATE($AH$5,$B50,$C50),KAL!$A$6:$N$200,14,FALSE),0)</f>
        <v>0</v>
      </c>
      <c r="AI50" s="60"/>
      <c r="AJ50" s="60">
        <f>_xlfn.IFNA(VLOOKUP(CONCATENATE($AJ$5,$B50,$C50),Spare5!$A$6:$N$197,14,FALSE),0)</f>
        <v>0</v>
      </c>
      <c r="AK50" s="61">
        <f>_xlfn.IFNA(VLOOKUP(CONCATENATE($AK$5,$B50,$C50),PCWA!$A$6:$N$231,14,FALSE),0)</f>
        <v>0</v>
      </c>
      <c r="AL50" s="48"/>
    </row>
    <row r="51" spans="1:38" ht="15.75" x14ac:dyDescent="0.2">
      <c r="A51" s="623"/>
      <c r="B51" s="56"/>
      <c r="C51" s="62"/>
      <c r="D51" s="62"/>
      <c r="E51" s="62"/>
      <c r="F51" s="63"/>
      <c r="G51" s="72"/>
      <c r="H51" s="58"/>
      <c r="I51" s="59"/>
      <c r="J51" s="72"/>
      <c r="K51" s="390">
        <f>_xlfn.IFNA(VLOOKUP(CONCATENATE($K$5,$B51,$C51),'SER1'!$A$6:$N$200,14,FALSE),0)</f>
        <v>0</v>
      </c>
      <c r="L51" s="60">
        <f>_xlfn.IFNA(VLOOKUP(CONCATENATE($L$5,$B51,$C51),ALB!$A$6:$N$200,14,FALSE),0)</f>
        <v>0</v>
      </c>
      <c r="M51" s="60">
        <f>_xlfn.IFNA(VLOOKUP(CONCATENATE($M$5,$B51,$C51),KR!$A$6:$N$182,14,FALSE),0)</f>
        <v>0</v>
      </c>
      <c r="N51" s="60">
        <f>_xlfn.IFNA(VLOOKUP(CONCATENATE($N$5,$B51,$C51),DARD!$A$6:$N$135,14,FALSE),0)</f>
        <v>0</v>
      </c>
      <c r="O51" s="60">
        <f>_xlfn.IFNA(VLOOKUP(CONCATENATE($O$5,$B51,$C51),AVON!$A$6:$N$144,14,FALSE),0)</f>
        <v>0</v>
      </c>
      <c r="P51" s="479"/>
      <c r="Q51" s="60">
        <f>_xlfn.IFNA(VLOOKUP(CONCATENATE($Q$5,$B51,$C51),MUR!$A$6:$N$203,14,FALSE),0)</f>
        <v>0</v>
      </c>
      <c r="R51" s="60">
        <f>_xlfn.IFNA(VLOOKUP(CONCATENATE($R$5,$B51,$C51),MOOR!$A$6:$N$200,14,FALSE),0)</f>
        <v>0</v>
      </c>
      <c r="S51" s="60">
        <f>_xlfn.IFNA(VLOOKUP(CONCATENATE($S$5,$B51,$C51),KAL!$A$6:$N$200,14,FALSE),0)</f>
        <v>0</v>
      </c>
      <c r="T51" s="60">
        <f>_xlfn.IFNA(VLOOKUP(CONCATENATE($T$5,$B51,$C51),MORT!$A$6:$N$200,14,FALSE),0)</f>
        <v>0</v>
      </c>
      <c r="U51" s="60">
        <f>_xlfn.IFNA(VLOOKUP(CONCATENATE($U$5,$B51,$C51),ESP!$A$6:$N$198,14,FALSE),0)</f>
        <v>0</v>
      </c>
      <c r="V51" s="60">
        <f>_xlfn.IFNA(VLOOKUP(CONCATENATE($V$5,$B51,$C51),MOON!$A$8:$N$198,14,FALSE),0)</f>
        <v>0</v>
      </c>
      <c r="W51" s="60">
        <f>_xlfn.IFNA(VLOOKUP(CONCATENATE($W$5,$B51,$C51),DRY!$A$8:$N$198,14,FALSE),0)</f>
        <v>0</v>
      </c>
      <c r="X51" s="228">
        <f>_xlfn.IFNA(VLOOKUP(CONCATENATE($X$5,$B51,$C51),KEL!$A$6:$N$198,14,FALSE),0)</f>
        <v>0</v>
      </c>
      <c r="Y51" s="60">
        <f>_xlfn.IFNA(VLOOKUP(CONCATENATE($Y$5,$B51,$C51),[4]PCWA!$A$6:$N$198,14,FALSE),0)</f>
        <v>0</v>
      </c>
      <c r="Z51" s="60">
        <f>_xlfn.IFNA(VLOOKUP(CONCATENATE($Z$5,$B51,$C51),MORT!$A$6:$N$195,14,FALSE),0)</f>
        <v>0</v>
      </c>
      <c r="AA51" s="60">
        <f>_xlfn.IFNA(VLOOKUP(CONCATENATE($AA$5,$B51,$C51),KEL!$A$6:$N$200,14,FALSE),0)</f>
        <v>0</v>
      </c>
      <c r="AB51" s="60">
        <f>_xlfn.IFNA(VLOOKUP(CONCATENATE($AB$5,$B51,$C51),MOOR!$A$6:$N$200,14,FALSE),0)</f>
        <v>0</v>
      </c>
      <c r="AC51" s="60"/>
      <c r="AD51" s="60"/>
      <c r="AE51" s="60"/>
      <c r="AF51" s="60">
        <f>_xlfn.IFNA(VLOOKUP(CONCATENATE($AF$5,$B51,$C51),HARV!$A$6:$N$198,14,FALSE),0)</f>
        <v>0</v>
      </c>
      <c r="AG51" s="60"/>
      <c r="AH51" s="60">
        <f>_xlfn.IFNA(VLOOKUP(CONCATENATE($AH$5,$B51,$C51),KAL!$A$6:$N$200,14,FALSE),0)</f>
        <v>0</v>
      </c>
      <c r="AI51" s="60"/>
      <c r="AJ51" s="60">
        <f>_xlfn.IFNA(VLOOKUP(CONCATENATE($AJ$5,$B51,$C51),Spare5!$A$6:$N$197,14,FALSE),0)</f>
        <v>0</v>
      </c>
      <c r="AK51" s="61">
        <f>_xlfn.IFNA(VLOOKUP(CONCATENATE($AK$5,$B51,$C51),PCWA!$A$6:$N$231,14,FALSE),0)</f>
        <v>0</v>
      </c>
      <c r="AL51" s="49"/>
    </row>
    <row r="52" spans="1:38" x14ac:dyDescent="0.2">
      <c r="A52" s="623"/>
      <c r="B52" s="56"/>
      <c r="C52" s="62"/>
      <c r="D52" s="62"/>
      <c r="E52" s="62"/>
      <c r="F52" s="63"/>
      <c r="G52" s="72"/>
      <c r="H52" s="58"/>
      <c r="I52" s="59"/>
      <c r="J52" s="72"/>
      <c r="K52" s="390">
        <f>_xlfn.IFNA(VLOOKUP(CONCATENATE($K$5,$B52,$C52),'SER1'!$A$6:$N$200,14,FALSE),0)</f>
        <v>0</v>
      </c>
      <c r="L52" s="60">
        <f>_xlfn.IFNA(VLOOKUP(CONCATENATE($L$5,$B52,$C52),ALB!$A$6:$N$200,14,FALSE),0)</f>
        <v>0</v>
      </c>
      <c r="M52" s="60">
        <f>_xlfn.IFNA(VLOOKUP(CONCATENATE($M$5,$B52,$C52),KR!$A$6:$N$182,14,FALSE),0)</f>
        <v>0</v>
      </c>
      <c r="N52" s="60">
        <f>_xlfn.IFNA(VLOOKUP(CONCATENATE($N$5,$B52,$C52),DARD!$A$6:$N$135,14,FALSE),0)</f>
        <v>0</v>
      </c>
      <c r="O52" s="60">
        <f>_xlfn.IFNA(VLOOKUP(CONCATENATE($O$5,$B52,$C52),AVON!$A$6:$N$144,14,FALSE),0)</f>
        <v>0</v>
      </c>
      <c r="P52" s="480"/>
      <c r="Q52" s="60">
        <f>_xlfn.IFNA(VLOOKUP(CONCATENATE($Q$5,$B52,$C52),MUR!$A$6:$N$203,14,FALSE),0)</f>
        <v>0</v>
      </c>
      <c r="R52" s="60">
        <f>_xlfn.IFNA(VLOOKUP(CONCATENATE($R$5,$B52,$C52),MOOR!$A$6:$N$200,14,FALSE),0)</f>
        <v>0</v>
      </c>
      <c r="S52" s="60">
        <f>_xlfn.IFNA(VLOOKUP(CONCATENATE($S$5,$B52,$C52),KAL!$A$6:$N$200,14,FALSE),0)</f>
        <v>0</v>
      </c>
      <c r="T52" s="60">
        <f>_xlfn.IFNA(VLOOKUP(CONCATENATE($T$5,$B52,$C52),MORT!$A$6:$N$200,14,FALSE),0)</f>
        <v>0</v>
      </c>
      <c r="U52" s="60">
        <f>_xlfn.IFNA(VLOOKUP(CONCATENATE($U$5,$B52,$C52),ESP!$A$6:$N$198,14,FALSE),0)</f>
        <v>0</v>
      </c>
      <c r="V52" s="60">
        <f>_xlfn.IFNA(VLOOKUP(CONCATENATE($V$5,$B52,$C52),MOON!$A$8:$N$198,14,FALSE),0)</f>
        <v>0</v>
      </c>
      <c r="W52" s="60">
        <f>_xlfn.IFNA(VLOOKUP(CONCATENATE($W$5,$B52,$C52),DRY!$A$8:$N$198,14,FALSE),0)</f>
        <v>0</v>
      </c>
      <c r="X52" s="228">
        <f>_xlfn.IFNA(VLOOKUP(CONCATENATE($X$5,$B52,$C52),KEL!$A$6:$N$198,14,FALSE),0)</f>
        <v>0</v>
      </c>
      <c r="Y52" s="60">
        <f>_xlfn.IFNA(VLOOKUP(CONCATENATE($Y$5,$B52,$C52),[4]PCWA!$A$6:$N$198,14,FALSE),0)</f>
        <v>0</v>
      </c>
      <c r="Z52" s="60">
        <f>_xlfn.IFNA(VLOOKUP(CONCATENATE($Z$5,$B52,$C52),MORT!$A$6:$N$195,14,FALSE),0)</f>
        <v>0</v>
      </c>
      <c r="AA52" s="60">
        <f>_xlfn.IFNA(VLOOKUP(CONCATENATE($AA$5,$B52,$C52),KEL!$A$6:$N$200,14,FALSE),0)</f>
        <v>0</v>
      </c>
      <c r="AB52" s="60">
        <f>_xlfn.IFNA(VLOOKUP(CONCATENATE($AB$5,$B52,$C52),MOOR!$A$6:$N$200,14,FALSE),0)</f>
        <v>0</v>
      </c>
      <c r="AC52" s="60"/>
      <c r="AD52" s="60"/>
      <c r="AE52" s="60"/>
      <c r="AF52" s="60">
        <f>_xlfn.IFNA(VLOOKUP(CONCATENATE($AF$5,$B52,$C52),HARV!$A$6:$N$198,14,FALSE),0)</f>
        <v>0</v>
      </c>
      <c r="AG52" s="60"/>
      <c r="AH52" s="60">
        <f>_xlfn.IFNA(VLOOKUP(CONCATENATE($AH$5,$B52,$C52),KAL!$A$6:$N$200,14,FALSE),0)</f>
        <v>0</v>
      </c>
      <c r="AI52" s="60"/>
      <c r="AJ52" s="60">
        <f>_xlfn.IFNA(VLOOKUP(CONCATENATE($AJ$5,$B52,$C52),Spare5!$A$6:$N$197,14,FALSE),0)</f>
        <v>0</v>
      </c>
      <c r="AK52" s="61">
        <f>_xlfn.IFNA(VLOOKUP(CONCATENATE($AK$5,$B52,$C52),PCWA!$A$6:$N$231,14,FALSE),0)</f>
        <v>0</v>
      </c>
      <c r="AL52" s="49"/>
    </row>
    <row r="53" spans="1:38" x14ac:dyDescent="0.2">
      <c r="A53" s="623"/>
      <c r="B53" s="56"/>
      <c r="C53" s="62"/>
      <c r="D53" s="62"/>
      <c r="E53" s="62"/>
      <c r="F53" s="63"/>
      <c r="G53" s="72"/>
      <c r="H53" s="58"/>
      <c r="I53" s="59"/>
      <c r="J53" s="72"/>
      <c r="K53" s="390">
        <f>_xlfn.IFNA(VLOOKUP(CONCATENATE($K$5,$B53,$C53),'SER1'!$A$6:$N$200,14,FALSE),0)</f>
        <v>0</v>
      </c>
      <c r="L53" s="60">
        <f>_xlfn.IFNA(VLOOKUP(CONCATENATE($L$5,$B53,$C53),ALB!$A$6:$N$200,14,FALSE),0)</f>
        <v>0</v>
      </c>
      <c r="M53" s="60">
        <f>_xlfn.IFNA(VLOOKUP(CONCATENATE($M$5,$B53,$C53),KR!$A$6:$N$182,14,FALSE),0)</f>
        <v>0</v>
      </c>
      <c r="N53" s="60">
        <f>_xlfn.IFNA(VLOOKUP(CONCATENATE($N$5,$B53,$C53),DARD!$A$6:$N$135,14,FALSE),0)</f>
        <v>0</v>
      </c>
      <c r="O53" s="60">
        <f>_xlfn.IFNA(VLOOKUP(CONCATENATE($O$5,$B53,$C53),AVON!$A$6:$N$144,14,FALSE),0)</f>
        <v>0</v>
      </c>
      <c r="P53" s="480"/>
      <c r="Q53" s="60">
        <f>_xlfn.IFNA(VLOOKUP(CONCATENATE($Q$5,$B53,$C53),MUR!$A$6:$N$203,14,FALSE),0)</f>
        <v>0</v>
      </c>
      <c r="R53" s="60">
        <f>_xlfn.IFNA(VLOOKUP(CONCATENATE($R$5,$B53,$C53),MOOR!$A$6:$N$200,14,FALSE),0)</f>
        <v>0</v>
      </c>
      <c r="S53" s="60">
        <f>_xlfn.IFNA(VLOOKUP(CONCATENATE($S$5,$B53,$C53),KAL!$A$6:$N$200,14,FALSE),0)</f>
        <v>0</v>
      </c>
      <c r="T53" s="60">
        <f>_xlfn.IFNA(VLOOKUP(CONCATENATE($T$5,$B53,$C53),MORT!$A$6:$N$200,14,FALSE),0)</f>
        <v>0</v>
      </c>
      <c r="U53" s="60">
        <f>_xlfn.IFNA(VLOOKUP(CONCATENATE($U$5,$B53,$C53),ESP!$A$6:$N$198,14,FALSE),0)</f>
        <v>0</v>
      </c>
      <c r="V53" s="60">
        <f>_xlfn.IFNA(VLOOKUP(CONCATENATE($V$5,$B53,$C53),MOON!$A$8:$N$198,14,FALSE),0)</f>
        <v>0</v>
      </c>
      <c r="W53" s="60">
        <f>_xlfn.IFNA(VLOOKUP(CONCATENATE($W$5,$B53,$C53),DRY!$A$8:$N$198,14,FALSE),0)</f>
        <v>0</v>
      </c>
      <c r="X53" s="228">
        <f>_xlfn.IFNA(VLOOKUP(CONCATENATE($X$5,$B53,$C53),KEL!$A$6:$N$198,14,FALSE),0)</f>
        <v>0</v>
      </c>
      <c r="Y53" s="60">
        <f>_xlfn.IFNA(VLOOKUP(CONCATENATE($Y$5,$B53,$C53),[4]PCWA!$A$6:$N$198,14,FALSE),0)</f>
        <v>0</v>
      </c>
      <c r="Z53" s="60">
        <f>_xlfn.IFNA(VLOOKUP(CONCATENATE($Z$5,$B53,$C53),MORT!$A$6:$N$195,14,FALSE),0)</f>
        <v>0</v>
      </c>
      <c r="AA53" s="60">
        <f>_xlfn.IFNA(VLOOKUP(CONCATENATE($AA$5,$B53,$C53),KEL!$A$6:$N$200,14,FALSE),0)</f>
        <v>0</v>
      </c>
      <c r="AB53" s="60">
        <f>_xlfn.IFNA(VLOOKUP(CONCATENATE($AB$5,$B53,$C53),MOOR!$A$6:$N$200,14,FALSE),0)</f>
        <v>0</v>
      </c>
      <c r="AC53" s="60"/>
      <c r="AD53" s="60"/>
      <c r="AE53" s="60"/>
      <c r="AF53" s="60">
        <f>_xlfn.IFNA(VLOOKUP(CONCATENATE($AF$5,$B53,$C53),HARV!$A$6:$N$198,14,FALSE),0)</f>
        <v>0</v>
      </c>
      <c r="AG53" s="60"/>
      <c r="AH53" s="60">
        <f>_xlfn.IFNA(VLOOKUP(CONCATENATE($AH$5,$B53,$C53),KAL!$A$6:$N$200,14,FALSE),0)</f>
        <v>0</v>
      </c>
      <c r="AI53" s="60"/>
      <c r="AJ53" s="60">
        <f>_xlfn.IFNA(VLOOKUP(CONCATENATE($AJ$5,$B53,$C53),Spare5!$A$6:$N$197,14,FALSE),0)</f>
        <v>0</v>
      </c>
      <c r="AK53" s="61">
        <f>_xlfn.IFNA(VLOOKUP(CONCATENATE($AK$5,$B53,$C53),PCWA!$A$6:$N$231,14,FALSE),0)</f>
        <v>0</v>
      </c>
      <c r="AL53" s="49"/>
    </row>
    <row r="54" spans="1:38" x14ac:dyDescent="0.2">
      <c r="A54" s="623"/>
      <c r="B54" s="56"/>
      <c r="C54" s="62"/>
      <c r="D54" s="57"/>
      <c r="E54" s="57"/>
      <c r="F54" s="63"/>
      <c r="G54" s="72"/>
      <c r="H54" s="58"/>
      <c r="I54" s="59"/>
      <c r="J54" s="72"/>
      <c r="K54" s="390">
        <f>_xlfn.IFNA(VLOOKUP(CONCATENATE($K$5,$B54,$C54),'SER1'!$A$6:$N$200,14,FALSE),0)</f>
        <v>0</v>
      </c>
      <c r="L54" s="60">
        <f>_xlfn.IFNA(VLOOKUP(CONCATENATE($L$5,$B54,$C54),ALB!$A$6:$N$200,14,FALSE),0)</f>
        <v>0</v>
      </c>
      <c r="M54" s="60">
        <f>_xlfn.IFNA(VLOOKUP(CONCATENATE($M$5,$B54,$C54),KR!$A$6:$N$182,14,FALSE),0)</f>
        <v>0</v>
      </c>
      <c r="N54" s="60">
        <f>_xlfn.IFNA(VLOOKUP(CONCATENATE($N$5,$B54,$C54),DARD!$A$6:$N$135,14,FALSE),0)</f>
        <v>0</v>
      </c>
      <c r="O54" s="60">
        <f>_xlfn.IFNA(VLOOKUP(CONCATENATE($O$5,$B54,$C54),AVON!$A$6:$N$144,14,FALSE),0)</f>
        <v>0</v>
      </c>
      <c r="P54" s="480"/>
      <c r="Q54" s="60">
        <f>_xlfn.IFNA(VLOOKUP(CONCATENATE($Q$5,$B54,$C54),MUR!$A$6:$N$203,14,FALSE),0)</f>
        <v>0</v>
      </c>
      <c r="R54" s="60">
        <f>_xlfn.IFNA(VLOOKUP(CONCATENATE($R$5,$B54,$C54),MOOR!$A$6:$N$200,14,FALSE),0)</f>
        <v>0</v>
      </c>
      <c r="S54" s="60">
        <f>_xlfn.IFNA(VLOOKUP(CONCATENATE($S$5,$B54,$C54),KAL!$A$6:$N$200,14,FALSE),0)</f>
        <v>0</v>
      </c>
      <c r="T54" s="60">
        <f>_xlfn.IFNA(VLOOKUP(CONCATENATE($T$5,$B54,$C54),MORT!$A$6:$N$200,14,FALSE),0)</f>
        <v>0</v>
      </c>
      <c r="U54" s="60">
        <f>_xlfn.IFNA(VLOOKUP(CONCATENATE($U$5,$B54,$C54),ESP!$A$6:$N$198,14,FALSE),0)</f>
        <v>0</v>
      </c>
      <c r="V54" s="60">
        <f>_xlfn.IFNA(VLOOKUP(CONCATENATE($V$5,$B54,$C54),MOON!$A$8:$N$198,14,FALSE),0)</f>
        <v>0</v>
      </c>
      <c r="W54" s="60">
        <f>_xlfn.IFNA(VLOOKUP(CONCATENATE($W$5,$B54,$C54),DRY!$A$8:$N$198,14,FALSE),0)</f>
        <v>0</v>
      </c>
      <c r="X54" s="228">
        <f>_xlfn.IFNA(VLOOKUP(CONCATENATE($X$5,$B54,$C54),KEL!$A$6:$N$198,14,FALSE),0)</f>
        <v>0</v>
      </c>
      <c r="Y54" s="60">
        <f>_xlfn.IFNA(VLOOKUP(CONCATENATE($Y$5,$B54,$C54),[4]PCWA!$A$6:$N$198,14,FALSE),0)</f>
        <v>0</v>
      </c>
      <c r="Z54" s="60">
        <f>_xlfn.IFNA(VLOOKUP(CONCATENATE($Z$5,$B54,$C54),MORT!$A$6:$N$195,14,FALSE),0)</f>
        <v>0</v>
      </c>
      <c r="AA54" s="60">
        <f>_xlfn.IFNA(VLOOKUP(CONCATENATE($AA$5,$B54,$C54),KEL!$A$6:$N$200,14,FALSE),0)</f>
        <v>0</v>
      </c>
      <c r="AB54" s="60">
        <f>_xlfn.IFNA(VLOOKUP(CONCATENATE($AB$5,$B54,$C54),MOOR!$A$6:$N$200,14,FALSE),0)</f>
        <v>0</v>
      </c>
      <c r="AC54" s="60"/>
      <c r="AD54" s="60"/>
      <c r="AE54" s="60"/>
      <c r="AF54" s="60">
        <f>_xlfn.IFNA(VLOOKUP(CONCATENATE($AF$5,$B54,$C54),HARV!$A$6:$N$198,14,FALSE),0)</f>
        <v>0</v>
      </c>
      <c r="AG54" s="60"/>
      <c r="AH54" s="60">
        <f>_xlfn.IFNA(VLOOKUP(CONCATENATE($AH$5,$B54,$C54),KAL!$A$6:$N$200,14,FALSE),0)</f>
        <v>0</v>
      </c>
      <c r="AI54" s="60"/>
      <c r="AJ54" s="60">
        <f>_xlfn.IFNA(VLOOKUP(CONCATENATE($AJ$5,$B54,$C54),Spare5!$A$6:$N$197,14,FALSE),0)</f>
        <v>0</v>
      </c>
      <c r="AK54" s="61">
        <f>_xlfn.IFNA(VLOOKUP(CONCATENATE($AK$5,$B54,$C54),PCWA!$A$6:$N$231,14,FALSE),0)</f>
        <v>0</v>
      </c>
      <c r="AL54" s="48"/>
    </row>
    <row r="55" spans="1:38" x14ac:dyDescent="0.2">
      <c r="A55" s="623"/>
      <c r="B55" s="56"/>
      <c r="C55" s="62"/>
      <c r="D55" s="62"/>
      <c r="E55" s="62"/>
      <c r="F55" s="63"/>
      <c r="G55" s="72"/>
      <c r="H55" s="58"/>
      <c r="I55" s="59"/>
      <c r="J55" s="72"/>
      <c r="K55" s="390">
        <f>_xlfn.IFNA(VLOOKUP(CONCATENATE($K$5,$B55,$C55),'SER1'!$A$6:$N$200,14,FALSE),0)</f>
        <v>0</v>
      </c>
      <c r="L55" s="60">
        <f>_xlfn.IFNA(VLOOKUP(CONCATENATE($L$5,$B55,$C55),ALB!$A$6:$N$200,14,FALSE),0)</f>
        <v>0</v>
      </c>
      <c r="M55" s="60">
        <f>_xlfn.IFNA(VLOOKUP(CONCATENATE($M$5,$B55,$C55),KR!$A$6:$N$182,14,FALSE),0)</f>
        <v>0</v>
      </c>
      <c r="N55" s="60">
        <f>_xlfn.IFNA(VLOOKUP(CONCATENATE($N$5,$B55,$C55),DARD!$A$6:$N$135,14,FALSE),0)</f>
        <v>0</v>
      </c>
      <c r="O55" s="60">
        <f>_xlfn.IFNA(VLOOKUP(CONCATENATE($O$5,$B55,$C55),AVON!$A$6:$N$144,14,FALSE),0)</f>
        <v>0</v>
      </c>
      <c r="P55" s="480"/>
      <c r="Q55" s="60">
        <f>_xlfn.IFNA(VLOOKUP(CONCATENATE($Q$5,$B55,$C55),MUR!$A$6:$N$203,14,FALSE),0)</f>
        <v>0</v>
      </c>
      <c r="R55" s="60">
        <f>_xlfn.IFNA(VLOOKUP(CONCATENATE($R$5,$B55,$C55),MOOR!$A$6:$N$200,14,FALSE),0)</f>
        <v>0</v>
      </c>
      <c r="S55" s="60">
        <f>_xlfn.IFNA(VLOOKUP(CONCATENATE($S$5,$B55,$C55),KAL!$A$6:$N$200,14,FALSE),0)</f>
        <v>0</v>
      </c>
      <c r="T55" s="60">
        <f>_xlfn.IFNA(VLOOKUP(CONCATENATE($T$5,$B55,$C55),MORT!$A$6:$N$200,14,FALSE),0)</f>
        <v>0</v>
      </c>
      <c r="U55" s="60">
        <f>_xlfn.IFNA(VLOOKUP(CONCATENATE($U$5,$B55,$C55),ESP!$A$6:$N$198,14,FALSE),0)</f>
        <v>0</v>
      </c>
      <c r="V55" s="60">
        <f>_xlfn.IFNA(VLOOKUP(CONCATENATE($V$5,$B55,$C55),MOON!$A$8:$N$198,14,FALSE),0)</f>
        <v>0</v>
      </c>
      <c r="W55" s="60">
        <f>_xlfn.IFNA(VLOOKUP(CONCATENATE($W$5,$B55,$C55),DRY!$A$8:$N$198,14,FALSE),0)</f>
        <v>0</v>
      </c>
      <c r="X55" s="228">
        <f>_xlfn.IFNA(VLOOKUP(CONCATENATE($X$5,$B55,$C55),KEL!$A$6:$N$198,14,FALSE),0)</f>
        <v>0</v>
      </c>
      <c r="Y55" s="60">
        <f>_xlfn.IFNA(VLOOKUP(CONCATENATE($Y$5,$B55,$C55),[4]PCWA!$A$6:$N$198,14,FALSE),0)</f>
        <v>0</v>
      </c>
      <c r="Z55" s="60">
        <f>_xlfn.IFNA(VLOOKUP(CONCATENATE($Z$5,$B55,$C55),MORT!$A$6:$N$195,14,FALSE),0)</f>
        <v>0</v>
      </c>
      <c r="AA55" s="60">
        <f>_xlfn.IFNA(VLOOKUP(CONCATENATE($AA$5,$B55,$C55),KEL!$A$6:$N$200,14,FALSE),0)</f>
        <v>0</v>
      </c>
      <c r="AB55" s="60">
        <f>_xlfn.IFNA(VLOOKUP(CONCATENATE($AB$5,$B55,$C55),MOOR!$A$6:$N$200,14,FALSE),0)</f>
        <v>0</v>
      </c>
      <c r="AC55" s="60"/>
      <c r="AD55" s="60"/>
      <c r="AE55" s="60"/>
      <c r="AF55" s="60">
        <f>_xlfn.IFNA(VLOOKUP(CONCATENATE($AF$5,$B55,$C55),HARV!$A$6:$N$198,14,FALSE),0)</f>
        <v>0</v>
      </c>
      <c r="AG55" s="60"/>
      <c r="AH55" s="60">
        <f>_xlfn.IFNA(VLOOKUP(CONCATENATE($AH$5,$B55,$C55),KAL!$A$6:$N$200,14,FALSE),0)</f>
        <v>0</v>
      </c>
      <c r="AI55" s="60"/>
      <c r="AJ55" s="60">
        <f>_xlfn.IFNA(VLOOKUP(CONCATENATE($AJ$5,$B55,$C55),Spare5!$A$6:$N$197,14,FALSE),0)</f>
        <v>0</v>
      </c>
      <c r="AK55" s="61">
        <f>_xlfn.IFNA(VLOOKUP(CONCATENATE($AK$5,$B55,$C55),PCWA!$A$6:$N$231,14,FALSE),0)</f>
        <v>0</v>
      </c>
      <c r="AL55" s="48"/>
    </row>
    <row r="56" spans="1:38" ht="13.5" thickBot="1" x14ac:dyDescent="0.25">
      <c r="A56" s="623"/>
      <c r="B56" s="64"/>
      <c r="C56" s="65"/>
      <c r="D56" s="65"/>
      <c r="E56" s="65"/>
      <c r="F56" s="66"/>
      <c r="G56" s="73"/>
      <c r="H56" s="67"/>
      <c r="I56" s="68"/>
      <c r="J56" s="73"/>
      <c r="K56" s="390">
        <f>_xlfn.IFNA(VLOOKUP(CONCATENATE($K$5,$B56,$C56),'SER1'!$A$6:$N$200,14,FALSE),0)</f>
        <v>0</v>
      </c>
      <c r="L56" s="60">
        <f>_xlfn.IFNA(VLOOKUP(CONCATENATE($L$5,$B56,$C56),ALB!$A$6:$N$200,14,FALSE),0)</f>
        <v>0</v>
      </c>
      <c r="M56" s="60">
        <f>_xlfn.IFNA(VLOOKUP(CONCATENATE($M$5,$B56,$C56),KR!$A$6:$N$182,14,FALSE),0)</f>
        <v>0</v>
      </c>
      <c r="N56" s="60">
        <f>_xlfn.IFNA(VLOOKUP(CONCATENATE($N$5,$B56,$C56),DARD!$A$6:$N$135,14,FALSE),0)</f>
        <v>0</v>
      </c>
      <c r="O56" s="60">
        <f>_xlfn.IFNA(VLOOKUP(CONCATENATE($O$5,$B56,$C56),AVON!$A$6:$N$144,14,FALSE),0)</f>
        <v>0</v>
      </c>
      <c r="P56" s="480"/>
      <c r="Q56" s="60">
        <f>_xlfn.IFNA(VLOOKUP(CONCATENATE($Q$5,$B56,$C56),MUR!$A$6:$N$203,14,FALSE),0)</f>
        <v>0</v>
      </c>
      <c r="R56" s="60">
        <f>_xlfn.IFNA(VLOOKUP(CONCATENATE($R$5,$B56,$C56),MOOR!$A$6:$N$200,14,FALSE),0)</f>
        <v>0</v>
      </c>
      <c r="S56" s="60">
        <f>_xlfn.IFNA(VLOOKUP(CONCATENATE($S$5,$B56,$C56),KAL!$A$6:$N$200,14,FALSE),0)</f>
        <v>0</v>
      </c>
      <c r="T56" s="407">
        <f>_xlfn.IFNA(VLOOKUP(CONCATENATE($T$5,$B56,$C56),MORT!$A$6:$N$200,14,FALSE),0)</f>
        <v>0</v>
      </c>
      <c r="U56" s="407">
        <f>_xlfn.IFNA(VLOOKUP(CONCATENATE($U$5,$B56,$C56),ESP!$A$6:$N$198,14,FALSE),0)</f>
        <v>0</v>
      </c>
      <c r="V56" s="60">
        <f>_xlfn.IFNA(VLOOKUP(CONCATENATE($V$5,$B56,$C56),MOON!$A$8:$N$198,14,FALSE),0)</f>
        <v>0</v>
      </c>
      <c r="W56" s="60">
        <f>_xlfn.IFNA(VLOOKUP(CONCATENATE($W$5,$B56,$C56),DRY!$A$8:$N$198,14,FALSE),0)</f>
        <v>0</v>
      </c>
      <c r="X56" s="228">
        <f>_xlfn.IFNA(VLOOKUP(CONCATENATE($X$5,$B56,$C56),KEL!$A$6:$N$198,14,FALSE),0)</f>
        <v>0</v>
      </c>
      <c r="Y56" s="60">
        <f>_xlfn.IFNA(VLOOKUP(CONCATENATE($Y$5,$B56,$C56),[4]PCWA!$A$6:$N$198,14,FALSE),0)</f>
        <v>0</v>
      </c>
      <c r="Z56" s="69">
        <f>_xlfn.IFNA(VLOOKUP(CONCATENATE($Z$5,$B56,$C56),MORT!$A$6:$N$195,14,FALSE),0)</f>
        <v>0</v>
      </c>
      <c r="AA56" s="69">
        <f>_xlfn.IFNA(VLOOKUP(CONCATENATE($AA$5,$B56,$C56),KEL!$A$6:$N$200,14,FALSE),0)</f>
        <v>0</v>
      </c>
      <c r="AB56" s="69">
        <f>_xlfn.IFNA(VLOOKUP(CONCATENATE($AB$5,$B56,$C56),MOOR!$A$6:$N$200,14,FALSE),0)</f>
        <v>0</v>
      </c>
      <c r="AC56" s="69"/>
      <c r="AD56" s="69"/>
      <c r="AE56" s="69"/>
      <c r="AF56" s="69">
        <f>_xlfn.IFNA(VLOOKUP(CONCATENATE($AF$5,$B56,$C56),HARV!$A$6:$N$198,14,FALSE),0)</f>
        <v>0</v>
      </c>
      <c r="AG56" s="69"/>
      <c r="AH56" s="69">
        <f>_xlfn.IFNA(VLOOKUP(CONCATENATE($AH$5,$B56,$C56),KAL!$A$6:$N$200,14,FALSE),0)</f>
        <v>0</v>
      </c>
      <c r="AI56" s="69"/>
      <c r="AJ56" s="69">
        <f>_xlfn.IFNA(VLOOKUP(CONCATENATE($AJ$5,$B56,$C56),Spare5!$A$6:$N$197,14,FALSE),0)</f>
        <v>0</v>
      </c>
      <c r="AK56" s="70">
        <f>_xlfn.IFNA(VLOOKUP(CONCATENATE($AK$5,$B56,$C56),PCWA!$A$6:$N$231,14,FALSE),0)</f>
        <v>0</v>
      </c>
      <c r="AL56" s="48"/>
    </row>
    <row r="57" spans="1:38" ht="15.75" x14ac:dyDescent="0.2">
      <c r="A57" s="623"/>
      <c r="B57" s="50"/>
      <c r="C57" s="50"/>
      <c r="D57" s="50"/>
      <c r="E57" s="50"/>
      <c r="F57" s="51"/>
      <c r="G57" s="51"/>
      <c r="H57" s="51"/>
      <c r="I57" s="52"/>
      <c r="J57" s="51"/>
      <c r="K57" s="53"/>
      <c r="L57" s="53"/>
      <c r="M57" s="53"/>
      <c r="N57" s="53"/>
      <c r="O57" s="53"/>
      <c r="P57" s="49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1"/>
    </row>
    <row r="59" spans="1:38" x14ac:dyDescent="0.2">
      <c r="B59" s="28"/>
    </row>
    <row r="60" spans="1:38" x14ac:dyDescent="0.2">
      <c r="B60" s="28"/>
    </row>
    <row r="61" spans="1:38" x14ac:dyDescent="0.2">
      <c r="B61" s="28"/>
    </row>
    <row r="62" spans="1:38" x14ac:dyDescent="0.2">
      <c r="B62" s="28"/>
    </row>
    <row r="63" spans="1:38" x14ac:dyDescent="0.2">
      <c r="B63" s="28"/>
    </row>
    <row r="64" spans="1:38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</sheetData>
  <sortState xmlns:xlrd2="http://schemas.microsoft.com/office/spreadsheetml/2017/richdata2" ref="B6:J30">
    <sortCondition ref="J6:J30"/>
    <sortCondition descending="1" ref="I6:I30"/>
  </sortState>
  <mergeCells count="73">
    <mergeCell ref="AK3:AK4"/>
    <mergeCell ref="AC3:AC4"/>
    <mergeCell ref="AD3:AD4"/>
    <mergeCell ref="AE3:AE4"/>
    <mergeCell ref="AF3:AF4"/>
    <mergeCell ref="AG3:AG4"/>
    <mergeCell ref="AH3:AH4"/>
    <mergeCell ref="AI3:AI4"/>
    <mergeCell ref="I3:I4"/>
    <mergeCell ref="I1:I2"/>
    <mergeCell ref="J3:J4"/>
    <mergeCell ref="J1:J2"/>
    <mergeCell ref="AJ3:AJ4"/>
    <mergeCell ref="Z3:Z4"/>
    <mergeCell ref="AA3:AA4"/>
    <mergeCell ref="AB3:AB4"/>
    <mergeCell ref="Y1:Y2"/>
    <mergeCell ref="X1:X2"/>
    <mergeCell ref="W1:W2"/>
    <mergeCell ref="V1:V2"/>
    <mergeCell ref="U1:U2"/>
    <mergeCell ref="T1:T2"/>
    <mergeCell ref="S1:S2"/>
    <mergeCell ref="R1:R2"/>
    <mergeCell ref="AK1:AK2"/>
    <mergeCell ref="Z1:Z2"/>
    <mergeCell ref="AH1:AH2"/>
    <mergeCell ref="AI1:AI2"/>
    <mergeCell ref="AJ1:AJ2"/>
    <mergeCell ref="AF1:AF2"/>
    <mergeCell ref="AG1:AG2"/>
    <mergeCell ref="AB1:AB2"/>
    <mergeCell ref="AC1:AC2"/>
    <mergeCell ref="AD1:AD2"/>
    <mergeCell ref="AE1:AE2"/>
    <mergeCell ref="AA1:AA2"/>
    <mergeCell ref="A1:A57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  <mergeCell ref="G3:G4"/>
    <mergeCell ref="D1:D2"/>
    <mergeCell ref="D3:D4"/>
    <mergeCell ref="Q1:Q2"/>
    <mergeCell ref="O1:O2"/>
    <mergeCell ref="N1:N2"/>
    <mergeCell ref="M1:M2"/>
    <mergeCell ref="L1:L2"/>
    <mergeCell ref="P1:P2"/>
    <mergeCell ref="K1:K2"/>
    <mergeCell ref="K3:K4"/>
    <mergeCell ref="L3:L4"/>
    <mergeCell ref="M3:M4"/>
    <mergeCell ref="N3:N4"/>
    <mergeCell ref="O3:O4"/>
    <mergeCell ref="Q3:Q4"/>
    <mergeCell ref="R3:R4"/>
    <mergeCell ref="S3:S4"/>
    <mergeCell ref="T3:T4"/>
    <mergeCell ref="P3:P4"/>
    <mergeCell ref="U3:U4"/>
    <mergeCell ref="V3:V4"/>
    <mergeCell ref="W3:W4"/>
    <mergeCell ref="X3:X4"/>
    <mergeCell ref="Y3:Y4"/>
  </mergeCells>
  <conditionalFormatting sqref="C20:D28">
    <cfRule type="duplicateValues" dxfId="34" priority="6"/>
  </conditionalFormatting>
  <conditionalFormatting sqref="C26:D35">
    <cfRule type="duplicateValues" dxfId="33" priority="455"/>
  </conditionalFormatting>
  <conditionalFormatting sqref="C41:D41">
    <cfRule type="duplicateValues" dxfId="32" priority="2"/>
    <cfRule type="duplicateValues" dxfId="31" priority="3"/>
  </conditionalFormatting>
  <conditionalFormatting sqref="C42:D42">
    <cfRule type="duplicateValues" dxfId="30" priority="4"/>
    <cfRule type="duplicateValues" dxfId="29" priority="5"/>
  </conditionalFormatting>
  <conditionalFormatting sqref="C43:D49 C36:D41">
    <cfRule type="duplicateValues" dxfId="28" priority="487"/>
  </conditionalFormatting>
  <conditionalFormatting sqref="C43:D1048576 C33:D38 C1:D1 C3:D3 C2 C5:D22 C4">
    <cfRule type="duplicateValues" dxfId="27" priority="12"/>
  </conditionalFormatting>
  <conditionalFormatting sqref="K6:O56 Q6:AK56">
    <cfRule type="cellIs" dxfId="26" priority="13" operator="lessThan">
      <formula>1</formula>
    </cfRule>
  </conditionalFormatting>
  <conditionalFormatting sqref="P6:P50">
    <cfRule type="cellIs" dxfId="25" priority="1" operator="lessThan">
      <formula>1</formula>
    </cfRule>
  </conditionalFormatting>
  <pageMargins left="0.25" right="0.25" top="0.75" bottom="0.75" header="0.3" footer="0.3"/>
  <pageSetup paperSize="9" fitToHeight="0" pageOrder="overThenDown" orientation="landscape" r:id="rId1"/>
  <headerFooter alignWithMargins="0"/>
  <rowBreaks count="1" manualBreakCount="1">
    <brk id="4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rgb="FFFFC000"/>
  </sheetPr>
  <dimension ref="A1:G38"/>
  <sheetViews>
    <sheetView topLeftCell="A20" workbookViewId="0">
      <selection activeCell="D15" sqref="D15"/>
    </sheetView>
  </sheetViews>
  <sheetFormatPr defaultColWidth="9.140625" defaultRowHeight="14.25" x14ac:dyDescent="0.2"/>
  <cols>
    <col min="1" max="3" width="36.140625" style="33" customWidth="1"/>
    <col min="4" max="16384" width="9.140625" style="33"/>
  </cols>
  <sheetData>
    <row r="1" spans="1:7" customFormat="1" ht="13.5" thickBot="1" x14ac:dyDescent="0.25"/>
    <row r="2" spans="1:7" customFormat="1" ht="135" customHeight="1" thickBot="1" x14ac:dyDescent="0.25">
      <c r="A2" s="650" t="s">
        <v>145</v>
      </c>
      <c r="B2" s="651"/>
      <c r="C2" s="415" t="e" vm="1">
        <v>#VALUE!</v>
      </c>
      <c r="D2" s="416"/>
    </row>
    <row r="3" spans="1:7" customFormat="1" ht="12.75" x14ac:dyDescent="0.2">
      <c r="A3" s="652"/>
      <c r="B3" s="653"/>
      <c r="C3" s="417"/>
    </row>
    <row r="4" spans="1:7" customFormat="1" ht="15" x14ac:dyDescent="0.25">
      <c r="A4" s="418" t="s">
        <v>146</v>
      </c>
      <c r="B4" s="419" t="s">
        <v>147</v>
      </c>
      <c r="C4" s="420" t="s">
        <v>148</v>
      </c>
      <c r="D4" s="421"/>
    </row>
    <row r="5" spans="1:7" customFormat="1" ht="12.75" x14ac:dyDescent="0.2">
      <c r="A5" s="422" t="s">
        <v>149</v>
      </c>
      <c r="B5" s="423" t="s">
        <v>150</v>
      </c>
      <c r="C5" s="424" t="s">
        <v>151</v>
      </c>
      <c r="D5" s="421"/>
    </row>
    <row r="6" spans="1:7" customFormat="1" ht="12.75" x14ac:dyDescent="0.2">
      <c r="A6" s="425"/>
      <c r="B6" s="426"/>
      <c r="C6" s="427"/>
      <c r="D6" s="421"/>
    </row>
    <row r="7" spans="1:7" customFormat="1" ht="12.75" x14ac:dyDescent="0.2">
      <c r="A7" s="428" t="s">
        <v>67</v>
      </c>
      <c r="B7" s="429" t="s">
        <v>66</v>
      </c>
      <c r="C7" s="430" t="s">
        <v>65</v>
      </c>
      <c r="D7" s="421"/>
    </row>
    <row r="8" spans="1:7" customFormat="1" ht="12.75" x14ac:dyDescent="0.2">
      <c r="A8" s="428"/>
      <c r="B8" s="429"/>
      <c r="C8" s="430"/>
      <c r="D8" s="421"/>
    </row>
    <row r="9" spans="1:7" customFormat="1" ht="12.75" x14ac:dyDescent="0.2">
      <c r="A9" s="431" t="s">
        <v>64</v>
      </c>
      <c r="B9" s="432" t="s">
        <v>63</v>
      </c>
      <c r="C9" s="433" t="s">
        <v>55</v>
      </c>
      <c r="D9" s="421"/>
    </row>
    <row r="10" spans="1:7" customFormat="1" ht="12.75" x14ac:dyDescent="0.2">
      <c r="A10" s="434" t="s">
        <v>152</v>
      </c>
      <c r="B10" s="432" t="s">
        <v>60</v>
      </c>
      <c r="C10" s="433" t="s">
        <v>153</v>
      </c>
      <c r="D10" s="421"/>
    </row>
    <row r="11" spans="1:7" customFormat="1" ht="12.75" x14ac:dyDescent="0.2">
      <c r="A11" s="431" t="s">
        <v>61</v>
      </c>
      <c r="B11" s="432" t="s">
        <v>59</v>
      </c>
      <c r="C11" s="433" t="s">
        <v>154</v>
      </c>
      <c r="D11" s="421"/>
    </row>
    <row r="12" spans="1:7" customFormat="1" ht="12.75" x14ac:dyDescent="0.2">
      <c r="A12" s="431" t="s">
        <v>155</v>
      </c>
      <c r="B12" s="432" t="s">
        <v>57</v>
      </c>
      <c r="C12" s="433" t="s">
        <v>48</v>
      </c>
      <c r="D12" s="421"/>
    </row>
    <row r="13" spans="1:7" customFormat="1" ht="12.75" x14ac:dyDescent="0.2">
      <c r="A13" s="431" t="s">
        <v>29</v>
      </c>
      <c r="B13" s="432" t="s">
        <v>52</v>
      </c>
      <c r="C13" s="435" t="s">
        <v>156</v>
      </c>
      <c r="D13" s="421"/>
      <c r="G13" s="436"/>
    </row>
    <row r="14" spans="1:7" customFormat="1" ht="12.75" x14ac:dyDescent="0.2">
      <c r="A14" s="431" t="s">
        <v>30</v>
      </c>
      <c r="B14" s="432" t="s">
        <v>46</v>
      </c>
      <c r="C14" s="437"/>
      <c r="D14" s="421"/>
      <c r="G14" s="432"/>
    </row>
    <row r="15" spans="1:7" customFormat="1" ht="12.75" x14ac:dyDescent="0.2">
      <c r="A15" s="431" t="s">
        <v>53</v>
      </c>
      <c r="B15" s="432" t="s">
        <v>45</v>
      </c>
      <c r="C15" s="437"/>
      <c r="D15" s="421"/>
    </row>
    <row r="16" spans="1:7" customFormat="1" ht="12.75" x14ac:dyDescent="0.2">
      <c r="A16" s="431" t="s">
        <v>50</v>
      </c>
      <c r="B16" s="432" t="s">
        <v>44</v>
      </c>
      <c r="C16" s="437"/>
    </row>
    <row r="17" spans="1:3" customFormat="1" ht="12.75" x14ac:dyDescent="0.2">
      <c r="A17" s="431" t="s">
        <v>157</v>
      </c>
      <c r="B17" s="432" t="s">
        <v>42</v>
      </c>
      <c r="C17" s="437"/>
    </row>
    <row r="18" spans="1:3" customFormat="1" ht="12.75" x14ac:dyDescent="0.2">
      <c r="A18" s="434" t="s">
        <v>62</v>
      </c>
      <c r="B18" s="432" t="s">
        <v>40</v>
      </c>
      <c r="C18" s="437"/>
    </row>
    <row r="19" spans="1:3" customFormat="1" ht="12.75" x14ac:dyDescent="0.2">
      <c r="A19" s="434" t="s">
        <v>158</v>
      </c>
      <c r="B19" s="432" t="s">
        <v>159</v>
      </c>
      <c r="C19" s="437"/>
    </row>
    <row r="20" spans="1:3" customFormat="1" ht="12.75" x14ac:dyDescent="0.2">
      <c r="A20" s="431" t="s">
        <v>49</v>
      </c>
      <c r="B20" s="432" t="s">
        <v>37</v>
      </c>
      <c r="C20" s="437"/>
    </row>
    <row r="21" spans="1:3" customFormat="1" ht="12.75" x14ac:dyDescent="0.2">
      <c r="A21" s="434" t="s">
        <v>58</v>
      </c>
      <c r="B21" s="432" t="s">
        <v>35</v>
      </c>
      <c r="C21" s="437"/>
    </row>
    <row r="22" spans="1:3" customFormat="1" ht="12.75" x14ac:dyDescent="0.2">
      <c r="A22" s="434" t="s">
        <v>56</v>
      </c>
      <c r="B22" s="432" t="s">
        <v>33</v>
      </c>
      <c r="C22" s="437"/>
    </row>
    <row r="23" spans="1:3" customFormat="1" ht="12.75" x14ac:dyDescent="0.2">
      <c r="A23" s="434" t="s">
        <v>54</v>
      </c>
      <c r="B23" s="432" t="s">
        <v>32</v>
      </c>
      <c r="C23" s="437"/>
    </row>
    <row r="24" spans="1:3" customFormat="1" ht="12.75" x14ac:dyDescent="0.2">
      <c r="A24" s="434" t="s">
        <v>51</v>
      </c>
      <c r="B24" s="432" t="s">
        <v>31</v>
      </c>
      <c r="C24" s="437"/>
    </row>
    <row r="25" spans="1:3" customFormat="1" ht="12.75" x14ac:dyDescent="0.2">
      <c r="A25" s="431" t="s">
        <v>47</v>
      </c>
      <c r="B25" s="432" t="s">
        <v>160</v>
      </c>
      <c r="C25" s="437"/>
    </row>
    <row r="26" spans="1:3" customFormat="1" ht="12.75" x14ac:dyDescent="0.2">
      <c r="A26" s="431" t="s">
        <v>161</v>
      </c>
      <c r="C26" s="437"/>
    </row>
    <row r="27" spans="1:3" customFormat="1" ht="12.75" x14ac:dyDescent="0.2">
      <c r="A27" s="431" t="s">
        <v>162</v>
      </c>
      <c r="C27" s="437"/>
    </row>
    <row r="28" spans="1:3" customFormat="1" ht="12.75" x14ac:dyDescent="0.2">
      <c r="A28" s="431" t="s">
        <v>43</v>
      </c>
      <c r="B28" s="432"/>
      <c r="C28" s="437"/>
    </row>
    <row r="29" spans="1:3" customFormat="1" ht="12.75" x14ac:dyDescent="0.2">
      <c r="A29" s="431" t="s">
        <v>163</v>
      </c>
      <c r="B29" s="432"/>
      <c r="C29" s="437"/>
    </row>
    <row r="30" spans="1:3" customFormat="1" ht="12.75" x14ac:dyDescent="0.2">
      <c r="A30" s="431" t="s">
        <v>164</v>
      </c>
      <c r="B30" s="432"/>
      <c r="C30" s="437"/>
    </row>
    <row r="31" spans="1:3" customFormat="1" ht="12.75" x14ac:dyDescent="0.2">
      <c r="A31" s="431" t="s">
        <v>38</v>
      </c>
      <c r="B31" s="437"/>
      <c r="C31" s="437"/>
    </row>
    <row r="32" spans="1:3" customFormat="1" ht="12.75" x14ac:dyDescent="0.2">
      <c r="A32" s="434" t="s">
        <v>41</v>
      </c>
      <c r="B32" s="437"/>
      <c r="C32" s="437"/>
    </row>
    <row r="33" spans="1:3" customFormat="1" ht="12.75" x14ac:dyDescent="0.2">
      <c r="A33" s="434" t="s">
        <v>165</v>
      </c>
      <c r="B33" s="437"/>
      <c r="C33" s="437"/>
    </row>
    <row r="34" spans="1:3" customFormat="1" ht="12.75" x14ac:dyDescent="0.2">
      <c r="A34" s="434" t="s">
        <v>39</v>
      </c>
      <c r="B34" s="437"/>
      <c r="C34" s="437"/>
    </row>
    <row r="35" spans="1:3" customFormat="1" ht="12.75" x14ac:dyDescent="0.2">
      <c r="A35" s="434" t="s">
        <v>36</v>
      </c>
      <c r="B35" s="437"/>
      <c r="C35" s="437"/>
    </row>
    <row r="36" spans="1:3" customFormat="1" ht="12.75" x14ac:dyDescent="0.2">
      <c r="A36" s="434" t="s">
        <v>34</v>
      </c>
      <c r="B36" s="437"/>
      <c r="C36" s="437"/>
    </row>
    <row r="37" spans="1:3" customFormat="1" ht="13.5" thickBot="1" x14ac:dyDescent="0.25">
      <c r="A37" s="438"/>
      <c r="B37" s="438"/>
      <c r="C37" s="438"/>
    </row>
    <row r="38" spans="1:3" customFormat="1" ht="12.75" x14ac:dyDescent="0.2"/>
  </sheetData>
  <mergeCells count="2">
    <mergeCell ref="A2:B2"/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306D-8266-4CAB-BA48-377A5FA7A681}">
  <sheetPr>
    <tabColor rgb="FFC00000"/>
  </sheetPr>
  <dimension ref="A1:P98"/>
  <sheetViews>
    <sheetView zoomScale="80" zoomScaleNormal="80" workbookViewId="0">
      <selection activeCell="C12" sqref="C12"/>
    </sheetView>
  </sheetViews>
  <sheetFormatPr defaultColWidth="9.140625" defaultRowHeight="12.75" x14ac:dyDescent="0.2"/>
  <cols>
    <col min="1" max="1" width="46.28515625" bestFit="1" customWidth="1"/>
    <col min="2" max="2" width="6.7109375" customWidth="1"/>
    <col min="3" max="3" width="19.140625" bestFit="1" customWidth="1"/>
    <col min="4" max="4" width="27.140625" bestFit="1" customWidth="1"/>
    <col min="5" max="5" width="9.5703125" bestFit="1" customWidth="1"/>
    <col min="6" max="6" width="14.85546875" bestFit="1" customWidth="1"/>
    <col min="7" max="7" width="7" bestFit="1" customWidth="1"/>
    <col min="8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70</v>
      </c>
      <c r="B1" s="656" t="s">
        <v>84</v>
      </c>
      <c r="C1" s="657"/>
      <c r="D1" s="7" t="s">
        <v>11</v>
      </c>
      <c r="E1" s="658" t="s">
        <v>132</v>
      </c>
      <c r="F1" s="659"/>
      <c r="G1" s="659"/>
      <c r="H1" s="659"/>
      <c r="I1" s="659"/>
      <c r="J1" s="659"/>
      <c r="K1" s="8" t="s">
        <v>12</v>
      </c>
      <c r="L1" s="660" t="s">
        <v>385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71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45Holly GreeningSv The Organisation</v>
      </c>
      <c r="B6" s="472">
        <v>45</v>
      </c>
      <c r="C6" s="465" t="s">
        <v>243</v>
      </c>
      <c r="D6" s="473" t="s">
        <v>619</v>
      </c>
      <c r="E6" s="467"/>
      <c r="F6" s="470" t="s">
        <v>239</v>
      </c>
      <c r="G6" s="467">
        <v>27.2</v>
      </c>
      <c r="H6" s="472"/>
      <c r="I6" s="464"/>
      <c r="J6" s="466"/>
      <c r="K6" s="468"/>
      <c r="L6" s="469">
        <v>1</v>
      </c>
      <c r="M6" s="18">
        <f t="shared" ref="M6:M69" si="1"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>45Brianna SheriffAce Of Hearts</v>
      </c>
      <c r="B7" s="472">
        <v>45</v>
      </c>
      <c r="C7" s="465" t="s">
        <v>617</v>
      </c>
      <c r="D7" s="473" t="s">
        <v>615</v>
      </c>
      <c r="E7" s="467"/>
      <c r="F7" s="470" t="s">
        <v>203</v>
      </c>
      <c r="G7" s="467">
        <v>38.1</v>
      </c>
      <c r="H7" s="472"/>
      <c r="I7" s="464"/>
      <c r="J7" s="466"/>
      <c r="K7" s="468"/>
      <c r="L7" s="469">
        <v>2</v>
      </c>
      <c r="M7" s="18">
        <f t="shared" si="1"/>
        <v>6</v>
      </c>
      <c r="N7" s="19">
        <f t="shared" ref="N7:N70" si="2">SUM(M7+$N$5)</f>
        <v>6</v>
      </c>
      <c r="O7" s="29"/>
      <c r="P7" s="29"/>
    </row>
    <row r="8" spans="1:16" ht="14.25" x14ac:dyDescent="0.2">
      <c r="A8" s="12" t="str">
        <f t="shared" si="0"/>
        <v>45Jad GibsoneRemrah Royale</v>
      </c>
      <c r="B8" s="472">
        <v>45</v>
      </c>
      <c r="C8" s="465" t="s">
        <v>622</v>
      </c>
      <c r="D8" s="473" t="s">
        <v>623</v>
      </c>
      <c r="E8" s="467"/>
      <c r="F8" s="470" t="s">
        <v>239</v>
      </c>
      <c r="G8" s="467">
        <v>38.1</v>
      </c>
      <c r="H8" s="472"/>
      <c r="I8" s="464"/>
      <c r="J8" s="466"/>
      <c r="K8" s="468"/>
      <c r="L8" s="469">
        <v>3</v>
      </c>
      <c r="M8" s="18">
        <f t="shared" si="1"/>
        <v>5</v>
      </c>
      <c r="N8" s="19">
        <f t="shared" si="2"/>
        <v>5</v>
      </c>
      <c r="O8" s="29"/>
      <c r="P8" s="29"/>
    </row>
    <row r="9" spans="1:16" ht="14.25" x14ac:dyDescent="0.2">
      <c r="A9" s="12" t="str">
        <f t="shared" si="0"/>
        <v>45Jasmine FisherMaraahn El Shamae</v>
      </c>
      <c r="B9" s="472">
        <v>45</v>
      </c>
      <c r="C9" s="465" t="s">
        <v>624</v>
      </c>
      <c r="D9" s="473" t="s">
        <v>625</v>
      </c>
      <c r="E9" s="467"/>
      <c r="F9" s="470" t="s">
        <v>181</v>
      </c>
      <c r="G9" s="467">
        <v>38.1</v>
      </c>
      <c r="H9" s="472"/>
      <c r="I9" s="464"/>
      <c r="J9" s="466"/>
      <c r="K9" s="468"/>
      <c r="L9" s="469">
        <v>4</v>
      </c>
      <c r="M9" s="18">
        <f t="shared" si="1"/>
        <v>4</v>
      </c>
      <c r="N9" s="19">
        <f t="shared" si="2"/>
        <v>4</v>
      </c>
      <c r="O9" s="29"/>
      <c r="P9" s="29"/>
    </row>
    <row r="10" spans="1:16" ht="14.25" x14ac:dyDescent="0.2">
      <c r="A10" s="12" t="str">
        <f t="shared" si="0"/>
        <v>45Kasey BarrKelladee Final Legacy</v>
      </c>
      <c r="B10" s="472">
        <v>45</v>
      </c>
      <c r="C10" s="465" t="s">
        <v>626</v>
      </c>
      <c r="D10" s="473" t="s">
        <v>627</v>
      </c>
      <c r="E10" s="467"/>
      <c r="F10" s="470" t="s">
        <v>219</v>
      </c>
      <c r="G10" s="467">
        <v>67.5</v>
      </c>
      <c r="H10" s="472"/>
      <c r="I10" s="464"/>
      <c r="J10" s="466"/>
      <c r="K10" s="468"/>
      <c r="L10" s="469">
        <v>5</v>
      </c>
      <c r="M10" s="18">
        <f t="shared" si="1"/>
        <v>3</v>
      </c>
      <c r="N10" s="19">
        <f t="shared" si="2"/>
        <v>3</v>
      </c>
      <c r="O10" s="29"/>
      <c r="P10" s="29"/>
    </row>
    <row r="11" spans="1:16" ht="14.25" x14ac:dyDescent="0.2">
      <c r="A11" s="12" t="str">
        <f t="shared" si="0"/>
        <v>45Holly KerrOwendale Firefox</v>
      </c>
      <c r="B11" s="472">
        <v>45</v>
      </c>
      <c r="C11" s="465" t="s">
        <v>628</v>
      </c>
      <c r="D11" s="473" t="s">
        <v>629</v>
      </c>
      <c r="E11" s="467"/>
      <c r="F11" s="470" t="s">
        <v>255</v>
      </c>
      <c r="G11" s="467">
        <v>104.2</v>
      </c>
      <c r="H11" s="472"/>
      <c r="I11" s="464"/>
      <c r="J11" s="466"/>
      <c r="K11" s="468"/>
      <c r="L11" s="469">
        <v>6</v>
      </c>
      <c r="M11" s="18">
        <f t="shared" si="1"/>
        <v>2</v>
      </c>
      <c r="N11" s="19">
        <f t="shared" si="2"/>
        <v>2</v>
      </c>
      <c r="O11" s="29"/>
      <c r="P11" s="29"/>
    </row>
    <row r="12" spans="1:16" ht="14.25" x14ac:dyDescent="0.2">
      <c r="A12" s="12" t="str">
        <f t="shared" si="0"/>
        <v>45Pippa JakovichRohan Silver Dollar</v>
      </c>
      <c r="B12" s="472">
        <v>45</v>
      </c>
      <c r="C12" s="465" t="s">
        <v>630</v>
      </c>
      <c r="D12" s="473" t="s">
        <v>1066</v>
      </c>
      <c r="E12" s="467"/>
      <c r="F12" s="470" t="s">
        <v>255</v>
      </c>
      <c r="G12" s="467" t="s">
        <v>631</v>
      </c>
      <c r="H12" s="472"/>
      <c r="I12" s="464"/>
      <c r="J12" s="466"/>
      <c r="K12" s="468"/>
      <c r="L12" s="469" t="s">
        <v>631</v>
      </c>
      <c r="M12" s="18">
        <f t="shared" si="1"/>
        <v>1</v>
      </c>
      <c r="N12" s="19">
        <f t="shared" si="2"/>
        <v>1</v>
      </c>
      <c r="O12" s="29"/>
      <c r="P12" s="29"/>
    </row>
    <row r="13" spans="1:16" ht="14.25" x14ac:dyDescent="0.2">
      <c r="A13" s="12" t="str">
        <f t="shared" si="0"/>
        <v>45Ruby HancockOld Station Leo</v>
      </c>
      <c r="B13" s="472">
        <v>45</v>
      </c>
      <c r="C13" s="465" t="s">
        <v>283</v>
      </c>
      <c r="D13" s="473" t="s">
        <v>284</v>
      </c>
      <c r="E13" s="467"/>
      <c r="F13" s="470" t="s">
        <v>255</v>
      </c>
      <c r="G13" s="467" t="s">
        <v>631</v>
      </c>
      <c r="H13" s="472"/>
      <c r="I13" s="464"/>
      <c r="J13" s="466"/>
      <c r="K13" s="468"/>
      <c r="L13" s="469" t="s">
        <v>631</v>
      </c>
      <c r="M13" s="18">
        <f t="shared" si="1"/>
        <v>1</v>
      </c>
      <c r="N13" s="19">
        <f t="shared" si="2"/>
        <v>1</v>
      </c>
      <c r="O13" s="29"/>
      <c r="P13" s="29"/>
    </row>
    <row r="14" spans="1:16" ht="14.25" x14ac:dyDescent="0.2">
      <c r="A14" s="12" t="str">
        <f t="shared" si="0"/>
        <v>45Ava RobinsonSilver Wings Moonligh</v>
      </c>
      <c r="B14" s="472">
        <v>45</v>
      </c>
      <c r="C14" s="465" t="s">
        <v>632</v>
      </c>
      <c r="D14" s="473" t="s">
        <v>633</v>
      </c>
      <c r="E14" s="467"/>
      <c r="F14" s="470" t="s">
        <v>229</v>
      </c>
      <c r="G14" s="467" t="s">
        <v>631</v>
      </c>
      <c r="H14" s="472"/>
      <c r="I14" s="464"/>
      <c r="J14" s="466"/>
      <c r="K14" s="468"/>
      <c r="L14" s="469" t="s">
        <v>631</v>
      </c>
      <c r="M14" s="18">
        <f t="shared" si="1"/>
        <v>1</v>
      </c>
      <c r="N14" s="19">
        <f t="shared" si="2"/>
        <v>1</v>
      </c>
      <c r="P14" s="29"/>
    </row>
    <row r="15" spans="1:16" ht="14.25" x14ac:dyDescent="0.2">
      <c r="A15" s="12" t="str">
        <f t="shared" si="0"/>
        <v>45Mia McdonaldThorne Park Hightime</v>
      </c>
      <c r="B15" s="472">
        <v>45</v>
      </c>
      <c r="C15" s="465" t="s">
        <v>726</v>
      </c>
      <c r="D15" s="473" t="s">
        <v>634</v>
      </c>
      <c r="E15" s="467"/>
      <c r="F15" s="470" t="s">
        <v>635</v>
      </c>
      <c r="G15" s="467" t="s">
        <v>631</v>
      </c>
      <c r="H15" s="472"/>
      <c r="I15" s="464"/>
      <c r="J15" s="466"/>
      <c r="K15" s="468"/>
      <c r="L15" s="469" t="s">
        <v>631</v>
      </c>
      <c r="M15" s="18">
        <f t="shared" si="1"/>
        <v>1</v>
      </c>
      <c r="N15" s="19">
        <f t="shared" si="2"/>
        <v>1</v>
      </c>
      <c r="P15" s="29"/>
    </row>
    <row r="16" spans="1:16" ht="14.25" x14ac:dyDescent="0.2">
      <c r="A16" s="12" t="str">
        <f t="shared" si="0"/>
        <v>45Rylie McgintyScout'N About</v>
      </c>
      <c r="B16" s="472">
        <v>45</v>
      </c>
      <c r="C16" s="465" t="s">
        <v>727</v>
      </c>
      <c r="D16" s="473" t="s">
        <v>722</v>
      </c>
      <c r="E16" s="467"/>
      <c r="F16" s="470" t="s">
        <v>216</v>
      </c>
      <c r="G16" s="467" t="s">
        <v>631</v>
      </c>
      <c r="H16" s="472"/>
      <c r="I16" s="464"/>
      <c r="J16" s="466"/>
      <c r="K16" s="468"/>
      <c r="L16" s="469" t="s">
        <v>631</v>
      </c>
      <c r="M16" s="18">
        <f t="shared" si="1"/>
        <v>1</v>
      </c>
      <c r="N16" s="19">
        <f t="shared" si="2"/>
        <v>1</v>
      </c>
    </row>
    <row r="17" spans="1:14" ht="14.25" x14ac:dyDescent="0.2">
      <c r="A17" s="12" t="str">
        <f t="shared" si="0"/>
        <v>45Sophie SummersPumbs</v>
      </c>
      <c r="B17" s="472">
        <v>45</v>
      </c>
      <c r="C17" s="465" t="s">
        <v>636</v>
      </c>
      <c r="D17" s="473" t="s">
        <v>637</v>
      </c>
      <c r="E17" s="467"/>
      <c r="F17" s="470" t="s">
        <v>255</v>
      </c>
      <c r="G17" s="467" t="s">
        <v>631</v>
      </c>
      <c r="H17" s="472"/>
      <c r="I17" s="464"/>
      <c r="J17" s="466"/>
      <c r="K17" s="468"/>
      <c r="L17" s="469" t="s">
        <v>631</v>
      </c>
      <c r="M17" s="18">
        <f t="shared" si="1"/>
        <v>1</v>
      </c>
      <c r="N17" s="19">
        <f t="shared" si="2"/>
        <v>1</v>
      </c>
    </row>
    <row r="18" spans="1:14" ht="14.25" x14ac:dyDescent="0.2">
      <c r="A18" s="12" t="str">
        <f t="shared" si="0"/>
        <v/>
      </c>
      <c r="B18" s="472"/>
      <c r="C18" s="465" t="s">
        <v>19</v>
      </c>
      <c r="D18" s="473" t="s">
        <v>19</v>
      </c>
      <c r="E18" s="467"/>
      <c r="F18" s="470"/>
      <c r="G18" s="467"/>
      <c r="H18" s="472"/>
      <c r="I18" s="464"/>
      <c r="J18" s="466"/>
      <c r="K18" s="468"/>
      <c r="L18" s="469"/>
      <c r="M18" s="18">
        <f t="shared" si="1"/>
        <v>0</v>
      </c>
      <c r="N18" s="19">
        <f t="shared" si="2"/>
        <v>0</v>
      </c>
    </row>
    <row r="19" spans="1:14" ht="14.25" x14ac:dyDescent="0.2">
      <c r="A19" s="12" t="str">
        <f t="shared" si="0"/>
        <v>45Kiara FitzeThe Carrock Rigoletto</v>
      </c>
      <c r="B19" s="472">
        <v>45</v>
      </c>
      <c r="C19" s="465" t="s">
        <v>638</v>
      </c>
      <c r="D19" s="473" t="s">
        <v>639</v>
      </c>
      <c r="E19" s="467"/>
      <c r="F19" s="470" t="s">
        <v>225</v>
      </c>
      <c r="G19" s="467">
        <v>37.5</v>
      </c>
      <c r="H19" s="462"/>
      <c r="I19" s="464"/>
      <c r="J19" s="466"/>
      <c r="K19" s="468"/>
      <c r="L19" s="469">
        <v>1</v>
      </c>
      <c r="M19" s="18">
        <f t="shared" si="1"/>
        <v>7</v>
      </c>
      <c r="N19" s="19">
        <f t="shared" si="2"/>
        <v>7</v>
      </c>
    </row>
    <row r="20" spans="1:14" ht="14.25" x14ac:dyDescent="0.2">
      <c r="A20" s="12" t="str">
        <f t="shared" si="0"/>
        <v>45Evie LaneGunnadorah Talisman</v>
      </c>
      <c r="B20" s="472">
        <v>45</v>
      </c>
      <c r="C20" s="465" t="s">
        <v>640</v>
      </c>
      <c r="D20" s="473" t="s">
        <v>641</v>
      </c>
      <c r="E20" s="467"/>
      <c r="F20" s="470" t="s">
        <v>255</v>
      </c>
      <c r="G20" s="467">
        <v>40.6</v>
      </c>
      <c r="H20" s="462"/>
      <c r="I20" s="464"/>
      <c r="J20" s="466"/>
      <c r="K20" s="468"/>
      <c r="L20" s="469">
        <v>2</v>
      </c>
      <c r="M20" s="18">
        <f t="shared" si="1"/>
        <v>6</v>
      </c>
      <c r="N20" s="19">
        <f t="shared" si="2"/>
        <v>6</v>
      </c>
    </row>
    <row r="21" spans="1:14" ht="14.25" x14ac:dyDescent="0.2">
      <c r="A21" s="12" t="str">
        <f t="shared" si="0"/>
        <v>45Pippa StillAnakie I'M So Ffansi</v>
      </c>
      <c r="B21" s="472">
        <v>45</v>
      </c>
      <c r="C21" s="465" t="s">
        <v>642</v>
      </c>
      <c r="D21" s="473" t="s">
        <v>723</v>
      </c>
      <c r="E21" s="467"/>
      <c r="F21" s="470" t="s">
        <v>255</v>
      </c>
      <c r="G21" s="467">
        <v>44.7</v>
      </c>
      <c r="H21" s="462"/>
      <c r="I21" s="464"/>
      <c r="J21" s="466"/>
      <c r="K21" s="468"/>
      <c r="L21" s="469">
        <v>3</v>
      </c>
      <c r="M21" s="18">
        <f t="shared" si="1"/>
        <v>5</v>
      </c>
      <c r="N21" s="19">
        <f t="shared" si="2"/>
        <v>5</v>
      </c>
    </row>
    <row r="22" spans="1:14" ht="14.25" x14ac:dyDescent="0.2">
      <c r="A22" s="12" t="str">
        <f t="shared" si="0"/>
        <v>45Eliza HuttonSerenity Park Calais</v>
      </c>
      <c r="B22" s="472">
        <v>45</v>
      </c>
      <c r="C22" s="465" t="s">
        <v>643</v>
      </c>
      <c r="D22" s="473" t="s">
        <v>644</v>
      </c>
      <c r="E22" s="467"/>
      <c r="F22" s="470" t="s">
        <v>229</v>
      </c>
      <c r="G22" s="467">
        <v>67.3</v>
      </c>
      <c r="H22" s="462"/>
      <c r="I22" s="464"/>
      <c r="J22" s="466"/>
      <c r="K22" s="468"/>
      <c r="L22" s="469">
        <v>4</v>
      </c>
      <c r="M22" s="18">
        <f t="shared" si="1"/>
        <v>4</v>
      </c>
      <c r="N22" s="19">
        <f t="shared" si="2"/>
        <v>4</v>
      </c>
    </row>
    <row r="23" spans="1:14" ht="14.25" x14ac:dyDescent="0.2">
      <c r="A23" s="12" t="str">
        <f t="shared" si="0"/>
        <v>45Sophie MorrisonPowderbark Orlaith</v>
      </c>
      <c r="B23" s="472">
        <v>45</v>
      </c>
      <c r="C23" s="465" t="s">
        <v>645</v>
      </c>
      <c r="D23" s="473" t="s">
        <v>646</v>
      </c>
      <c r="E23" s="467"/>
      <c r="F23" s="470" t="s">
        <v>255</v>
      </c>
      <c r="G23" s="467">
        <v>113.1</v>
      </c>
      <c r="H23" s="462"/>
      <c r="I23" s="464"/>
      <c r="J23" s="466"/>
      <c r="K23" s="468"/>
      <c r="L23" s="469">
        <v>5</v>
      </c>
      <c r="M23" s="18">
        <f t="shared" si="1"/>
        <v>3</v>
      </c>
      <c r="N23" s="19">
        <f t="shared" si="2"/>
        <v>3</v>
      </c>
    </row>
    <row r="24" spans="1:14" ht="14.25" x14ac:dyDescent="0.2">
      <c r="A24" s="12" t="str">
        <f t="shared" si="0"/>
        <v>45Amy ChallenorLe Skelle Lodge Royale</v>
      </c>
      <c r="B24" s="472">
        <v>45</v>
      </c>
      <c r="C24" s="465" t="s">
        <v>220</v>
      </c>
      <c r="D24" s="473" t="s">
        <v>647</v>
      </c>
      <c r="E24" s="467"/>
      <c r="F24" s="470" t="s">
        <v>195</v>
      </c>
      <c r="G24" s="467" t="s">
        <v>648</v>
      </c>
      <c r="H24" s="462"/>
      <c r="I24" s="464"/>
      <c r="J24" s="466"/>
      <c r="K24" s="468"/>
      <c r="L24" s="469" t="s">
        <v>649</v>
      </c>
      <c r="M24" s="18">
        <f t="shared" si="1"/>
        <v>1</v>
      </c>
      <c r="N24" s="19">
        <f t="shared" si="2"/>
        <v>1</v>
      </c>
    </row>
    <row r="25" spans="1:14" ht="14.25" x14ac:dyDescent="0.2">
      <c r="A25" s="12" t="str">
        <f t="shared" si="0"/>
        <v>45Omi CalnanKeeta Lee Frosty Mist</v>
      </c>
      <c r="B25" s="472">
        <v>45</v>
      </c>
      <c r="C25" s="465" t="s">
        <v>650</v>
      </c>
      <c r="D25" s="473" t="s">
        <v>651</v>
      </c>
      <c r="E25" s="467"/>
      <c r="F25" s="470" t="s">
        <v>181</v>
      </c>
      <c r="G25" s="467" t="s">
        <v>631</v>
      </c>
      <c r="H25" s="462"/>
      <c r="I25" s="464"/>
      <c r="J25" s="466"/>
      <c r="K25" s="468"/>
      <c r="L25" s="469" t="s">
        <v>631</v>
      </c>
      <c r="M25" s="18">
        <f t="shared" si="1"/>
        <v>1</v>
      </c>
      <c r="N25" s="19">
        <f t="shared" si="2"/>
        <v>1</v>
      </c>
    </row>
    <row r="26" spans="1:14" ht="14.25" x14ac:dyDescent="0.2">
      <c r="A26" s="12" t="str">
        <f t="shared" si="0"/>
        <v>45Zara KmetovikSouthern Cross Aurion De Luxe</v>
      </c>
      <c r="B26" s="472">
        <v>45</v>
      </c>
      <c r="C26" s="465" t="s">
        <v>253</v>
      </c>
      <c r="D26" s="473" t="s">
        <v>254</v>
      </c>
      <c r="E26" s="467"/>
      <c r="F26" s="470" t="s">
        <v>255</v>
      </c>
      <c r="G26" s="467" t="s">
        <v>631</v>
      </c>
      <c r="H26" s="462"/>
      <c r="I26" s="464"/>
      <c r="J26" s="466"/>
      <c r="K26" s="468"/>
      <c r="L26" s="469" t="s">
        <v>631</v>
      </c>
      <c r="M26" s="18">
        <f t="shared" si="1"/>
        <v>1</v>
      </c>
      <c r="N26" s="19">
        <f t="shared" si="2"/>
        <v>1</v>
      </c>
    </row>
    <row r="27" spans="1:14" ht="14.25" x14ac:dyDescent="0.2">
      <c r="A27" s="12" t="str">
        <f t="shared" si="0"/>
        <v>45Keirah DolanAntique Windchester</v>
      </c>
      <c r="B27" s="472">
        <v>45</v>
      </c>
      <c r="C27" s="465" t="s">
        <v>652</v>
      </c>
      <c r="D27" s="473" t="s">
        <v>653</v>
      </c>
      <c r="E27" s="467"/>
      <c r="F27" s="470" t="s">
        <v>654</v>
      </c>
      <c r="G27" s="467" t="s">
        <v>655</v>
      </c>
      <c r="H27" s="462"/>
      <c r="I27" s="464"/>
      <c r="J27" s="466"/>
      <c r="K27" s="468"/>
      <c r="L27" s="469" t="s">
        <v>655</v>
      </c>
      <c r="M27" s="18">
        <f t="shared" si="1"/>
        <v>1</v>
      </c>
      <c r="N27" s="19">
        <f t="shared" si="2"/>
        <v>1</v>
      </c>
    </row>
    <row r="28" spans="1:14" ht="14.25" x14ac:dyDescent="0.2">
      <c r="A28" s="12" t="str">
        <f t="shared" si="0"/>
        <v/>
      </c>
      <c r="B28" s="472"/>
      <c r="C28" s="465" t="s">
        <v>19</v>
      </c>
      <c r="D28" s="473" t="s">
        <v>19</v>
      </c>
      <c r="E28" s="467"/>
      <c r="F28" s="470"/>
      <c r="G28" s="467"/>
      <c r="H28" s="472"/>
      <c r="I28" s="464"/>
      <c r="J28" s="466"/>
      <c r="K28" s="468"/>
      <c r="L28" s="469"/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>65Aerin HoyneLeedale Alice In Wonderland</v>
      </c>
      <c r="B29" s="472">
        <v>65</v>
      </c>
      <c r="C29" s="465" t="s">
        <v>656</v>
      </c>
      <c r="D29" s="473" t="s">
        <v>657</v>
      </c>
      <c r="E29" s="467"/>
      <c r="F29" s="461" t="s">
        <v>654</v>
      </c>
      <c r="G29" s="471"/>
      <c r="H29" s="464">
        <v>30.6</v>
      </c>
      <c r="I29" s="472"/>
      <c r="J29" s="466"/>
      <c r="K29" s="468"/>
      <c r="L29" s="469">
        <v>1</v>
      </c>
      <c r="M29" s="18">
        <f t="shared" si="1"/>
        <v>7</v>
      </c>
      <c r="N29" s="19">
        <f t="shared" si="2"/>
        <v>7</v>
      </c>
    </row>
    <row r="30" spans="1:14" ht="14.25" x14ac:dyDescent="0.2">
      <c r="A30" s="12" t="str">
        <f t="shared" si="0"/>
        <v>65Jasmine ElliottIcarus Jolly James</v>
      </c>
      <c r="B30" s="472">
        <v>65</v>
      </c>
      <c r="C30" s="465" t="s">
        <v>227</v>
      </c>
      <c r="D30" s="473" t="s">
        <v>228</v>
      </c>
      <c r="E30" s="467"/>
      <c r="F30" s="461" t="s">
        <v>239</v>
      </c>
      <c r="G30" s="471"/>
      <c r="H30" s="464">
        <v>34.4</v>
      </c>
      <c r="I30" s="472"/>
      <c r="J30" s="466"/>
      <c r="K30" s="468"/>
      <c r="L30" s="469">
        <v>2</v>
      </c>
      <c r="M30" s="18">
        <f t="shared" si="1"/>
        <v>6</v>
      </c>
      <c r="N30" s="19">
        <f t="shared" si="2"/>
        <v>6</v>
      </c>
    </row>
    <row r="31" spans="1:14" ht="14.25" x14ac:dyDescent="0.2">
      <c r="A31" s="12" t="str">
        <f t="shared" si="0"/>
        <v>65Charlee CrispinRowen Bee Gee</v>
      </c>
      <c r="B31" s="472">
        <v>65</v>
      </c>
      <c r="C31" s="465" t="s">
        <v>658</v>
      </c>
      <c r="D31" s="473" t="s">
        <v>659</v>
      </c>
      <c r="E31" s="467"/>
      <c r="F31" s="461" t="s">
        <v>188</v>
      </c>
      <c r="G31" s="471"/>
      <c r="H31" s="464">
        <v>35.9</v>
      </c>
      <c r="I31" s="472"/>
      <c r="J31" s="466"/>
      <c r="K31" s="468"/>
      <c r="L31" s="469">
        <v>3</v>
      </c>
      <c r="M31" s="18">
        <f t="shared" si="1"/>
        <v>5</v>
      </c>
      <c r="N31" s="19">
        <f t="shared" si="2"/>
        <v>5</v>
      </c>
    </row>
    <row r="32" spans="1:14" ht="14.25" x14ac:dyDescent="0.2">
      <c r="A32" s="12" t="str">
        <f t="shared" si="0"/>
        <v>65Ruby McdonaldTurpins Tigeress</v>
      </c>
      <c r="B32" s="472">
        <v>65</v>
      </c>
      <c r="C32" s="465" t="s">
        <v>728</v>
      </c>
      <c r="D32" s="473" t="s">
        <v>660</v>
      </c>
      <c r="E32" s="467"/>
      <c r="F32" s="461" t="s">
        <v>635</v>
      </c>
      <c r="G32" s="471"/>
      <c r="H32" s="464">
        <v>42.2</v>
      </c>
      <c r="I32" s="472"/>
      <c r="J32" s="466"/>
      <c r="K32" s="468"/>
      <c r="L32" s="469">
        <v>4</v>
      </c>
      <c r="M32" s="18">
        <f t="shared" si="1"/>
        <v>4</v>
      </c>
      <c r="N32" s="19">
        <f t="shared" si="2"/>
        <v>4</v>
      </c>
    </row>
    <row r="33" spans="1:14" ht="14.25" x14ac:dyDescent="0.2">
      <c r="A33" s="12" t="str">
        <f t="shared" si="0"/>
        <v>65Lieve LudgateKirralea Showman</v>
      </c>
      <c r="B33" s="472">
        <v>65</v>
      </c>
      <c r="C33" s="465" t="s">
        <v>661</v>
      </c>
      <c r="D33" s="473" t="s">
        <v>662</v>
      </c>
      <c r="E33" s="467"/>
      <c r="F33" s="461" t="s">
        <v>597</v>
      </c>
      <c r="G33" s="471"/>
      <c r="H33" s="464">
        <v>42.2</v>
      </c>
      <c r="I33" s="472"/>
      <c r="J33" s="466"/>
      <c r="K33" s="468"/>
      <c r="L33" s="469">
        <v>5</v>
      </c>
      <c r="M33" s="18">
        <f t="shared" si="1"/>
        <v>3</v>
      </c>
      <c r="N33" s="19">
        <f t="shared" si="2"/>
        <v>3</v>
      </c>
    </row>
    <row r="34" spans="1:14" ht="14.25" x14ac:dyDescent="0.2">
      <c r="A34" s="12" t="str">
        <f t="shared" si="0"/>
        <v>65Willow BennettBeelo-Bi Thorpedo</v>
      </c>
      <c r="B34" s="472">
        <v>65</v>
      </c>
      <c r="C34" s="465" t="s">
        <v>409</v>
      </c>
      <c r="D34" s="473" t="s">
        <v>413</v>
      </c>
      <c r="E34" s="467"/>
      <c r="F34" s="461" t="s">
        <v>195</v>
      </c>
      <c r="G34" s="471"/>
      <c r="H34" s="464">
        <v>44.5</v>
      </c>
      <c r="I34" s="472"/>
      <c r="J34" s="466"/>
      <c r="K34" s="468"/>
      <c r="L34" s="469">
        <v>6</v>
      </c>
      <c r="M34" s="18">
        <f t="shared" si="1"/>
        <v>2</v>
      </c>
      <c r="N34" s="19">
        <f t="shared" si="2"/>
        <v>2</v>
      </c>
    </row>
    <row r="35" spans="1:14" ht="14.25" x14ac:dyDescent="0.2">
      <c r="A35" s="12" t="str">
        <f t="shared" si="0"/>
        <v>65Ruth ElsegoodGhus</v>
      </c>
      <c r="B35" s="472">
        <v>65</v>
      </c>
      <c r="C35" s="465" t="s">
        <v>663</v>
      </c>
      <c r="D35" s="473" t="s">
        <v>664</v>
      </c>
      <c r="E35" s="467"/>
      <c r="F35" s="461" t="s">
        <v>665</v>
      </c>
      <c r="G35" s="471"/>
      <c r="H35" s="464">
        <v>45</v>
      </c>
      <c r="I35" s="472"/>
      <c r="J35" s="466"/>
      <c r="K35" s="468"/>
      <c r="L35" s="469">
        <v>7</v>
      </c>
      <c r="M35" s="18">
        <f t="shared" si="1"/>
        <v>1</v>
      </c>
      <c r="N35" s="19">
        <f t="shared" si="2"/>
        <v>1</v>
      </c>
    </row>
    <row r="36" spans="1:14" ht="14.25" x14ac:dyDescent="0.2">
      <c r="A36" s="12" t="str">
        <f t="shared" si="0"/>
        <v>65Taylah SmithTaju Nerada</v>
      </c>
      <c r="B36" s="472">
        <v>65</v>
      </c>
      <c r="C36" s="465" t="s">
        <v>666</v>
      </c>
      <c r="D36" s="473" t="s">
        <v>667</v>
      </c>
      <c r="E36" s="467"/>
      <c r="F36" s="461" t="s">
        <v>219</v>
      </c>
      <c r="G36" s="471"/>
      <c r="H36" s="464">
        <v>51.3</v>
      </c>
      <c r="I36" s="472"/>
      <c r="J36" s="466"/>
      <c r="K36" s="468"/>
      <c r="L36" s="469">
        <v>8</v>
      </c>
      <c r="M36" s="18">
        <f t="shared" si="1"/>
        <v>1</v>
      </c>
      <c r="N36" s="19">
        <f t="shared" si="2"/>
        <v>1</v>
      </c>
    </row>
    <row r="37" spans="1:14" ht="14.25" x14ac:dyDescent="0.2">
      <c r="A37" s="12" t="str">
        <f t="shared" si="0"/>
        <v>65Ella ByrneClare Downs Chantilly Lace</v>
      </c>
      <c r="B37" s="472">
        <v>65</v>
      </c>
      <c r="C37" s="465" t="s">
        <v>668</v>
      </c>
      <c r="D37" s="473" t="s">
        <v>669</v>
      </c>
      <c r="E37" s="467"/>
      <c r="F37" s="461" t="s">
        <v>229</v>
      </c>
      <c r="G37" s="471"/>
      <c r="H37" s="464">
        <v>83.6</v>
      </c>
      <c r="I37" s="472"/>
      <c r="J37" s="466"/>
      <c r="K37" s="468"/>
      <c r="L37" s="469">
        <v>9</v>
      </c>
      <c r="M37" s="18">
        <f t="shared" si="1"/>
        <v>1</v>
      </c>
      <c r="N37" s="19">
        <f t="shared" si="2"/>
        <v>1</v>
      </c>
    </row>
    <row r="38" spans="1:14" ht="14.25" x14ac:dyDescent="0.2">
      <c r="A38" s="12" t="str">
        <f t="shared" ref="A38:A69" si="3">CONCATENATE(B38,C38,D38)</f>
        <v>65Lily FrancisZiggy Stardust</v>
      </c>
      <c r="B38" s="472">
        <v>65</v>
      </c>
      <c r="C38" s="465" t="s">
        <v>670</v>
      </c>
      <c r="D38" s="473" t="s">
        <v>671</v>
      </c>
      <c r="E38" s="467"/>
      <c r="F38" s="461"/>
      <c r="G38" s="471"/>
      <c r="H38" s="464">
        <v>132.4</v>
      </c>
      <c r="I38" s="472"/>
      <c r="J38" s="466"/>
      <c r="K38" s="468"/>
      <c r="L38" s="469">
        <v>10</v>
      </c>
      <c r="M38" s="18">
        <f t="shared" si="1"/>
        <v>1</v>
      </c>
      <c r="N38" s="19">
        <f t="shared" si="2"/>
        <v>1</v>
      </c>
    </row>
    <row r="39" spans="1:14" ht="14.25" x14ac:dyDescent="0.2">
      <c r="A39" s="12" t="str">
        <f t="shared" si="3"/>
        <v>65Holly KerrMichigan</v>
      </c>
      <c r="B39" s="472">
        <v>65</v>
      </c>
      <c r="C39" s="465" t="s">
        <v>628</v>
      </c>
      <c r="D39" s="473" t="s">
        <v>672</v>
      </c>
      <c r="E39" s="467"/>
      <c r="F39" s="461" t="s">
        <v>255</v>
      </c>
      <c r="G39" s="471"/>
      <c r="H39" s="464">
        <v>136.19999999999999</v>
      </c>
      <c r="I39" s="472"/>
      <c r="J39" s="466"/>
      <c r="K39" s="468"/>
      <c r="L39" s="469">
        <v>11</v>
      </c>
      <c r="M39" s="18">
        <f t="shared" si="1"/>
        <v>1</v>
      </c>
      <c r="N39" s="19">
        <f t="shared" si="2"/>
        <v>1</v>
      </c>
    </row>
    <row r="40" spans="1:14" ht="14.25" x14ac:dyDescent="0.2">
      <c r="A40" s="12" t="str">
        <f t="shared" si="3"/>
        <v>65Joshua DuncanTyalla Oriole</v>
      </c>
      <c r="B40" s="472">
        <v>65</v>
      </c>
      <c r="C40" s="465" t="s">
        <v>262</v>
      </c>
      <c r="D40" s="473" t="s">
        <v>263</v>
      </c>
      <c r="E40" s="467"/>
      <c r="F40" s="461" t="s">
        <v>264</v>
      </c>
      <c r="G40" s="471"/>
      <c r="H40" s="464" t="s">
        <v>631</v>
      </c>
      <c r="I40" s="472"/>
      <c r="J40" s="466"/>
      <c r="K40" s="468"/>
      <c r="L40" s="469" t="s">
        <v>631</v>
      </c>
      <c r="M40" s="18">
        <f t="shared" si="1"/>
        <v>1</v>
      </c>
      <c r="N40" s="19">
        <f t="shared" si="2"/>
        <v>1</v>
      </c>
    </row>
    <row r="41" spans="1:14" ht="14.25" x14ac:dyDescent="0.2">
      <c r="A41" s="12" t="str">
        <f t="shared" si="3"/>
        <v>65Indy MoffittPengari Silver Dawn</v>
      </c>
      <c r="B41" s="472">
        <v>65</v>
      </c>
      <c r="C41" s="465" t="s">
        <v>498</v>
      </c>
      <c r="D41" s="473" t="s">
        <v>499</v>
      </c>
      <c r="E41" s="467"/>
      <c r="F41" s="461" t="s">
        <v>673</v>
      </c>
      <c r="G41" s="471"/>
      <c r="H41" s="464" t="s">
        <v>631</v>
      </c>
      <c r="I41" s="472"/>
      <c r="J41" s="466"/>
      <c r="K41" s="468"/>
      <c r="L41" s="469" t="s">
        <v>631</v>
      </c>
      <c r="M41" s="18">
        <f t="shared" si="1"/>
        <v>1</v>
      </c>
      <c r="N41" s="19">
        <f t="shared" si="2"/>
        <v>1</v>
      </c>
    </row>
    <row r="42" spans="1:14" ht="14.25" x14ac:dyDescent="0.2">
      <c r="A42" s="12" t="str">
        <f t="shared" si="3"/>
        <v>65Michala GibsoneRemrah Rocher</v>
      </c>
      <c r="B42" s="472">
        <v>65</v>
      </c>
      <c r="C42" s="465" t="s">
        <v>674</v>
      </c>
      <c r="D42" s="473" t="s">
        <v>675</v>
      </c>
      <c r="E42" s="467"/>
      <c r="F42" s="461" t="s">
        <v>239</v>
      </c>
      <c r="G42" s="471"/>
      <c r="H42" s="464" t="s">
        <v>631</v>
      </c>
      <c r="I42" s="472"/>
      <c r="J42" s="466"/>
      <c r="K42" s="468"/>
      <c r="L42" s="469" t="s">
        <v>631</v>
      </c>
      <c r="M42" s="18">
        <f t="shared" si="1"/>
        <v>1</v>
      </c>
      <c r="N42" s="19">
        <f t="shared" si="2"/>
        <v>1</v>
      </c>
    </row>
    <row r="43" spans="1:14" ht="14.25" x14ac:dyDescent="0.2">
      <c r="A43" s="12" t="str">
        <f t="shared" si="3"/>
        <v>65Kady MiddlecoatMallaine Motown</v>
      </c>
      <c r="B43" s="472">
        <v>65</v>
      </c>
      <c r="C43" s="465" t="s">
        <v>531</v>
      </c>
      <c r="D43" s="473" t="s">
        <v>532</v>
      </c>
      <c r="E43" s="467"/>
      <c r="F43" s="461" t="s">
        <v>203</v>
      </c>
      <c r="G43" s="471"/>
      <c r="H43" s="464" t="s">
        <v>631</v>
      </c>
      <c r="I43" s="472"/>
      <c r="J43" s="466"/>
      <c r="K43" s="468"/>
      <c r="L43" s="469" t="s">
        <v>631</v>
      </c>
      <c r="M43" s="18">
        <f t="shared" si="1"/>
        <v>1</v>
      </c>
      <c r="N43" s="19">
        <f t="shared" si="2"/>
        <v>1</v>
      </c>
    </row>
    <row r="44" spans="1:14" ht="14.25" x14ac:dyDescent="0.2">
      <c r="A44" s="12" t="str">
        <f t="shared" si="3"/>
        <v/>
      </c>
      <c r="B44" s="472"/>
      <c r="C44" s="465" t="s">
        <v>19</v>
      </c>
      <c r="D44" s="473" t="s">
        <v>19</v>
      </c>
      <c r="E44" s="467"/>
      <c r="F44" s="461"/>
      <c r="G44" s="471"/>
      <c r="H44" s="464"/>
      <c r="I44" s="472"/>
      <c r="J44" s="466"/>
      <c r="K44" s="468"/>
      <c r="L44" s="469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>65Kate AddisonLuvash Heartthrob</v>
      </c>
      <c r="B45" s="472">
        <v>65</v>
      </c>
      <c r="C45" s="465" t="s">
        <v>676</v>
      </c>
      <c r="D45" s="473" t="s">
        <v>677</v>
      </c>
      <c r="E45" s="467"/>
      <c r="F45" s="461" t="s">
        <v>678</v>
      </c>
      <c r="G45" s="471"/>
      <c r="H45" s="464">
        <v>23.1</v>
      </c>
      <c r="I45" s="472"/>
      <c r="J45" s="466"/>
      <c r="K45" s="468"/>
      <c r="L45" s="469">
        <v>1</v>
      </c>
      <c r="M45" s="18">
        <f t="shared" si="1"/>
        <v>7</v>
      </c>
      <c r="N45" s="19">
        <f t="shared" si="2"/>
        <v>7</v>
      </c>
    </row>
    <row r="46" spans="1:14" ht="14.25" x14ac:dyDescent="0.2">
      <c r="A46" s="12" t="str">
        <f t="shared" si="3"/>
        <v>65Amy ChallenorKoonawarra Fighter Pilot</v>
      </c>
      <c r="B46" s="472">
        <v>65</v>
      </c>
      <c r="C46" s="465" t="s">
        <v>220</v>
      </c>
      <c r="D46" s="473" t="s">
        <v>221</v>
      </c>
      <c r="E46" s="467"/>
      <c r="F46" s="461" t="s">
        <v>195</v>
      </c>
      <c r="G46" s="471"/>
      <c r="H46" s="464">
        <v>25.9</v>
      </c>
      <c r="I46" s="472"/>
      <c r="J46" s="466"/>
      <c r="K46" s="468"/>
      <c r="L46" s="469">
        <v>2</v>
      </c>
      <c r="M46" s="18">
        <f t="shared" si="1"/>
        <v>6</v>
      </c>
      <c r="N46" s="19">
        <f t="shared" si="2"/>
        <v>6</v>
      </c>
    </row>
    <row r="47" spans="1:14" ht="14.25" x14ac:dyDescent="0.2">
      <c r="A47" s="12" t="str">
        <f t="shared" si="3"/>
        <v>65Krystina BerceneMy Ophelia</v>
      </c>
      <c r="B47" s="472">
        <v>65</v>
      </c>
      <c r="C47" s="465" t="s">
        <v>679</v>
      </c>
      <c r="D47" s="473" t="s">
        <v>680</v>
      </c>
      <c r="E47" s="467"/>
      <c r="F47" s="461" t="s">
        <v>678</v>
      </c>
      <c r="G47" s="471"/>
      <c r="H47" s="464">
        <v>28.4</v>
      </c>
      <c r="I47" s="472"/>
      <c r="J47" s="466"/>
      <c r="K47" s="468"/>
      <c r="L47" s="469">
        <v>3</v>
      </c>
      <c r="M47" s="18">
        <f t="shared" si="1"/>
        <v>5</v>
      </c>
      <c r="N47" s="19">
        <f t="shared" si="2"/>
        <v>5</v>
      </c>
    </row>
    <row r="48" spans="1:14" ht="14.25" x14ac:dyDescent="0.2">
      <c r="A48" s="12" t="str">
        <f t="shared" si="3"/>
        <v>65Kaeleigh BrownMystic Shadows Celtic Wizard</v>
      </c>
      <c r="B48" s="472">
        <v>65</v>
      </c>
      <c r="C48" s="465" t="s">
        <v>681</v>
      </c>
      <c r="D48" s="473" t="s">
        <v>682</v>
      </c>
      <c r="E48" s="467"/>
      <c r="F48" s="461" t="s">
        <v>229</v>
      </c>
      <c r="G48" s="471"/>
      <c r="H48" s="464">
        <v>32.6</v>
      </c>
      <c r="I48" s="472"/>
      <c r="J48" s="466"/>
      <c r="K48" s="468"/>
      <c r="L48" s="469">
        <v>4</v>
      </c>
      <c r="M48" s="18">
        <f t="shared" si="1"/>
        <v>4</v>
      </c>
      <c r="N48" s="19">
        <f t="shared" si="2"/>
        <v>4</v>
      </c>
    </row>
    <row r="49" spans="1:14" ht="14.25" x14ac:dyDescent="0.2">
      <c r="A49" s="12" t="str">
        <f t="shared" si="3"/>
        <v>65Alexis StubbsSerendipity T</v>
      </c>
      <c r="B49" s="472">
        <v>65</v>
      </c>
      <c r="C49" s="465" t="s">
        <v>683</v>
      </c>
      <c r="D49" s="473" t="s">
        <v>684</v>
      </c>
      <c r="E49" s="467"/>
      <c r="F49" s="461" t="s">
        <v>685</v>
      </c>
      <c r="G49" s="471"/>
      <c r="H49" s="464">
        <v>32.799999999999997</v>
      </c>
      <c r="I49" s="472"/>
      <c r="J49" s="466"/>
      <c r="K49" s="468"/>
      <c r="L49" s="469">
        <v>5</v>
      </c>
      <c r="M49" s="18">
        <f t="shared" si="1"/>
        <v>3</v>
      </c>
      <c r="N49" s="19">
        <f t="shared" si="2"/>
        <v>3</v>
      </c>
    </row>
    <row r="50" spans="1:14" ht="14.25" x14ac:dyDescent="0.2">
      <c r="A50" s="12" t="str">
        <f t="shared" si="3"/>
        <v>65Emily CarpenterFabulistic</v>
      </c>
      <c r="B50" s="472">
        <v>65</v>
      </c>
      <c r="C50" s="465" t="s">
        <v>517</v>
      </c>
      <c r="D50" s="473" t="s">
        <v>234</v>
      </c>
      <c r="E50" s="467"/>
      <c r="F50" s="461" t="s">
        <v>264</v>
      </c>
      <c r="G50" s="471"/>
      <c r="H50" s="464">
        <v>59.8</v>
      </c>
      <c r="I50" s="472"/>
      <c r="J50" s="466"/>
      <c r="K50" s="468"/>
      <c r="L50" s="469">
        <v>6</v>
      </c>
      <c r="M50" s="18">
        <f t="shared" si="1"/>
        <v>2</v>
      </c>
      <c r="N50" s="19">
        <f t="shared" si="2"/>
        <v>2</v>
      </c>
    </row>
    <row r="51" spans="1:14" ht="14.25" x14ac:dyDescent="0.2">
      <c r="A51" s="12" t="str">
        <f t="shared" si="3"/>
        <v>65Betsy RivisOrion</v>
      </c>
      <c r="B51" s="472">
        <v>65</v>
      </c>
      <c r="C51" s="465" t="s">
        <v>686</v>
      </c>
      <c r="D51" s="473" t="s">
        <v>687</v>
      </c>
      <c r="E51" s="467"/>
      <c r="F51" s="461" t="s">
        <v>635</v>
      </c>
      <c r="G51" s="471"/>
      <c r="H51" s="464">
        <v>64.5</v>
      </c>
      <c r="I51" s="472"/>
      <c r="J51" s="466"/>
      <c r="K51" s="468"/>
      <c r="L51" s="469">
        <v>7</v>
      </c>
      <c r="M51" s="18">
        <f t="shared" si="1"/>
        <v>1</v>
      </c>
      <c r="N51" s="19">
        <f t="shared" si="2"/>
        <v>1</v>
      </c>
    </row>
    <row r="52" spans="1:14" ht="14.25" x14ac:dyDescent="0.2">
      <c r="A52" s="12" t="str">
        <f t="shared" si="3"/>
        <v>65Amy LockhartDivine Shadow</v>
      </c>
      <c r="B52" s="472">
        <v>65</v>
      </c>
      <c r="C52" s="465" t="s">
        <v>688</v>
      </c>
      <c r="D52" s="473" t="s">
        <v>689</v>
      </c>
      <c r="E52" s="467"/>
      <c r="F52" s="461" t="s">
        <v>229</v>
      </c>
      <c r="G52" s="471"/>
      <c r="H52" s="464">
        <v>66.400000000000006</v>
      </c>
      <c r="I52" s="472"/>
      <c r="J52" s="466"/>
      <c r="K52" s="468"/>
      <c r="L52" s="469">
        <v>8</v>
      </c>
      <c r="M52" s="18">
        <f t="shared" si="1"/>
        <v>1</v>
      </c>
      <c r="N52" s="19">
        <f t="shared" si="2"/>
        <v>1</v>
      </c>
    </row>
    <row r="53" spans="1:14" ht="14.25" x14ac:dyDescent="0.2">
      <c r="A53" s="12" t="str">
        <f t="shared" si="3"/>
        <v>65Madeline WilsonBayside Swift Mirage</v>
      </c>
      <c r="B53" s="472">
        <v>65</v>
      </c>
      <c r="C53" s="465" t="s">
        <v>690</v>
      </c>
      <c r="D53" s="473" t="s">
        <v>691</v>
      </c>
      <c r="E53" s="467"/>
      <c r="F53" s="461" t="s">
        <v>229</v>
      </c>
      <c r="G53" s="471"/>
      <c r="H53" s="464">
        <v>78.599999999999994</v>
      </c>
      <c r="I53" s="472"/>
      <c r="J53" s="466"/>
      <c r="K53" s="468"/>
      <c r="L53" s="469">
        <v>9</v>
      </c>
      <c r="M53" s="18">
        <f t="shared" si="1"/>
        <v>1</v>
      </c>
      <c r="N53" s="19">
        <f t="shared" si="2"/>
        <v>1</v>
      </c>
    </row>
    <row r="54" spans="1:14" ht="14.25" x14ac:dyDescent="0.2">
      <c r="A54" s="12" t="str">
        <f t="shared" si="3"/>
        <v>65Jade ReillyFossil Downs Where'S Wally</v>
      </c>
      <c r="B54" s="472">
        <v>65</v>
      </c>
      <c r="C54" s="465" t="s">
        <v>692</v>
      </c>
      <c r="D54" s="473" t="s">
        <v>724</v>
      </c>
      <c r="E54" s="467"/>
      <c r="F54" s="461" t="s">
        <v>678</v>
      </c>
      <c r="G54" s="471"/>
      <c r="H54" s="464">
        <v>99.3</v>
      </c>
      <c r="I54" s="472"/>
      <c r="J54" s="466"/>
      <c r="K54" s="468"/>
      <c r="L54" s="469">
        <v>10</v>
      </c>
      <c r="M54" s="18">
        <f t="shared" si="1"/>
        <v>1</v>
      </c>
      <c r="N54" s="19">
        <f t="shared" si="2"/>
        <v>1</v>
      </c>
    </row>
    <row r="55" spans="1:14" ht="14.25" x14ac:dyDescent="0.2">
      <c r="A55" s="12" t="str">
        <f t="shared" si="3"/>
        <v>65Vanessa VincentPriority One</v>
      </c>
      <c r="B55" s="472">
        <v>65</v>
      </c>
      <c r="C55" s="465" t="s">
        <v>693</v>
      </c>
      <c r="D55" s="473" t="s">
        <v>694</v>
      </c>
      <c r="E55" s="467"/>
      <c r="F55" s="461" t="s">
        <v>181</v>
      </c>
      <c r="G55" s="471"/>
      <c r="H55" s="464" t="s">
        <v>649</v>
      </c>
      <c r="I55" s="472"/>
      <c r="J55" s="466"/>
      <c r="K55" s="468"/>
      <c r="L55" s="469" t="s">
        <v>649</v>
      </c>
      <c r="M55" s="18">
        <f t="shared" si="1"/>
        <v>1</v>
      </c>
      <c r="N55" s="19">
        <f t="shared" si="2"/>
        <v>1</v>
      </c>
    </row>
    <row r="56" spans="1:14" ht="14.25" x14ac:dyDescent="0.2">
      <c r="A56" s="12" t="str">
        <f t="shared" si="3"/>
        <v>65Tegan HughesEndwood Four Seasons</v>
      </c>
      <c r="B56" s="472">
        <v>65</v>
      </c>
      <c r="C56" s="465" t="s">
        <v>695</v>
      </c>
      <c r="D56" s="473" t="s">
        <v>696</v>
      </c>
      <c r="E56" s="467"/>
      <c r="F56" s="461" t="s">
        <v>181</v>
      </c>
      <c r="G56" s="471"/>
      <c r="H56" s="464" t="s">
        <v>631</v>
      </c>
      <c r="I56" s="472"/>
      <c r="J56" s="466"/>
      <c r="K56" s="468"/>
      <c r="L56" s="469" t="s">
        <v>631</v>
      </c>
      <c r="M56" s="18">
        <f t="shared" si="1"/>
        <v>1</v>
      </c>
      <c r="N56" s="19">
        <f t="shared" si="2"/>
        <v>1</v>
      </c>
    </row>
    <row r="57" spans="1:14" ht="14.25" x14ac:dyDescent="0.2">
      <c r="A57" s="12" t="str">
        <f t="shared" si="3"/>
        <v>65Mya DoveGhp Vitality</v>
      </c>
      <c r="B57" s="472">
        <v>65</v>
      </c>
      <c r="C57" s="465" t="s">
        <v>697</v>
      </c>
      <c r="D57" s="473" t="s">
        <v>725</v>
      </c>
      <c r="E57" s="467"/>
      <c r="F57" s="461" t="s">
        <v>203</v>
      </c>
      <c r="G57" s="471"/>
      <c r="H57" s="464" t="s">
        <v>631</v>
      </c>
      <c r="I57" s="472"/>
      <c r="J57" s="466"/>
      <c r="K57" s="468"/>
      <c r="L57" s="469" t="s">
        <v>631</v>
      </c>
      <c r="M57" s="18">
        <f t="shared" si="1"/>
        <v>1</v>
      </c>
      <c r="N57" s="19">
        <f t="shared" si="2"/>
        <v>1</v>
      </c>
    </row>
    <row r="58" spans="1:14" ht="14.25" x14ac:dyDescent="0.2">
      <c r="A58" s="12" t="str">
        <f t="shared" si="3"/>
        <v>65Amy LockhartMelverley</v>
      </c>
      <c r="B58" s="472">
        <v>65</v>
      </c>
      <c r="C58" s="465" t="s">
        <v>688</v>
      </c>
      <c r="D58" s="473" t="s">
        <v>698</v>
      </c>
      <c r="E58" s="467"/>
      <c r="F58" s="461" t="s">
        <v>229</v>
      </c>
      <c r="G58" s="471"/>
      <c r="H58" s="464" t="s">
        <v>631</v>
      </c>
      <c r="I58" s="472"/>
      <c r="J58" s="466"/>
      <c r="K58" s="468"/>
      <c r="L58" s="469" t="s">
        <v>631</v>
      </c>
      <c r="M58" s="18">
        <f t="shared" si="1"/>
        <v>1</v>
      </c>
      <c r="N58" s="19">
        <f t="shared" si="2"/>
        <v>1</v>
      </c>
    </row>
    <row r="59" spans="1:14" ht="14.25" x14ac:dyDescent="0.2">
      <c r="A59" s="12" t="str">
        <f t="shared" si="3"/>
        <v/>
      </c>
      <c r="B59" s="472"/>
      <c r="C59" s="465" t="s">
        <v>19</v>
      </c>
      <c r="D59" s="473" t="s">
        <v>19</v>
      </c>
      <c r="E59" s="467"/>
      <c r="F59" s="461"/>
      <c r="G59" s="467"/>
      <c r="H59" s="464"/>
      <c r="I59" s="472"/>
      <c r="J59" s="466"/>
      <c r="K59" s="468"/>
      <c r="L59" s="469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>80Chloe WoodLimehill Kochiece</v>
      </c>
      <c r="B60" s="472">
        <v>80</v>
      </c>
      <c r="C60" s="465" t="s">
        <v>699</v>
      </c>
      <c r="D60" s="473" t="s">
        <v>700</v>
      </c>
      <c r="E60" s="467"/>
      <c r="F60" s="461" t="s">
        <v>239</v>
      </c>
      <c r="G60" s="471"/>
      <c r="H60" s="464"/>
      <c r="I60" s="472">
        <v>30.3</v>
      </c>
      <c r="J60" s="466"/>
      <c r="K60" s="468"/>
      <c r="L60" s="469">
        <v>1</v>
      </c>
      <c r="M60" s="18">
        <f t="shared" si="1"/>
        <v>7</v>
      </c>
      <c r="N60" s="19">
        <f t="shared" si="2"/>
        <v>7</v>
      </c>
    </row>
    <row r="61" spans="1:14" ht="14.25" x14ac:dyDescent="0.2">
      <c r="A61" s="12" t="str">
        <f t="shared" si="3"/>
        <v>80Mikayla OwenRebel Flight</v>
      </c>
      <c r="B61" s="472">
        <v>80</v>
      </c>
      <c r="C61" s="465" t="s">
        <v>193</v>
      </c>
      <c r="D61" s="473" t="s">
        <v>194</v>
      </c>
      <c r="E61" s="467"/>
      <c r="F61" s="461" t="s">
        <v>195</v>
      </c>
      <c r="G61" s="471"/>
      <c r="H61" s="464"/>
      <c r="I61" s="472">
        <v>35</v>
      </c>
      <c r="J61" s="466"/>
      <c r="K61" s="468"/>
      <c r="L61" s="469">
        <v>2</v>
      </c>
      <c r="M61" s="18">
        <f t="shared" si="1"/>
        <v>6</v>
      </c>
      <c r="N61" s="19">
        <f t="shared" si="2"/>
        <v>6</v>
      </c>
    </row>
    <row r="62" spans="1:14" ht="14.25" x14ac:dyDescent="0.2">
      <c r="A62" s="12" t="str">
        <f t="shared" si="3"/>
        <v>80Jaime BellNew Horizons</v>
      </c>
      <c r="B62" s="472">
        <v>80</v>
      </c>
      <c r="C62" s="465" t="s">
        <v>701</v>
      </c>
      <c r="D62" s="473" t="s">
        <v>702</v>
      </c>
      <c r="E62" s="467"/>
      <c r="F62" s="461" t="s">
        <v>229</v>
      </c>
      <c r="G62" s="471"/>
      <c r="H62" s="464" t="s">
        <v>703</v>
      </c>
      <c r="I62" s="472">
        <v>37.1</v>
      </c>
      <c r="J62" s="466"/>
      <c r="K62" s="468"/>
      <c r="L62" s="469">
        <v>3</v>
      </c>
      <c r="M62" s="18">
        <f t="shared" si="1"/>
        <v>5</v>
      </c>
      <c r="N62" s="19">
        <f t="shared" si="2"/>
        <v>5</v>
      </c>
    </row>
    <row r="63" spans="1:14" ht="14.25" x14ac:dyDescent="0.2">
      <c r="A63" s="12" t="str">
        <f t="shared" si="3"/>
        <v>80Keirah DolanCanterbury Robinson</v>
      </c>
      <c r="B63" s="472">
        <v>80</v>
      </c>
      <c r="C63" s="465" t="s">
        <v>652</v>
      </c>
      <c r="D63" s="473" t="s">
        <v>704</v>
      </c>
      <c r="E63" s="467" t="s">
        <v>703</v>
      </c>
      <c r="F63" s="461" t="s">
        <v>654</v>
      </c>
      <c r="G63" s="471"/>
      <c r="H63" s="464"/>
      <c r="I63" s="472">
        <v>37.5</v>
      </c>
      <c r="J63" s="466"/>
      <c r="K63" s="468"/>
      <c r="L63" s="469">
        <v>4</v>
      </c>
      <c r="M63" s="18">
        <f t="shared" si="1"/>
        <v>4</v>
      </c>
      <c r="N63" s="19">
        <f t="shared" si="2"/>
        <v>4</v>
      </c>
    </row>
    <row r="64" spans="1:14" ht="14.25" x14ac:dyDescent="0.2">
      <c r="A64" s="12" t="str">
        <f t="shared" si="3"/>
        <v>80Alexis WyllieBuffalo Soldier</v>
      </c>
      <c r="B64" s="472">
        <v>80</v>
      </c>
      <c r="C64" s="465" t="s">
        <v>217</v>
      </c>
      <c r="D64" s="473" t="s">
        <v>218</v>
      </c>
      <c r="E64" s="467"/>
      <c r="F64" s="461" t="s">
        <v>219</v>
      </c>
      <c r="G64" s="471"/>
      <c r="H64" s="464"/>
      <c r="I64" s="472">
        <v>37.700000000000003</v>
      </c>
      <c r="J64" s="466"/>
      <c r="K64" s="468"/>
      <c r="L64" s="469">
        <v>5</v>
      </c>
      <c r="M64" s="18">
        <f t="shared" si="1"/>
        <v>3</v>
      </c>
      <c r="N64" s="19">
        <f t="shared" si="2"/>
        <v>3</v>
      </c>
    </row>
    <row r="65" spans="1:14" ht="14.25" x14ac:dyDescent="0.2">
      <c r="A65" s="12" t="str">
        <f t="shared" si="3"/>
        <v>80Amberlee BrownRed Dar Jon</v>
      </c>
      <c r="B65" s="472">
        <v>80</v>
      </c>
      <c r="C65" s="465" t="s">
        <v>553</v>
      </c>
      <c r="D65" s="473" t="s">
        <v>705</v>
      </c>
      <c r="E65" s="467"/>
      <c r="F65" s="461" t="s">
        <v>229</v>
      </c>
      <c r="G65" s="471"/>
      <c r="H65" s="464"/>
      <c r="I65" s="472">
        <v>38.1</v>
      </c>
      <c r="J65" s="466"/>
      <c r="K65" s="468"/>
      <c r="L65" s="469">
        <v>6</v>
      </c>
      <c r="M65" s="18">
        <f t="shared" si="1"/>
        <v>2</v>
      </c>
      <c r="N65" s="19">
        <f t="shared" si="2"/>
        <v>2</v>
      </c>
    </row>
    <row r="66" spans="1:14" ht="14.25" x14ac:dyDescent="0.2">
      <c r="A66" s="12" t="str">
        <f t="shared" si="3"/>
        <v>80Laila McgintyAzzari</v>
      </c>
      <c r="B66" s="472">
        <v>80</v>
      </c>
      <c r="C66" s="465" t="s">
        <v>729</v>
      </c>
      <c r="D66" s="473" t="s">
        <v>706</v>
      </c>
      <c r="E66" s="467"/>
      <c r="F66" s="461" t="s">
        <v>216</v>
      </c>
      <c r="G66" s="471"/>
      <c r="H66" s="464"/>
      <c r="I66" s="472">
        <v>40.299999999999997</v>
      </c>
      <c r="J66" s="466"/>
      <c r="K66" s="468"/>
      <c r="L66" s="469">
        <v>7</v>
      </c>
      <c r="M66" s="18">
        <f t="shared" si="1"/>
        <v>1</v>
      </c>
      <c r="N66" s="19">
        <f t="shared" si="2"/>
        <v>1</v>
      </c>
    </row>
    <row r="67" spans="1:14" ht="14.25" x14ac:dyDescent="0.2">
      <c r="A67" s="12" t="str">
        <f t="shared" si="3"/>
        <v>80Madeline WilsonBayside Prized Poet</v>
      </c>
      <c r="B67" s="472">
        <v>80</v>
      </c>
      <c r="C67" s="465" t="s">
        <v>690</v>
      </c>
      <c r="D67" s="473" t="s">
        <v>707</v>
      </c>
      <c r="E67" s="467"/>
      <c r="F67" s="461" t="s">
        <v>229</v>
      </c>
      <c r="G67" s="471"/>
      <c r="H67" s="464"/>
      <c r="I67" s="472">
        <v>41.2</v>
      </c>
      <c r="J67" s="466"/>
      <c r="K67" s="468"/>
      <c r="L67" s="469">
        <v>8</v>
      </c>
      <c r="M67" s="18">
        <f t="shared" si="1"/>
        <v>1</v>
      </c>
      <c r="N67" s="19">
        <f t="shared" si="2"/>
        <v>1</v>
      </c>
    </row>
    <row r="68" spans="1:14" ht="14.25" x14ac:dyDescent="0.2">
      <c r="A68" s="12" t="str">
        <f t="shared" si="3"/>
        <v>80Elexia ChallingerOur Boy Chester</v>
      </c>
      <c r="B68" s="472">
        <v>80</v>
      </c>
      <c r="C68" s="465" t="s">
        <v>708</v>
      </c>
      <c r="D68" s="473" t="s">
        <v>709</v>
      </c>
      <c r="E68" s="467"/>
      <c r="F68" s="461" t="s">
        <v>229</v>
      </c>
      <c r="G68" s="471"/>
      <c r="H68" s="464"/>
      <c r="I68" s="472">
        <v>45.9</v>
      </c>
      <c r="J68" s="466"/>
      <c r="K68" s="468"/>
      <c r="L68" s="469">
        <v>9</v>
      </c>
      <c r="M68" s="18">
        <f t="shared" si="1"/>
        <v>1</v>
      </c>
      <c r="N68" s="19">
        <f t="shared" si="2"/>
        <v>1</v>
      </c>
    </row>
    <row r="69" spans="1:14" ht="14.25" x14ac:dyDescent="0.2">
      <c r="A69" s="12" t="str">
        <f t="shared" si="3"/>
        <v>80Oliva LuznyBeckenham</v>
      </c>
      <c r="B69" s="472">
        <v>80</v>
      </c>
      <c r="C69" s="465" t="s">
        <v>710</v>
      </c>
      <c r="D69" s="473" t="s">
        <v>711</v>
      </c>
      <c r="E69" s="467"/>
      <c r="F69" s="461" t="s">
        <v>216</v>
      </c>
      <c r="G69" s="471"/>
      <c r="H69" s="464"/>
      <c r="I69" s="472">
        <v>47</v>
      </c>
      <c r="J69" s="466"/>
      <c r="K69" s="468"/>
      <c r="L69" s="469">
        <v>10</v>
      </c>
      <c r="M69" s="18">
        <f t="shared" si="1"/>
        <v>1</v>
      </c>
      <c r="N69" s="19">
        <f t="shared" si="2"/>
        <v>1</v>
      </c>
    </row>
    <row r="70" spans="1:14" ht="14.25" x14ac:dyDescent="0.2">
      <c r="A70" s="12" t="str">
        <f t="shared" ref="A70:A98" si="4">CONCATENATE(B70,C70,D70)</f>
        <v>80Bella BarrHolland Park Vienna</v>
      </c>
      <c r="B70" s="472">
        <v>80</v>
      </c>
      <c r="C70" s="465" t="s">
        <v>712</v>
      </c>
      <c r="D70" s="473" t="s">
        <v>713</v>
      </c>
      <c r="E70" s="467"/>
      <c r="F70" s="461" t="s">
        <v>219</v>
      </c>
      <c r="G70" s="471"/>
      <c r="H70" s="464"/>
      <c r="I70" s="472">
        <v>108.4</v>
      </c>
      <c r="J70" s="466"/>
      <c r="K70" s="468"/>
      <c r="L70" s="469">
        <v>11</v>
      </c>
      <c r="M70" s="18">
        <f t="shared" ref="M70:M98" si="5">IF(L70=1,7,IF(L70=2,6,IF(L70=3,5,IF(L70=4,4,IF(L70=5,3,IF(L70=6,2,IF(L70&gt;=6,1,0)))))))</f>
        <v>1</v>
      </c>
      <c r="N70" s="19">
        <f t="shared" si="2"/>
        <v>1</v>
      </c>
    </row>
    <row r="71" spans="1:14" ht="14.25" x14ac:dyDescent="0.2">
      <c r="A71" s="12" t="str">
        <f t="shared" si="4"/>
        <v>80Tegan HughesJudaroo Love Me Do</v>
      </c>
      <c r="B71" s="472">
        <v>80</v>
      </c>
      <c r="C71" s="465" t="s">
        <v>695</v>
      </c>
      <c r="D71" s="473" t="s">
        <v>714</v>
      </c>
      <c r="E71" s="467"/>
      <c r="F71" s="461" t="s">
        <v>181</v>
      </c>
      <c r="G71" s="471"/>
      <c r="H71" s="464"/>
      <c r="I71" s="472" t="s">
        <v>631</v>
      </c>
      <c r="J71" s="466"/>
      <c r="K71" s="468"/>
      <c r="L71" s="469" t="s">
        <v>631</v>
      </c>
      <c r="M71" s="18">
        <f t="shared" si="5"/>
        <v>1</v>
      </c>
      <c r="N71" s="19">
        <f t="shared" ref="N71:N98" si="6">SUM(M71+$N$5)</f>
        <v>1</v>
      </c>
    </row>
    <row r="72" spans="1:14" ht="14.25" x14ac:dyDescent="0.2">
      <c r="A72" s="12" t="str">
        <f t="shared" si="4"/>
        <v>80Ava DebritoShame N Scandal</v>
      </c>
      <c r="B72" s="472">
        <v>80</v>
      </c>
      <c r="C72" s="465" t="s">
        <v>715</v>
      </c>
      <c r="D72" s="473" t="s">
        <v>716</v>
      </c>
      <c r="E72" s="467"/>
      <c r="F72" s="461" t="s">
        <v>181</v>
      </c>
      <c r="G72" s="471"/>
      <c r="H72" s="464"/>
      <c r="I72" s="472" t="s">
        <v>631</v>
      </c>
      <c r="J72" s="466"/>
      <c r="K72" s="468"/>
      <c r="L72" s="469" t="s">
        <v>631</v>
      </c>
      <c r="M72" s="18">
        <f t="shared" si="5"/>
        <v>1</v>
      </c>
      <c r="N72" s="19">
        <f t="shared" si="6"/>
        <v>1</v>
      </c>
    </row>
    <row r="73" spans="1:14" ht="14.25" x14ac:dyDescent="0.2">
      <c r="A73" s="12" t="str">
        <f t="shared" si="4"/>
        <v>80Claudia GibsonZalwood</v>
      </c>
      <c r="B73" s="472">
        <v>80</v>
      </c>
      <c r="C73" s="465" t="s">
        <v>717</v>
      </c>
      <c r="D73" s="473" t="s">
        <v>718</v>
      </c>
      <c r="E73" s="467"/>
      <c r="F73" s="461" t="s">
        <v>719</v>
      </c>
      <c r="G73" s="471"/>
      <c r="H73" s="464"/>
      <c r="I73" s="472" t="s">
        <v>631</v>
      </c>
      <c r="J73" s="466"/>
      <c r="K73" s="468"/>
      <c r="L73" s="469" t="s">
        <v>631</v>
      </c>
      <c r="M73" s="18">
        <f t="shared" si="5"/>
        <v>1</v>
      </c>
      <c r="N73" s="19">
        <f t="shared" si="6"/>
        <v>1</v>
      </c>
    </row>
    <row r="74" spans="1:14" ht="14.25" x14ac:dyDescent="0.2">
      <c r="A74" s="12" t="str">
        <f t="shared" si="4"/>
        <v/>
      </c>
      <c r="B74" s="472"/>
      <c r="C74" s="465" t="s">
        <v>19</v>
      </c>
      <c r="D74" s="473" t="s">
        <v>19</v>
      </c>
      <c r="E74" s="467"/>
      <c r="F74" s="461"/>
      <c r="G74" s="467"/>
      <c r="H74" s="464"/>
      <c r="I74" s="472"/>
      <c r="J74" s="466"/>
      <c r="K74" s="468"/>
      <c r="L74" s="469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>95Caitlin WorthFingers Crossed</v>
      </c>
      <c r="B75" s="472">
        <v>95</v>
      </c>
      <c r="C75" s="465" t="s">
        <v>185</v>
      </c>
      <c r="D75" s="473" t="s">
        <v>186</v>
      </c>
      <c r="E75" s="467"/>
      <c r="F75" s="461" t="s">
        <v>188</v>
      </c>
      <c r="G75" s="471"/>
      <c r="H75" s="464"/>
      <c r="I75" s="472"/>
      <c r="J75" s="467">
        <v>43.7</v>
      </c>
      <c r="K75" s="468"/>
      <c r="L75" s="469">
        <v>1</v>
      </c>
      <c r="M75" s="18">
        <f t="shared" si="5"/>
        <v>7</v>
      </c>
      <c r="N75" s="19">
        <f t="shared" si="6"/>
        <v>7</v>
      </c>
    </row>
    <row r="76" spans="1:14" ht="14.25" x14ac:dyDescent="0.2">
      <c r="A76" s="12" t="str">
        <f t="shared" si="4"/>
        <v>95Caitlin WorthJerry Seinfair</v>
      </c>
      <c r="B76" s="472">
        <v>95</v>
      </c>
      <c r="C76" s="465" t="s">
        <v>185</v>
      </c>
      <c r="D76" s="473" t="s">
        <v>189</v>
      </c>
      <c r="E76" s="467"/>
      <c r="F76" s="461" t="s">
        <v>188</v>
      </c>
      <c r="G76" s="471"/>
      <c r="H76" s="464"/>
      <c r="I76" s="472"/>
      <c r="J76" s="467">
        <v>46</v>
      </c>
      <c r="K76" s="468"/>
      <c r="L76" s="469">
        <v>2</v>
      </c>
      <c r="M76" s="18">
        <f t="shared" si="5"/>
        <v>6</v>
      </c>
      <c r="N76" s="19">
        <f t="shared" si="6"/>
        <v>6</v>
      </c>
    </row>
    <row r="77" spans="1:14" ht="14.25" x14ac:dyDescent="0.2">
      <c r="A77" s="12" t="str">
        <f t="shared" si="4"/>
        <v>95Amberlee BrownMaccacino</v>
      </c>
      <c r="B77" s="472">
        <v>95</v>
      </c>
      <c r="C77" s="465" t="s">
        <v>553</v>
      </c>
      <c r="D77" s="473" t="s">
        <v>571</v>
      </c>
      <c r="E77" s="467"/>
      <c r="F77" s="461" t="s">
        <v>229</v>
      </c>
      <c r="G77" s="471"/>
      <c r="H77" s="464"/>
      <c r="I77" s="472"/>
      <c r="J77" s="467">
        <v>48.7</v>
      </c>
      <c r="K77" s="468"/>
      <c r="L77" s="469">
        <v>3</v>
      </c>
      <c r="M77" s="18">
        <f t="shared" si="5"/>
        <v>5</v>
      </c>
      <c r="N77" s="19">
        <f t="shared" si="6"/>
        <v>5</v>
      </c>
    </row>
    <row r="78" spans="1:14" ht="14.25" x14ac:dyDescent="0.2">
      <c r="A78" s="12" t="str">
        <f t="shared" si="4"/>
        <v>95Mia StainesThe Chorister</v>
      </c>
      <c r="B78" s="472">
        <v>95</v>
      </c>
      <c r="C78" s="465" t="s">
        <v>555</v>
      </c>
      <c r="D78" s="473" t="s">
        <v>573</v>
      </c>
      <c r="E78" s="467"/>
      <c r="F78" s="461" t="s">
        <v>229</v>
      </c>
      <c r="G78" s="471"/>
      <c r="H78" s="464"/>
      <c r="I78" s="472"/>
      <c r="J78" s="467">
        <v>86.4</v>
      </c>
      <c r="K78" s="468"/>
      <c r="L78" s="469">
        <v>4</v>
      </c>
      <c r="M78" s="18">
        <f t="shared" si="5"/>
        <v>4</v>
      </c>
      <c r="N78" s="19">
        <f t="shared" si="6"/>
        <v>4</v>
      </c>
    </row>
    <row r="79" spans="1:14" ht="14.25" x14ac:dyDescent="0.2">
      <c r="A79" s="12" t="str">
        <f t="shared" si="4"/>
        <v>95Milla VukelicDelilah</v>
      </c>
      <c r="B79" s="472">
        <v>95</v>
      </c>
      <c r="C79" s="465" t="s">
        <v>720</v>
      </c>
      <c r="D79" s="473" t="s">
        <v>721</v>
      </c>
      <c r="E79" s="467"/>
      <c r="F79" s="461" t="s">
        <v>229</v>
      </c>
      <c r="G79" s="471"/>
      <c r="H79" s="464"/>
      <c r="I79" s="472"/>
      <c r="J79" s="467" t="s">
        <v>454</v>
      </c>
      <c r="K79" s="468"/>
      <c r="L79" s="469" t="s">
        <v>631</v>
      </c>
      <c r="M79" s="18">
        <f t="shared" si="5"/>
        <v>1</v>
      </c>
      <c r="N79" s="19">
        <f t="shared" si="6"/>
        <v>1</v>
      </c>
    </row>
    <row r="80" spans="1:14" ht="14.25" x14ac:dyDescent="0.2">
      <c r="A80" s="12" t="str">
        <f t="shared" si="4"/>
        <v/>
      </c>
      <c r="B80" s="13"/>
      <c r="C80" s="14" t="s">
        <v>19</v>
      </c>
      <c r="D80" s="15" t="s">
        <v>19</v>
      </c>
      <c r="E80" s="20"/>
      <c r="F80" s="459"/>
      <c r="G80" s="20"/>
      <c r="H80" s="30"/>
      <c r="I80" s="13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25" x14ac:dyDescent="0.2">
      <c r="A81" s="12" t="str">
        <f t="shared" si="4"/>
        <v/>
      </c>
      <c r="B81" s="13"/>
      <c r="C81" s="14" t="s">
        <v>19</v>
      </c>
      <c r="D81" s="15" t="s">
        <v>19</v>
      </c>
      <c r="E81" s="20"/>
      <c r="F81" s="459"/>
      <c r="G81" s="20"/>
      <c r="H81" s="30"/>
      <c r="I81" s="13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25" x14ac:dyDescent="0.2">
      <c r="A82" s="12" t="str">
        <f t="shared" si="4"/>
        <v/>
      </c>
      <c r="B82" s="13"/>
      <c r="C82" s="14" t="s">
        <v>19</v>
      </c>
      <c r="D82" s="15"/>
      <c r="E82" s="20"/>
      <c r="F82" s="459"/>
      <c r="G82" s="20"/>
      <c r="H82" s="30"/>
      <c r="I82" s="13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25" x14ac:dyDescent="0.2">
      <c r="A83" s="12" t="str">
        <f t="shared" si="4"/>
        <v/>
      </c>
      <c r="B83" s="13"/>
      <c r="C83" s="14" t="s">
        <v>19</v>
      </c>
      <c r="D83" s="15"/>
      <c r="E83" s="20"/>
      <c r="F83" s="459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25" x14ac:dyDescent="0.2">
      <c r="A84" s="12" t="str">
        <f t="shared" si="4"/>
        <v/>
      </c>
      <c r="B84" s="13"/>
      <c r="C84" s="14" t="s">
        <v>19</v>
      </c>
      <c r="D84" s="15"/>
      <c r="E84" s="20"/>
      <c r="F84" s="459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25" x14ac:dyDescent="0.2">
      <c r="A85" s="12" t="str">
        <f t="shared" si="4"/>
        <v/>
      </c>
      <c r="B85" s="13"/>
      <c r="C85" s="14" t="s">
        <v>19</v>
      </c>
      <c r="D85" s="15"/>
      <c r="E85" s="20"/>
      <c r="F85" s="459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5" thickBot="1" x14ac:dyDescent="0.25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0</v>
      </c>
    </row>
  </sheetData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24" priority="55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4A7C-520A-480C-9B08-A9CE2F4153D6}">
  <sheetPr codeName="Sheet12">
    <tabColor rgb="FFC00000"/>
  </sheetPr>
  <dimension ref="A1:P98"/>
  <sheetViews>
    <sheetView topLeftCell="A7" zoomScale="80" zoomScaleNormal="80" workbookViewId="0">
      <selection activeCell="D17" sqref="D17"/>
    </sheetView>
  </sheetViews>
  <sheetFormatPr defaultColWidth="9.140625" defaultRowHeight="12.75" x14ac:dyDescent="0.2"/>
  <cols>
    <col min="1" max="1" width="46.28515625" bestFit="1" customWidth="1"/>
    <col min="2" max="2" width="6.7109375" customWidth="1"/>
    <col min="3" max="3" width="19.140625" bestFit="1" customWidth="1"/>
    <col min="4" max="4" width="27.140625" bestFit="1" customWidth="1"/>
    <col min="5" max="5" width="9.5703125" bestFit="1" customWidth="1"/>
    <col min="6" max="6" width="14.85546875" bestFit="1" customWidth="1"/>
    <col min="7" max="7" width="7" bestFit="1" customWidth="1"/>
    <col min="8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56</v>
      </c>
      <c r="B1" s="656" t="s">
        <v>84</v>
      </c>
      <c r="C1" s="657"/>
      <c r="D1" s="7" t="s">
        <v>11</v>
      </c>
      <c r="E1" s="658" t="s">
        <v>369</v>
      </c>
      <c r="F1" s="659"/>
      <c r="G1" s="659"/>
      <c r="H1" s="659"/>
      <c r="I1" s="659"/>
      <c r="J1" s="659"/>
      <c r="K1" s="8" t="s">
        <v>12</v>
      </c>
      <c r="L1" s="660" t="s">
        <v>370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57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3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v>0</v>
      </c>
    </row>
    <row r="6" spans="1:16" ht="14.25" x14ac:dyDescent="0.2">
      <c r="A6" s="12" t="str">
        <f t="shared" ref="A6:A37" si="0">CONCATENATE(B6,C6,D6)</f>
        <v>PC45 15yrs &amp; O</v>
      </c>
      <c r="B6" s="13"/>
      <c r="C6" s="14" t="s">
        <v>1067</v>
      </c>
      <c r="D6" s="15"/>
      <c r="E6" s="20"/>
      <c r="F6" s="16"/>
      <c r="G6" s="20"/>
      <c r="H6" s="13"/>
      <c r="I6" s="30"/>
      <c r="J6" s="142"/>
      <c r="K6" s="32"/>
      <c r="L6" s="17"/>
      <c r="M6" s="18">
        <f t="shared" ref="M6:M69" si="1"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25" x14ac:dyDescent="0.2">
      <c r="A7" s="12" t="str">
        <f t="shared" si="0"/>
        <v>45Sophie ApplebyPenley Marco Polo</v>
      </c>
      <c r="B7" s="13">
        <v>45</v>
      </c>
      <c r="C7" s="14" t="s">
        <v>841</v>
      </c>
      <c r="D7" s="15" t="s">
        <v>842</v>
      </c>
      <c r="E7" s="20"/>
      <c r="F7" s="16"/>
      <c r="G7" s="20">
        <v>35.4</v>
      </c>
      <c r="H7" s="13"/>
      <c r="I7" s="30"/>
      <c r="J7" s="142"/>
      <c r="K7" s="32"/>
      <c r="L7" s="17">
        <v>1</v>
      </c>
      <c r="M7" s="18">
        <f t="shared" si="1"/>
        <v>7</v>
      </c>
      <c r="N7" s="19">
        <f t="shared" ref="N7:N70" si="2">SUM(M7+$N$5)</f>
        <v>7</v>
      </c>
      <c r="O7" s="29"/>
      <c r="P7" s="29"/>
    </row>
    <row r="8" spans="1:16" ht="14.25" x14ac:dyDescent="0.2">
      <c r="A8" s="12" t="str">
        <f t="shared" si="0"/>
        <v>45Eliza HuttonSerenity Park Calais</v>
      </c>
      <c r="B8" s="13">
        <v>45</v>
      </c>
      <c r="C8" s="14" t="s">
        <v>643</v>
      </c>
      <c r="D8" s="15" t="s">
        <v>644</v>
      </c>
      <c r="E8" s="20"/>
      <c r="F8" s="16"/>
      <c r="G8" s="20">
        <v>59.4</v>
      </c>
      <c r="H8" s="13"/>
      <c r="I8" s="30"/>
      <c r="J8" s="142"/>
      <c r="K8" s="32"/>
      <c r="L8" s="17">
        <v>2</v>
      </c>
      <c r="M8" s="18">
        <f t="shared" si="1"/>
        <v>6</v>
      </c>
      <c r="N8" s="19">
        <f t="shared" si="2"/>
        <v>6</v>
      </c>
      <c r="O8" s="29"/>
      <c r="P8" s="29"/>
    </row>
    <row r="9" spans="1:16" ht="14.25" x14ac:dyDescent="0.2">
      <c r="A9" s="12" t="str">
        <f t="shared" si="0"/>
        <v>45Ruby PasschierIndy</v>
      </c>
      <c r="B9" s="13">
        <v>45</v>
      </c>
      <c r="C9" s="14" t="s">
        <v>1068</v>
      </c>
      <c r="D9" s="15" t="s">
        <v>1086</v>
      </c>
      <c r="E9" s="20"/>
      <c r="F9" s="16"/>
      <c r="G9" s="20" t="s">
        <v>971</v>
      </c>
      <c r="H9" s="13"/>
      <c r="I9" s="30"/>
      <c r="J9" s="142"/>
      <c r="K9" s="32"/>
      <c r="L9" s="17"/>
      <c r="M9" s="18">
        <f t="shared" si="1"/>
        <v>0</v>
      </c>
      <c r="N9" s="19">
        <f t="shared" si="2"/>
        <v>0</v>
      </c>
      <c r="O9" s="29"/>
      <c r="P9" s="29"/>
    </row>
    <row r="10" spans="1:16" ht="14.25" x14ac:dyDescent="0.2">
      <c r="A10" s="12" t="str">
        <f t="shared" si="0"/>
        <v>45Emily KilbyInvictus</v>
      </c>
      <c r="B10" s="13">
        <v>45</v>
      </c>
      <c r="C10" s="14" t="s">
        <v>1069</v>
      </c>
      <c r="D10" s="15" t="s">
        <v>1087</v>
      </c>
      <c r="E10" s="20"/>
      <c r="F10" s="16"/>
      <c r="G10" s="20" t="s">
        <v>1070</v>
      </c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25" x14ac:dyDescent="0.2">
      <c r="A11" s="12" t="str">
        <f t="shared" si="0"/>
        <v>Pc45 14 Yrs &amp; U</v>
      </c>
      <c r="B11" s="13"/>
      <c r="C11" s="14" t="s">
        <v>1111</v>
      </c>
      <c r="D11" s="15" t="s">
        <v>19</v>
      </c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25" x14ac:dyDescent="0.2">
      <c r="A12" s="12" t="str">
        <f t="shared" si="0"/>
        <v>45Jenaveve PageWyatchwood Druid</v>
      </c>
      <c r="B12" s="13">
        <v>45</v>
      </c>
      <c r="C12" s="14" t="s">
        <v>890</v>
      </c>
      <c r="D12" s="262" t="s">
        <v>896</v>
      </c>
      <c r="E12" s="20"/>
      <c r="F12" s="16"/>
      <c r="G12" s="20">
        <v>28.4</v>
      </c>
      <c r="H12" s="13"/>
      <c r="I12" s="30"/>
      <c r="J12" s="142"/>
      <c r="K12" s="32"/>
      <c r="L12" s="17">
        <v>1</v>
      </c>
      <c r="M12" s="18">
        <f t="shared" si="1"/>
        <v>7</v>
      </c>
      <c r="N12" s="19">
        <f t="shared" si="2"/>
        <v>7</v>
      </c>
      <c r="O12" s="29"/>
      <c r="P12" s="29"/>
    </row>
    <row r="13" spans="1:16" ht="14.25" x14ac:dyDescent="0.2">
      <c r="A13" s="12" t="str">
        <f t="shared" si="0"/>
        <v>45Seren EspositoBeelo-Bi Golden Girl</v>
      </c>
      <c r="B13" s="13">
        <v>45</v>
      </c>
      <c r="C13" s="14" t="s">
        <v>333</v>
      </c>
      <c r="D13" s="15" t="s">
        <v>504</v>
      </c>
      <c r="E13" s="20"/>
      <c r="F13" s="16"/>
      <c r="G13" s="20">
        <v>32</v>
      </c>
      <c r="H13" s="13"/>
      <c r="I13" s="30"/>
      <c r="J13" s="142"/>
      <c r="K13" s="32"/>
      <c r="L13" s="17">
        <v>2</v>
      </c>
      <c r="M13" s="18">
        <f t="shared" si="1"/>
        <v>6</v>
      </c>
      <c r="N13" s="19">
        <f t="shared" si="2"/>
        <v>6</v>
      </c>
      <c r="O13" s="29"/>
      <c r="P13" s="29"/>
    </row>
    <row r="14" spans="1:16" ht="14.25" x14ac:dyDescent="0.2">
      <c r="A14" s="12" t="str">
        <f t="shared" si="0"/>
        <v>45Abigail LaurenceHaydon Rose Jewel</v>
      </c>
      <c r="B14" s="13">
        <v>45</v>
      </c>
      <c r="C14" s="14" t="s">
        <v>1071</v>
      </c>
      <c r="D14" s="15" t="s">
        <v>1088</v>
      </c>
      <c r="E14" s="20"/>
      <c r="F14" s="16"/>
      <c r="G14" s="20">
        <v>42.6</v>
      </c>
      <c r="H14" s="13"/>
      <c r="I14" s="30"/>
      <c r="J14" s="142"/>
      <c r="K14" s="32"/>
      <c r="L14" s="17">
        <v>3</v>
      </c>
      <c r="M14" s="18">
        <f t="shared" si="1"/>
        <v>5</v>
      </c>
      <c r="N14" s="19">
        <f t="shared" si="2"/>
        <v>5</v>
      </c>
      <c r="P14" s="29"/>
    </row>
    <row r="15" spans="1:16" ht="14.25" x14ac:dyDescent="0.2">
      <c r="A15" s="12" t="str">
        <f t="shared" si="0"/>
        <v>45Rachel Staniforth-SmithSmokey Bandit</v>
      </c>
      <c r="B15" s="13">
        <v>45</v>
      </c>
      <c r="C15" s="14" t="s">
        <v>523</v>
      </c>
      <c r="D15" s="15" t="s">
        <v>1089</v>
      </c>
      <c r="E15" s="20"/>
      <c r="F15" s="16"/>
      <c r="G15" s="20">
        <v>45</v>
      </c>
      <c r="H15" s="13"/>
      <c r="I15" s="30"/>
      <c r="J15" s="142"/>
      <c r="K15" s="32"/>
      <c r="L15" s="17">
        <v>4</v>
      </c>
      <c r="M15" s="18">
        <f t="shared" si="1"/>
        <v>4</v>
      </c>
      <c r="N15" s="19">
        <f t="shared" si="2"/>
        <v>4</v>
      </c>
      <c r="P15" s="29"/>
    </row>
    <row r="16" spans="1:16" ht="14.25" x14ac:dyDescent="0.2">
      <c r="A16" s="12" t="str">
        <f t="shared" si="0"/>
        <v>45India CurtinBrayside Blackjack</v>
      </c>
      <c r="B16" s="13">
        <v>45</v>
      </c>
      <c r="C16" s="14" t="s">
        <v>1072</v>
      </c>
      <c r="D16" s="15" t="s">
        <v>820</v>
      </c>
      <c r="E16" s="20"/>
      <c r="F16" s="16"/>
      <c r="G16" s="20">
        <v>45.2</v>
      </c>
      <c r="H16" s="13"/>
      <c r="I16" s="30"/>
      <c r="J16" s="142"/>
      <c r="K16" s="32"/>
      <c r="L16" s="17">
        <v>5</v>
      </c>
      <c r="M16" s="18">
        <f t="shared" si="1"/>
        <v>3</v>
      </c>
      <c r="N16" s="19">
        <f t="shared" si="2"/>
        <v>3</v>
      </c>
    </row>
    <row r="17" spans="1:14" ht="14.25" x14ac:dyDescent="0.2">
      <c r="A17" s="12" t="str">
        <f t="shared" si="0"/>
        <v>45Olivia ReadSensational Sinny</v>
      </c>
      <c r="B17" s="13">
        <v>45</v>
      </c>
      <c r="C17" s="14" t="s">
        <v>767</v>
      </c>
      <c r="D17" s="15" t="s">
        <v>776</v>
      </c>
      <c r="E17" s="20"/>
      <c r="F17" s="16"/>
      <c r="G17" s="20">
        <v>48</v>
      </c>
      <c r="H17" s="13"/>
      <c r="I17" s="30"/>
      <c r="J17" s="142"/>
      <c r="K17" s="32"/>
      <c r="L17" s="17">
        <v>6</v>
      </c>
      <c r="M17" s="18">
        <f t="shared" si="1"/>
        <v>2</v>
      </c>
      <c r="N17" s="19">
        <f t="shared" si="2"/>
        <v>2</v>
      </c>
    </row>
    <row r="18" spans="1:14" ht="14.25" x14ac:dyDescent="0.2">
      <c r="A18" s="12" t="str">
        <f t="shared" si="0"/>
        <v>45Zoey MateljanRichie Rich</v>
      </c>
      <c r="B18" s="13">
        <v>45</v>
      </c>
      <c r="C18" s="14" t="s">
        <v>1073</v>
      </c>
      <c r="D18" s="15" t="s">
        <v>1090</v>
      </c>
      <c r="E18" s="20"/>
      <c r="F18" s="16"/>
      <c r="G18" s="20">
        <v>53</v>
      </c>
      <c r="H18" s="13"/>
      <c r="I18" s="30"/>
      <c r="J18" s="142"/>
      <c r="K18" s="32"/>
      <c r="L18" s="17">
        <v>7</v>
      </c>
      <c r="M18" s="18">
        <f t="shared" si="1"/>
        <v>1</v>
      </c>
      <c r="N18" s="19">
        <f t="shared" si="2"/>
        <v>1</v>
      </c>
    </row>
    <row r="19" spans="1:14" ht="14.25" x14ac:dyDescent="0.2">
      <c r="A19" s="12" t="str">
        <f t="shared" si="0"/>
        <v>45Mia McdonaldThorne Park Hightime</v>
      </c>
      <c r="B19" s="13">
        <v>45</v>
      </c>
      <c r="C19" s="14" t="s">
        <v>726</v>
      </c>
      <c r="D19" s="15" t="s">
        <v>634</v>
      </c>
      <c r="E19" s="20"/>
      <c r="F19" s="16"/>
      <c r="G19" s="20">
        <v>61</v>
      </c>
      <c r="H19" s="13"/>
      <c r="I19" s="30"/>
      <c r="J19" s="142"/>
      <c r="K19" s="32"/>
      <c r="L19" s="17">
        <v>8</v>
      </c>
      <c r="M19" s="18">
        <f t="shared" si="1"/>
        <v>1</v>
      </c>
      <c r="N19" s="19">
        <f t="shared" si="2"/>
        <v>1</v>
      </c>
    </row>
    <row r="20" spans="1:14" ht="14.25" x14ac:dyDescent="0.2">
      <c r="A20" s="12" t="str">
        <f t="shared" si="0"/>
        <v>45Pippa TriggsWilling Wattle</v>
      </c>
      <c r="B20" s="13">
        <v>45</v>
      </c>
      <c r="C20" s="14" t="s">
        <v>1074</v>
      </c>
      <c r="D20" s="15" t="s">
        <v>1091</v>
      </c>
      <c r="E20" s="20"/>
      <c r="F20" s="16"/>
      <c r="G20" s="20">
        <v>77.8</v>
      </c>
      <c r="H20" s="13"/>
      <c r="I20" s="30"/>
      <c r="J20" s="142"/>
      <c r="K20" s="32"/>
      <c r="L20" s="17">
        <v>9</v>
      </c>
      <c r="M20" s="18">
        <f t="shared" si="1"/>
        <v>1</v>
      </c>
      <c r="N20" s="19">
        <f t="shared" si="2"/>
        <v>1</v>
      </c>
    </row>
    <row r="21" spans="1:14" ht="14.25" x14ac:dyDescent="0.2">
      <c r="A21" s="12" t="str">
        <f t="shared" si="0"/>
        <v>45Annabelle MccormackEllie</v>
      </c>
      <c r="B21" s="13">
        <v>45</v>
      </c>
      <c r="C21" s="14" t="s">
        <v>1075</v>
      </c>
      <c r="D21" s="15" t="s">
        <v>320</v>
      </c>
      <c r="E21" s="20"/>
      <c r="F21" s="16"/>
      <c r="G21" s="20">
        <v>79.400000000000006</v>
      </c>
      <c r="H21" s="13"/>
      <c r="I21" s="30"/>
      <c r="J21" s="142"/>
      <c r="K21" s="32"/>
      <c r="L21" s="17">
        <v>10</v>
      </c>
      <c r="M21" s="18">
        <f t="shared" si="1"/>
        <v>1</v>
      </c>
      <c r="N21" s="19">
        <f t="shared" si="2"/>
        <v>1</v>
      </c>
    </row>
    <row r="22" spans="1:14" ht="14.25" x14ac:dyDescent="0.2">
      <c r="A22" s="12" t="str">
        <f t="shared" si="0"/>
        <v>45Caitlyn DuncanMy Anastasia</v>
      </c>
      <c r="B22" s="13">
        <v>45</v>
      </c>
      <c r="C22" s="14" t="s">
        <v>831</v>
      </c>
      <c r="D22" s="15" t="s">
        <v>1092</v>
      </c>
      <c r="E22" s="20"/>
      <c r="F22" s="16"/>
      <c r="G22" s="20">
        <v>84.2</v>
      </c>
      <c r="H22" s="13"/>
      <c r="I22" s="30"/>
      <c r="J22" s="142"/>
      <c r="K22" s="32"/>
      <c r="L22" s="17">
        <v>11</v>
      </c>
      <c r="M22" s="18">
        <f t="shared" si="1"/>
        <v>1</v>
      </c>
      <c r="N22" s="19">
        <f t="shared" si="2"/>
        <v>1</v>
      </c>
    </row>
    <row r="23" spans="1:14" ht="14.25" x14ac:dyDescent="0.2">
      <c r="A23" s="12" t="str">
        <f t="shared" si="0"/>
        <v>45Ava GleesonBrookevalley Dymunaid Aur</v>
      </c>
      <c r="B23" s="13">
        <v>45</v>
      </c>
      <c r="C23" s="14" t="s">
        <v>843</v>
      </c>
      <c r="D23" s="15" t="s">
        <v>1093</v>
      </c>
      <c r="E23" s="20"/>
      <c r="F23" s="16"/>
      <c r="G23" s="20">
        <v>92</v>
      </c>
      <c r="H23" s="13"/>
      <c r="I23" s="30"/>
      <c r="J23" s="142"/>
      <c r="K23" s="32"/>
      <c r="L23" s="17">
        <v>12</v>
      </c>
      <c r="M23" s="18">
        <f t="shared" si="1"/>
        <v>1</v>
      </c>
      <c r="N23" s="19">
        <f t="shared" si="2"/>
        <v>1</v>
      </c>
    </row>
    <row r="24" spans="1:14" ht="14.25" x14ac:dyDescent="0.2">
      <c r="A24" s="12" t="str">
        <f t="shared" si="0"/>
        <v>45Zahara WintersGynudup Plains Arabella</v>
      </c>
      <c r="B24" s="13">
        <v>45</v>
      </c>
      <c r="C24" s="14" t="s">
        <v>528</v>
      </c>
      <c r="D24" s="15" t="s">
        <v>1094</v>
      </c>
      <c r="E24" s="20"/>
      <c r="F24" s="16"/>
      <c r="G24" s="20">
        <v>97.4</v>
      </c>
      <c r="H24" s="13"/>
      <c r="I24" s="30"/>
      <c r="J24" s="142"/>
      <c r="K24" s="32"/>
      <c r="L24" s="17">
        <v>13</v>
      </c>
      <c r="M24" s="18">
        <f t="shared" si="1"/>
        <v>1</v>
      </c>
      <c r="N24" s="19">
        <f t="shared" si="2"/>
        <v>1</v>
      </c>
    </row>
    <row r="25" spans="1:14" ht="14.25" x14ac:dyDescent="0.2">
      <c r="A25" s="12" t="str">
        <f t="shared" si="0"/>
        <v>45Bella PearceBungulla stud Impact</v>
      </c>
      <c r="B25" s="13">
        <v>45</v>
      </c>
      <c r="C25" s="14" t="s">
        <v>1076</v>
      </c>
      <c r="D25" s="262" t="s">
        <v>1118</v>
      </c>
      <c r="E25" s="20"/>
      <c r="F25" s="16"/>
      <c r="G25" s="20" t="s">
        <v>971</v>
      </c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25" x14ac:dyDescent="0.2">
      <c r="A26" s="12" t="str">
        <f t="shared" si="0"/>
        <v>45Hadlee BaldacchinoMira Makin Waves</v>
      </c>
      <c r="B26" s="13">
        <v>45</v>
      </c>
      <c r="C26" s="14" t="s">
        <v>222</v>
      </c>
      <c r="D26" s="15" t="s">
        <v>331</v>
      </c>
      <c r="E26" s="20"/>
      <c r="F26" s="16"/>
      <c r="G26" s="20" t="s">
        <v>971</v>
      </c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25" x14ac:dyDescent="0.2">
      <c r="A27" s="12" t="str">
        <f t="shared" si="0"/>
        <v>45Keiley Van Der GraafRaffie</v>
      </c>
      <c r="B27" s="13">
        <v>45</v>
      </c>
      <c r="C27" s="14" t="s">
        <v>1112</v>
      </c>
      <c r="D27" s="15" t="s">
        <v>1095</v>
      </c>
      <c r="E27" s="20"/>
      <c r="F27" s="16"/>
      <c r="G27" s="20" t="s">
        <v>971</v>
      </c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25" x14ac:dyDescent="0.2">
      <c r="A28" s="12" t="str">
        <f t="shared" si="0"/>
        <v>Pc65 15Yrs &amp; O</v>
      </c>
      <c r="B28" s="13"/>
      <c r="C28" s="14" t="s">
        <v>1113</v>
      </c>
      <c r="D28" s="15" t="s">
        <v>19</v>
      </c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>65Kaeleigh BrownMystic Shadows Celtic Wizard</v>
      </c>
      <c r="B29" s="13">
        <v>65</v>
      </c>
      <c r="C29" s="14" t="s">
        <v>681</v>
      </c>
      <c r="D29" s="15" t="s">
        <v>682</v>
      </c>
      <c r="E29" s="20"/>
      <c r="F29" s="16"/>
      <c r="G29" s="20"/>
      <c r="H29" s="13">
        <v>27.4</v>
      </c>
      <c r="I29" s="30"/>
      <c r="J29" s="142"/>
      <c r="K29" s="32"/>
      <c r="L29" s="17">
        <v>1</v>
      </c>
      <c r="M29" s="18">
        <f t="shared" si="1"/>
        <v>7</v>
      </c>
      <c r="N29" s="19">
        <f t="shared" si="2"/>
        <v>7</v>
      </c>
    </row>
    <row r="30" spans="1:14" ht="14.25" x14ac:dyDescent="0.2">
      <c r="A30" s="12" t="str">
        <f t="shared" si="0"/>
        <v>65Annabel CreekKoyuna Last Dance</v>
      </c>
      <c r="B30" s="13">
        <v>65</v>
      </c>
      <c r="C30" s="14" t="s">
        <v>237</v>
      </c>
      <c r="D30" s="15" t="s">
        <v>238</v>
      </c>
      <c r="E30" s="20"/>
      <c r="F30" s="16"/>
      <c r="G30" s="20"/>
      <c r="H30" s="13">
        <v>30.5</v>
      </c>
      <c r="I30" s="30"/>
      <c r="J30" s="142"/>
      <c r="K30" s="32"/>
      <c r="L30" s="17">
        <v>2</v>
      </c>
      <c r="M30" s="18">
        <f t="shared" si="1"/>
        <v>6</v>
      </c>
      <c r="N30" s="19">
        <f t="shared" si="2"/>
        <v>6</v>
      </c>
    </row>
    <row r="31" spans="1:14" ht="14.25" x14ac:dyDescent="0.2">
      <c r="A31" s="12" t="str">
        <f t="shared" si="0"/>
        <v>65Tessa EdwardsSliced Bread</v>
      </c>
      <c r="B31" s="13">
        <v>65</v>
      </c>
      <c r="C31" s="14" t="s">
        <v>804</v>
      </c>
      <c r="D31" s="15" t="s">
        <v>805</v>
      </c>
      <c r="E31" s="20"/>
      <c r="F31" s="16"/>
      <c r="G31" s="20"/>
      <c r="H31" s="13">
        <v>43.6</v>
      </c>
      <c r="I31" s="30"/>
      <c r="J31" s="142"/>
      <c r="K31" s="32"/>
      <c r="L31" s="17">
        <v>3</v>
      </c>
      <c r="M31" s="18">
        <f t="shared" si="1"/>
        <v>5</v>
      </c>
      <c r="N31" s="19">
        <f t="shared" si="2"/>
        <v>5</v>
      </c>
    </row>
    <row r="32" spans="1:14" ht="14.25" x14ac:dyDescent="0.2">
      <c r="A32" s="12" t="str">
        <f t="shared" si="0"/>
        <v>65Amy LockhartMelverley</v>
      </c>
      <c r="B32" s="13">
        <v>65</v>
      </c>
      <c r="C32" s="14" t="s">
        <v>688</v>
      </c>
      <c r="D32" s="15" t="s">
        <v>698</v>
      </c>
      <c r="E32" s="20"/>
      <c r="F32" s="16"/>
      <c r="G32" s="20"/>
      <c r="H32" s="13">
        <v>45.9</v>
      </c>
      <c r="I32" s="30"/>
      <c r="J32" s="142"/>
      <c r="K32" s="32"/>
      <c r="L32" s="17">
        <v>4</v>
      </c>
      <c r="M32" s="18">
        <f t="shared" si="1"/>
        <v>4</v>
      </c>
      <c r="N32" s="19">
        <f t="shared" si="2"/>
        <v>4</v>
      </c>
    </row>
    <row r="33" spans="1:14" ht="14.25" x14ac:dyDescent="0.2">
      <c r="A33" s="12" t="str">
        <f t="shared" si="0"/>
        <v>65Ebonie RichardsonLyndam Park Valentino</v>
      </c>
      <c r="B33" s="13">
        <v>65</v>
      </c>
      <c r="C33" s="14" t="s">
        <v>1077</v>
      </c>
      <c r="D33" s="15" t="s">
        <v>1096</v>
      </c>
      <c r="E33" s="20"/>
      <c r="F33" s="16"/>
      <c r="G33" s="20"/>
      <c r="H33" s="13">
        <v>52</v>
      </c>
      <c r="I33" s="30"/>
      <c r="J33" s="142"/>
      <c r="K33" s="32"/>
      <c r="L33" s="17">
        <v>5</v>
      </c>
      <c r="M33" s="18">
        <f t="shared" si="1"/>
        <v>3</v>
      </c>
      <c r="N33" s="19">
        <f t="shared" si="2"/>
        <v>3</v>
      </c>
    </row>
    <row r="34" spans="1:14" ht="14.25" x14ac:dyDescent="0.2">
      <c r="A34" s="12" t="str">
        <f t="shared" si="0"/>
        <v>65Jess TooheySaxon King</v>
      </c>
      <c r="B34" s="13">
        <v>65</v>
      </c>
      <c r="C34" s="14" t="s">
        <v>1078</v>
      </c>
      <c r="D34" s="15" t="s">
        <v>1097</v>
      </c>
      <c r="E34" s="20"/>
      <c r="F34" s="16"/>
      <c r="G34" s="20"/>
      <c r="H34" s="13" t="s">
        <v>971</v>
      </c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>Pc65 14 Yrs &amp; U</v>
      </c>
      <c r="B35" s="13"/>
      <c r="C35" s="14" t="s">
        <v>1114</v>
      </c>
      <c r="D35" s="15" t="s">
        <v>19</v>
      </c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>65Zara Coussens-LeesonRegal Donatello</v>
      </c>
      <c r="B36" s="13">
        <v>65</v>
      </c>
      <c r="C36" s="14" t="s">
        <v>364</v>
      </c>
      <c r="D36" s="15" t="s">
        <v>365</v>
      </c>
      <c r="E36" s="20"/>
      <c r="F36" s="16"/>
      <c r="G36" s="20"/>
      <c r="H36" s="13">
        <v>34.6</v>
      </c>
      <c r="I36" s="30"/>
      <c r="J36" s="142"/>
      <c r="K36" s="32"/>
      <c r="L36" s="17">
        <v>1</v>
      </c>
      <c r="M36" s="18">
        <f t="shared" si="1"/>
        <v>7</v>
      </c>
      <c r="N36" s="19">
        <f t="shared" si="2"/>
        <v>7</v>
      </c>
    </row>
    <row r="37" spans="1:14" ht="14.25" x14ac:dyDescent="0.2">
      <c r="A37" s="12" t="str">
        <f t="shared" si="0"/>
        <v>65Sophie IkenushiYartarla Park Paparazzi</v>
      </c>
      <c r="B37" s="13">
        <v>65</v>
      </c>
      <c r="C37" s="14" t="s">
        <v>265</v>
      </c>
      <c r="D37" s="15" t="s">
        <v>266</v>
      </c>
      <c r="E37" s="20"/>
      <c r="F37" s="16"/>
      <c r="G37" s="20"/>
      <c r="H37" s="13">
        <v>37.299999999999997</v>
      </c>
      <c r="I37" s="30"/>
      <c r="J37" s="142"/>
      <c r="K37" s="32"/>
      <c r="L37" s="17">
        <v>2</v>
      </c>
      <c r="M37" s="18">
        <f t="shared" si="1"/>
        <v>6</v>
      </c>
      <c r="N37" s="19">
        <f t="shared" si="2"/>
        <v>6</v>
      </c>
    </row>
    <row r="38" spans="1:14" ht="14.25" x14ac:dyDescent="0.2">
      <c r="A38" s="12" t="str">
        <f t="shared" ref="A38:A69" si="3">CONCATENATE(B38,C38,D38)</f>
        <v>65Stella BrownBevanlee Banter</v>
      </c>
      <c r="B38" s="13">
        <v>65</v>
      </c>
      <c r="C38" s="14" t="s">
        <v>989</v>
      </c>
      <c r="D38" s="15" t="s">
        <v>1098</v>
      </c>
      <c r="E38" s="20"/>
      <c r="F38" s="16"/>
      <c r="G38" s="20"/>
      <c r="H38" s="13">
        <v>40</v>
      </c>
      <c r="I38" s="30"/>
      <c r="J38" s="142"/>
      <c r="K38" s="32"/>
      <c r="L38" s="17">
        <v>3</v>
      </c>
      <c r="M38" s="18">
        <f t="shared" si="1"/>
        <v>5</v>
      </c>
      <c r="N38" s="19">
        <f t="shared" si="2"/>
        <v>5</v>
      </c>
    </row>
    <row r="39" spans="1:14" ht="14.25" x14ac:dyDescent="0.2">
      <c r="A39" s="12" t="str">
        <f t="shared" si="3"/>
        <v>65Zara OfficerLimehill Royal Jester</v>
      </c>
      <c r="B39" s="13">
        <v>65</v>
      </c>
      <c r="C39" s="14" t="s">
        <v>510</v>
      </c>
      <c r="D39" s="15" t="s">
        <v>772</v>
      </c>
      <c r="E39" s="20"/>
      <c r="F39" s="16"/>
      <c r="G39" s="20"/>
      <c r="H39" s="13">
        <v>48.9</v>
      </c>
      <c r="I39" s="30"/>
      <c r="J39" s="142"/>
      <c r="K39" s="32"/>
      <c r="L39" s="17">
        <v>4</v>
      </c>
      <c r="M39" s="18">
        <f t="shared" si="1"/>
        <v>4</v>
      </c>
      <c r="N39" s="19">
        <f t="shared" si="2"/>
        <v>4</v>
      </c>
    </row>
    <row r="40" spans="1:14" ht="14.25" x14ac:dyDescent="0.2">
      <c r="A40" s="12" t="str">
        <f t="shared" si="3"/>
        <v>65Olive BeckleyDescarado Savannah</v>
      </c>
      <c r="B40" s="13">
        <v>65</v>
      </c>
      <c r="C40" s="14" t="s">
        <v>1079</v>
      </c>
      <c r="D40" s="15" t="s">
        <v>1099</v>
      </c>
      <c r="E40" s="20"/>
      <c r="F40" s="16"/>
      <c r="G40" s="20"/>
      <c r="H40" s="13">
        <v>61.5</v>
      </c>
      <c r="I40" s="30"/>
      <c r="J40" s="142"/>
      <c r="K40" s="32"/>
      <c r="L40" s="17">
        <v>5</v>
      </c>
      <c r="M40" s="18">
        <f t="shared" si="1"/>
        <v>3</v>
      </c>
      <c r="N40" s="19">
        <f t="shared" si="2"/>
        <v>3</v>
      </c>
    </row>
    <row r="41" spans="1:14" ht="14.25" x14ac:dyDescent="0.2">
      <c r="A41" s="12" t="str">
        <f t="shared" si="3"/>
        <v>65Ruby McdonaldTurpins Tigeress</v>
      </c>
      <c r="B41" s="13">
        <v>65</v>
      </c>
      <c r="C41" s="14" t="s">
        <v>728</v>
      </c>
      <c r="D41" s="15" t="s">
        <v>660</v>
      </c>
      <c r="E41" s="20"/>
      <c r="F41" s="16"/>
      <c r="G41" s="20"/>
      <c r="H41" s="13">
        <v>66.2</v>
      </c>
      <c r="I41" s="30"/>
      <c r="J41" s="142"/>
      <c r="K41" s="32"/>
      <c r="L41" s="17">
        <v>6</v>
      </c>
      <c r="M41" s="18">
        <f t="shared" si="1"/>
        <v>2</v>
      </c>
      <c r="N41" s="19">
        <f t="shared" si="2"/>
        <v>2</v>
      </c>
    </row>
    <row r="42" spans="1:14" ht="14.25" x14ac:dyDescent="0.2">
      <c r="A42" s="12" t="str">
        <f t="shared" si="3"/>
        <v>65Rachel Staniforth-SmithKatannah Chardonnay</v>
      </c>
      <c r="B42" s="13">
        <v>65</v>
      </c>
      <c r="C42" s="14" t="s">
        <v>523</v>
      </c>
      <c r="D42" s="15" t="s">
        <v>524</v>
      </c>
      <c r="E42" s="20"/>
      <c r="F42" s="16"/>
      <c r="G42" s="20"/>
      <c r="H42" s="13">
        <v>108</v>
      </c>
      <c r="I42" s="30"/>
      <c r="J42" s="142"/>
      <c r="K42" s="32"/>
      <c r="L42" s="17">
        <v>7</v>
      </c>
      <c r="M42" s="18">
        <f t="shared" si="1"/>
        <v>1</v>
      </c>
      <c r="N42" s="19">
        <f t="shared" si="2"/>
        <v>1</v>
      </c>
    </row>
    <row r="43" spans="1:14" ht="14.25" x14ac:dyDescent="0.2">
      <c r="A43" s="12" t="str">
        <f t="shared" si="3"/>
        <v>65Alice HuntRosie</v>
      </c>
      <c r="B43" s="13">
        <v>65</v>
      </c>
      <c r="C43" s="14" t="s">
        <v>352</v>
      </c>
      <c r="D43" s="15" t="s">
        <v>353</v>
      </c>
      <c r="E43" s="20"/>
      <c r="F43" s="16"/>
      <c r="G43" s="20"/>
      <c r="H43" s="13" t="s">
        <v>971</v>
      </c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>65Georgie ByrneTiffany</v>
      </c>
      <c r="B44" s="13">
        <v>65</v>
      </c>
      <c r="C44" s="14" t="s">
        <v>1080</v>
      </c>
      <c r="D44" s="15" t="s">
        <v>1100</v>
      </c>
      <c r="E44" s="20"/>
      <c r="F44" s="16"/>
      <c r="G44" s="20"/>
      <c r="H44" s="13" t="s">
        <v>971</v>
      </c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>65Sarah MacleanEgmont Faith</v>
      </c>
      <c r="B45" s="13">
        <v>65</v>
      </c>
      <c r="C45" s="14" t="s">
        <v>526</v>
      </c>
      <c r="D45" s="15" t="s">
        <v>560</v>
      </c>
      <c r="E45" s="20"/>
      <c r="F45" s="16"/>
      <c r="G45" s="20"/>
      <c r="H45" s="13" t="s">
        <v>971</v>
      </c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>65Taylah SmithTaju Nerada</v>
      </c>
      <c r="B46" s="13">
        <v>65</v>
      </c>
      <c r="C46" s="14" t="s">
        <v>666</v>
      </c>
      <c r="D46" s="15" t="s">
        <v>667</v>
      </c>
      <c r="E46" s="20"/>
      <c r="F46" s="16"/>
      <c r="G46" s="20"/>
      <c r="H46" s="13" t="s">
        <v>971</v>
      </c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>65Hadlee BaldacchinoTalaqi Citi</v>
      </c>
      <c r="B47" s="13">
        <v>65</v>
      </c>
      <c r="C47" s="14" t="s">
        <v>222</v>
      </c>
      <c r="D47" s="15" t="s">
        <v>1101</v>
      </c>
      <c r="E47" s="20"/>
      <c r="F47" s="16"/>
      <c r="G47" s="20"/>
      <c r="H47" s="13" t="s">
        <v>1070</v>
      </c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3"/>
        <v>65Sophie Rose CaldwellZia Park Classic</v>
      </c>
      <c r="B48" s="13">
        <v>65</v>
      </c>
      <c r="C48" s="14" t="s">
        <v>1115</v>
      </c>
      <c r="D48" s="15" t="s">
        <v>1102</v>
      </c>
      <c r="E48" s="20"/>
      <c r="F48" s="16"/>
      <c r="G48" s="20"/>
      <c r="H48" s="13" t="s">
        <v>1070</v>
      </c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3"/>
        <v>Pc80Cm</v>
      </c>
      <c r="B49" s="13"/>
      <c r="C49" s="14" t="s">
        <v>1116</v>
      </c>
      <c r="D49" s="15" t="s">
        <v>19</v>
      </c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3"/>
        <v>80Lahnee PozzebonGlen Hardey Omega Cloud</v>
      </c>
      <c r="B50" s="13">
        <v>80</v>
      </c>
      <c r="C50" s="14" t="s">
        <v>1081</v>
      </c>
      <c r="D50" s="15" t="s">
        <v>1103</v>
      </c>
      <c r="E50" s="20"/>
      <c r="F50" s="16"/>
      <c r="G50" s="20"/>
      <c r="H50" s="13"/>
      <c r="I50" s="30">
        <v>29</v>
      </c>
      <c r="J50" s="142"/>
      <c r="K50" s="32"/>
      <c r="L50" s="17">
        <v>1</v>
      </c>
      <c r="M50" s="18">
        <f t="shared" si="1"/>
        <v>7</v>
      </c>
      <c r="N50" s="19">
        <f t="shared" si="2"/>
        <v>7</v>
      </c>
    </row>
    <row r="51" spans="1:14" ht="14.25" x14ac:dyDescent="0.2">
      <c r="A51" s="12" t="str">
        <f t="shared" si="3"/>
        <v>80Rebecca SuvaljkoIn Her Spirit</v>
      </c>
      <c r="B51" s="13">
        <v>80</v>
      </c>
      <c r="C51" s="14" t="s">
        <v>1082</v>
      </c>
      <c r="D51" s="15" t="s">
        <v>1104</v>
      </c>
      <c r="E51" s="20"/>
      <c r="F51" s="16"/>
      <c r="G51" s="20"/>
      <c r="H51" s="13"/>
      <c r="I51" s="30">
        <v>35.700000000000003</v>
      </c>
      <c r="J51" s="142"/>
      <c r="K51" s="32"/>
      <c r="L51" s="17">
        <v>2</v>
      </c>
      <c r="M51" s="18">
        <f t="shared" si="1"/>
        <v>6</v>
      </c>
      <c r="N51" s="19">
        <f t="shared" si="2"/>
        <v>6</v>
      </c>
    </row>
    <row r="52" spans="1:14" ht="14.25" x14ac:dyDescent="0.2">
      <c r="A52" s="12" t="str">
        <f t="shared" si="3"/>
        <v>80Lillianna JonesGibraltar</v>
      </c>
      <c r="B52" s="13">
        <v>80</v>
      </c>
      <c r="C52" s="14" t="s">
        <v>1083</v>
      </c>
      <c r="D52" s="15" t="s">
        <v>1105</v>
      </c>
      <c r="E52" s="20"/>
      <c r="F52" s="16"/>
      <c r="G52" s="20"/>
      <c r="H52" s="13"/>
      <c r="I52" s="30">
        <v>37.4</v>
      </c>
      <c r="J52" s="142"/>
      <c r="K52" s="32"/>
      <c r="L52" s="17">
        <v>3</v>
      </c>
      <c r="M52" s="18">
        <f t="shared" si="1"/>
        <v>5</v>
      </c>
      <c r="N52" s="19">
        <f t="shared" si="2"/>
        <v>5</v>
      </c>
    </row>
    <row r="53" spans="1:14" ht="14.25" x14ac:dyDescent="0.2">
      <c r="A53" s="12" t="str">
        <f t="shared" si="3"/>
        <v>80Lahnee PozzebonEkolee Crystal Fire</v>
      </c>
      <c r="B53" s="13">
        <v>80</v>
      </c>
      <c r="C53" s="14" t="s">
        <v>1081</v>
      </c>
      <c r="D53" s="15" t="s">
        <v>261</v>
      </c>
      <c r="E53" s="20"/>
      <c r="F53" s="16"/>
      <c r="G53" s="20"/>
      <c r="H53" s="13"/>
      <c r="I53" s="30">
        <v>42.7</v>
      </c>
      <c r="J53" s="142"/>
      <c r="K53" s="32"/>
      <c r="L53" s="17">
        <v>4</v>
      </c>
      <c r="M53" s="18">
        <f t="shared" si="1"/>
        <v>4</v>
      </c>
      <c r="N53" s="19">
        <f t="shared" si="2"/>
        <v>4</v>
      </c>
    </row>
    <row r="54" spans="1:14" ht="14.25" x14ac:dyDescent="0.2">
      <c r="A54" s="12" t="str">
        <f t="shared" si="3"/>
        <v>80Sophie DagnallScenic Blitz</v>
      </c>
      <c r="B54" s="13">
        <v>80</v>
      </c>
      <c r="C54" s="14" t="s">
        <v>958</v>
      </c>
      <c r="D54" s="15" t="s">
        <v>1106</v>
      </c>
      <c r="E54" s="20"/>
      <c r="F54" s="16"/>
      <c r="G54" s="20"/>
      <c r="H54" s="13"/>
      <c r="I54" s="30">
        <v>63.9</v>
      </c>
      <c r="J54" s="142"/>
      <c r="K54" s="32"/>
      <c r="L54" s="17">
        <v>5</v>
      </c>
      <c r="M54" s="18">
        <f t="shared" si="1"/>
        <v>3</v>
      </c>
      <c r="N54" s="19">
        <f t="shared" si="2"/>
        <v>3</v>
      </c>
    </row>
    <row r="55" spans="1:14" ht="14.25" x14ac:dyDescent="0.2">
      <c r="A55" s="12" t="str">
        <f t="shared" si="3"/>
        <v>80Jasmine ShawRex</v>
      </c>
      <c r="B55" s="13">
        <v>80</v>
      </c>
      <c r="C55" s="14" t="s">
        <v>1084</v>
      </c>
      <c r="D55" s="15" t="s">
        <v>1107</v>
      </c>
      <c r="E55" s="20"/>
      <c r="F55" s="16"/>
      <c r="G55" s="20"/>
      <c r="H55" s="13"/>
      <c r="I55" s="30" t="s">
        <v>971</v>
      </c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25" x14ac:dyDescent="0.2">
      <c r="A56" s="12" t="str">
        <f t="shared" si="3"/>
        <v>80Lily VanderwielSp Stella</v>
      </c>
      <c r="B56" s="13">
        <v>80</v>
      </c>
      <c r="C56" s="14" t="s">
        <v>930</v>
      </c>
      <c r="D56" s="15" t="s">
        <v>1108</v>
      </c>
      <c r="E56" s="20"/>
      <c r="F56" s="16"/>
      <c r="G56" s="20"/>
      <c r="H56" s="13"/>
      <c r="I56" s="30" t="s">
        <v>971</v>
      </c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25" x14ac:dyDescent="0.2">
      <c r="A57" s="12" t="str">
        <f t="shared" si="3"/>
        <v>80Nicola LachenichtEllington Evening</v>
      </c>
      <c r="B57" s="13">
        <v>80</v>
      </c>
      <c r="C57" s="14" t="s">
        <v>785</v>
      </c>
      <c r="D57" s="15" t="s">
        <v>786</v>
      </c>
      <c r="E57" s="20"/>
      <c r="F57" s="16"/>
      <c r="G57" s="20"/>
      <c r="H57" s="13"/>
      <c r="I57" s="30" t="s">
        <v>971</v>
      </c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>80Rachelle BrownRed Dar Jon</v>
      </c>
      <c r="B58" s="13">
        <v>80</v>
      </c>
      <c r="C58" s="14" t="s">
        <v>520</v>
      </c>
      <c r="D58" s="15" t="s">
        <v>705</v>
      </c>
      <c r="E58" s="20"/>
      <c r="F58" s="16"/>
      <c r="G58" s="20"/>
      <c r="H58" s="13"/>
      <c r="I58" s="30" t="s">
        <v>1070</v>
      </c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3"/>
        <v>Pc95Cm</v>
      </c>
      <c r="B59" s="13"/>
      <c r="C59" s="14" t="s">
        <v>1117</v>
      </c>
      <c r="D59" s="15" t="s">
        <v>19</v>
      </c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>95Caitlin WorthJerry Seinfair</v>
      </c>
      <c r="B60" s="13">
        <v>95</v>
      </c>
      <c r="C60" s="14" t="s">
        <v>185</v>
      </c>
      <c r="D60" s="15" t="s">
        <v>189</v>
      </c>
      <c r="E60" s="20"/>
      <c r="F60" s="16"/>
      <c r="G60" s="20"/>
      <c r="H60" s="13"/>
      <c r="I60" s="30"/>
      <c r="J60" s="142">
        <v>43.8</v>
      </c>
      <c r="K60" s="32"/>
      <c r="L60" s="17">
        <v>1</v>
      </c>
      <c r="M60" s="18">
        <f t="shared" si="1"/>
        <v>7</v>
      </c>
      <c r="N60" s="19">
        <f t="shared" si="2"/>
        <v>7</v>
      </c>
    </row>
    <row r="61" spans="1:14" ht="14.25" x14ac:dyDescent="0.2">
      <c r="A61" s="12" t="str">
        <f t="shared" si="3"/>
        <v>95Caitlin WorthFingers Crossed</v>
      </c>
      <c r="B61" s="13">
        <v>95</v>
      </c>
      <c r="C61" s="14" t="s">
        <v>185</v>
      </c>
      <c r="D61" s="15" t="s">
        <v>186</v>
      </c>
      <c r="E61" s="20"/>
      <c r="F61" s="16"/>
      <c r="G61" s="20"/>
      <c r="H61" s="13"/>
      <c r="I61" s="30"/>
      <c r="J61" s="142">
        <v>43.9</v>
      </c>
      <c r="K61" s="32"/>
      <c r="L61" s="17">
        <v>2</v>
      </c>
      <c r="M61" s="18">
        <f t="shared" si="1"/>
        <v>6</v>
      </c>
      <c r="N61" s="19">
        <f t="shared" si="2"/>
        <v>6</v>
      </c>
    </row>
    <row r="62" spans="1:14" ht="14.25" x14ac:dyDescent="0.2">
      <c r="A62" s="12" t="str">
        <f t="shared" si="3"/>
        <v>95Amberlee BrownMaccacino</v>
      </c>
      <c r="B62" s="13">
        <v>95</v>
      </c>
      <c r="C62" s="14" t="s">
        <v>553</v>
      </c>
      <c r="D62" s="15" t="s">
        <v>571</v>
      </c>
      <c r="E62" s="20"/>
      <c r="F62" s="16"/>
      <c r="G62" s="20"/>
      <c r="H62" s="13"/>
      <c r="I62" s="30"/>
      <c r="J62" s="142">
        <v>45.9</v>
      </c>
      <c r="K62" s="32"/>
      <c r="L62" s="17">
        <v>3</v>
      </c>
      <c r="M62" s="18">
        <f t="shared" si="1"/>
        <v>5</v>
      </c>
      <c r="N62" s="19">
        <f t="shared" si="2"/>
        <v>5</v>
      </c>
    </row>
    <row r="63" spans="1:14" ht="14.25" x14ac:dyDescent="0.2">
      <c r="A63" s="12" t="str">
        <f t="shared" si="3"/>
        <v>95Milla VukelicDelilah</v>
      </c>
      <c r="B63" s="13">
        <v>95</v>
      </c>
      <c r="C63" s="14" t="s">
        <v>720</v>
      </c>
      <c r="D63" s="15" t="s">
        <v>721</v>
      </c>
      <c r="E63" s="20"/>
      <c r="F63" s="16"/>
      <c r="G63" s="20"/>
      <c r="H63" s="13"/>
      <c r="I63" s="30"/>
      <c r="J63" s="142">
        <v>60.2</v>
      </c>
      <c r="K63" s="32"/>
      <c r="L63" s="17">
        <v>4</v>
      </c>
      <c r="M63" s="18">
        <f t="shared" si="1"/>
        <v>4</v>
      </c>
      <c r="N63" s="19">
        <f t="shared" si="2"/>
        <v>4</v>
      </c>
    </row>
    <row r="64" spans="1:14" ht="14.25" x14ac:dyDescent="0.2">
      <c r="A64" s="12" t="str">
        <f t="shared" si="3"/>
        <v>95Lila SeberryHe'S No Angel</v>
      </c>
      <c r="B64" s="13">
        <v>95</v>
      </c>
      <c r="C64" s="14" t="s">
        <v>1085</v>
      </c>
      <c r="D64" s="15" t="s">
        <v>1109</v>
      </c>
      <c r="E64" s="20"/>
      <c r="F64" s="16"/>
      <c r="G64" s="20"/>
      <c r="H64" s="13"/>
      <c r="I64" s="30"/>
      <c r="J64" s="142">
        <v>93.2</v>
      </c>
      <c r="K64" s="32"/>
      <c r="L64" s="17">
        <v>5</v>
      </c>
      <c r="M64" s="18">
        <f t="shared" si="1"/>
        <v>3</v>
      </c>
      <c r="N64" s="19">
        <f t="shared" si="2"/>
        <v>3</v>
      </c>
    </row>
    <row r="65" spans="1:14" ht="14.25" x14ac:dyDescent="0.2">
      <c r="A65" s="12" t="str">
        <f t="shared" si="3"/>
        <v>95Kiara FitzeApollo Eleven</v>
      </c>
      <c r="B65" s="13">
        <v>95</v>
      </c>
      <c r="C65" s="14" t="s">
        <v>638</v>
      </c>
      <c r="D65" s="15" t="s">
        <v>1110</v>
      </c>
      <c r="E65" s="20"/>
      <c r="F65" s="16"/>
      <c r="G65" s="20"/>
      <c r="H65" s="13"/>
      <c r="I65" s="30"/>
      <c r="J65" s="142" t="s">
        <v>971</v>
      </c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>95Mia StainesThe Chorister</v>
      </c>
      <c r="B66" s="13">
        <v>95</v>
      </c>
      <c r="C66" s="14" t="s">
        <v>555</v>
      </c>
      <c r="D66" s="15" t="s">
        <v>573</v>
      </c>
      <c r="E66" s="20"/>
      <c r="F66" s="16"/>
      <c r="G66" s="20"/>
      <c r="H66" s="13"/>
      <c r="I66" s="30"/>
      <c r="J66" s="142" t="s">
        <v>971</v>
      </c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ref="A70:A98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ref="M70:M98" si="5">IF(L70=1,7,IF(L70=2,6,IF(L70=3,5,IF(L70=4,4,IF(L70=5,3,IF(L70=6,2,IF(L70&gt;=6,1,0)))))))</f>
        <v>0</v>
      </c>
      <c r="N70" s="19">
        <f t="shared" si="2"/>
        <v>0</v>
      </c>
    </row>
    <row r="71" spans="1:14" ht="14.25" x14ac:dyDescent="0.2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5"/>
        <v>0</v>
      </c>
      <c r="N71" s="19">
        <f t="shared" ref="N71:N98" si="6">SUM(M71+$N$5)</f>
        <v>0</v>
      </c>
    </row>
    <row r="72" spans="1:14" ht="14.25" x14ac:dyDescent="0.2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25" x14ac:dyDescent="0.2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25" x14ac:dyDescent="0.2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25" x14ac:dyDescent="0.2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5" thickBot="1" x14ac:dyDescent="0.25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23" priority="598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7FBB-256A-4B19-B30B-F492D7921C67}">
  <sheetPr codeName="Sheet15">
    <tabColor rgb="FFC00000"/>
  </sheetPr>
  <dimension ref="A1:P147"/>
  <sheetViews>
    <sheetView workbookViewId="0">
      <selection activeCell="C11" sqref="C11"/>
    </sheetView>
  </sheetViews>
  <sheetFormatPr defaultColWidth="9.140625" defaultRowHeight="12.75" x14ac:dyDescent="0.2"/>
  <cols>
    <col min="1" max="1" width="50.85546875" bestFit="1" customWidth="1"/>
    <col min="2" max="2" width="6.7109375" customWidth="1"/>
    <col min="3" max="3" width="21.85546875" bestFit="1" customWidth="1"/>
    <col min="4" max="4" width="27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24</v>
      </c>
      <c r="B1" s="656" t="s">
        <v>84</v>
      </c>
      <c r="C1" s="657"/>
      <c r="D1" s="7" t="s">
        <v>11</v>
      </c>
      <c r="E1" s="658" t="s">
        <v>133</v>
      </c>
      <c r="F1" s="659"/>
      <c r="G1" s="659"/>
      <c r="H1" s="659"/>
      <c r="I1" s="659"/>
      <c r="J1" s="659"/>
      <c r="K1" s="8" t="s">
        <v>12</v>
      </c>
      <c r="L1" s="691">
        <v>45354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COUNTA(_xlfn.UNIQUE(D6:D149))</f>
        <v>25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45Kaylee FisherGem Park Royal Belle</v>
      </c>
      <c r="B6" s="13">
        <v>45</v>
      </c>
      <c r="C6" s="15" t="s">
        <v>401</v>
      </c>
      <c r="D6" s="14" t="s">
        <v>402</v>
      </c>
      <c r="E6" s="20"/>
      <c r="F6" s="16"/>
      <c r="G6" s="20">
        <v>0</v>
      </c>
      <c r="H6" s="13"/>
      <c r="I6" s="30"/>
      <c r="J6" s="142"/>
      <c r="K6" s="32"/>
      <c r="L6" s="13">
        <v>0</v>
      </c>
      <c r="M6" s="18">
        <f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25" x14ac:dyDescent="0.2">
      <c r="A7" s="12" t="str">
        <f t="shared" si="0"/>
        <v>45Abbie CameronDiamond</v>
      </c>
      <c r="B7" s="13">
        <v>45</v>
      </c>
      <c r="C7" s="15" t="s">
        <v>403</v>
      </c>
      <c r="D7" s="14" t="s">
        <v>404</v>
      </c>
      <c r="E7" s="20"/>
      <c r="F7" s="16"/>
      <c r="G7" s="20">
        <v>57.4</v>
      </c>
      <c r="H7" s="13"/>
      <c r="I7" s="30"/>
      <c r="J7" s="142"/>
      <c r="K7" s="32"/>
      <c r="L7" s="13">
        <v>1</v>
      </c>
      <c r="M7" s="18">
        <f t="shared" ref="M7:M70" si="1">IF(L7=1,7,IF(L7=2,6,IF(L7=3,5,IF(L7=4,4,IF(L7=5,3,IF(L7=6,2,IF(L7&gt;=6,1,0)))))))</f>
        <v>7</v>
      </c>
      <c r="N7" s="19">
        <f>SUM(M7+$N$5)</f>
        <v>7</v>
      </c>
      <c r="O7" s="29"/>
      <c r="P7" s="29"/>
    </row>
    <row r="8" spans="1:16" ht="14.25" x14ac:dyDescent="0.2">
      <c r="A8" s="12" t="str">
        <f t="shared" si="0"/>
        <v>45Amy WilliamsGoldfront Xena</v>
      </c>
      <c r="B8" s="13">
        <v>45</v>
      </c>
      <c r="C8" s="15" t="s">
        <v>926</v>
      </c>
      <c r="D8" s="14" t="s">
        <v>405</v>
      </c>
      <c r="E8" s="20"/>
      <c r="F8" s="16"/>
      <c r="G8" s="20">
        <v>0</v>
      </c>
      <c r="H8" s="13"/>
      <c r="I8" s="30"/>
      <c r="J8" s="142"/>
      <c r="K8" s="32"/>
      <c r="L8" s="13">
        <v>0</v>
      </c>
      <c r="M8" s="18">
        <f t="shared" si="1"/>
        <v>0</v>
      </c>
      <c r="N8" s="19">
        <f t="shared" ref="N8:N37" si="2">SUM(M8+$N$5)</f>
        <v>0</v>
      </c>
      <c r="O8" s="29"/>
      <c r="P8" s="29"/>
    </row>
    <row r="9" spans="1:16" ht="14.25" x14ac:dyDescent="0.2">
      <c r="A9" s="12" t="str">
        <f t="shared" si="0"/>
        <v>45Amy ChallenorHes A Royal</v>
      </c>
      <c r="B9" s="13">
        <v>45</v>
      </c>
      <c r="C9" s="15" t="s">
        <v>220</v>
      </c>
      <c r="D9" s="14" t="s">
        <v>406</v>
      </c>
      <c r="E9" s="20"/>
      <c r="F9" s="16"/>
      <c r="G9" s="294">
        <v>0</v>
      </c>
      <c r="H9" s="13"/>
      <c r="I9" s="30"/>
      <c r="J9" s="142"/>
      <c r="K9" s="32"/>
      <c r="L9" s="13">
        <v>0</v>
      </c>
      <c r="M9" s="18">
        <f t="shared" si="1"/>
        <v>0</v>
      </c>
      <c r="N9" s="19">
        <f t="shared" si="2"/>
        <v>0</v>
      </c>
      <c r="O9" s="29"/>
      <c r="P9" s="29"/>
    </row>
    <row r="10" spans="1:16" ht="14.25" x14ac:dyDescent="0.2">
      <c r="A10" s="12" t="str">
        <f t="shared" si="0"/>
        <v>45Lexy ColtonTiaja Park Hope</v>
      </c>
      <c r="B10" s="13">
        <v>45</v>
      </c>
      <c r="C10" s="15" t="s">
        <v>407</v>
      </c>
      <c r="D10" s="14" t="s">
        <v>408</v>
      </c>
      <c r="E10" s="20"/>
      <c r="F10" s="16"/>
      <c r="G10" s="294">
        <v>120.8</v>
      </c>
      <c r="H10" s="13"/>
      <c r="I10" s="30"/>
      <c r="J10" s="142"/>
      <c r="K10" s="32"/>
      <c r="L10" s="13">
        <v>1</v>
      </c>
      <c r="M10" s="18">
        <f t="shared" si="1"/>
        <v>7</v>
      </c>
      <c r="N10" s="19">
        <f t="shared" si="2"/>
        <v>7</v>
      </c>
      <c r="O10" s="29"/>
      <c r="P10" s="29"/>
    </row>
    <row r="11" spans="1:16" ht="14.25" x14ac:dyDescent="0.2">
      <c r="A11" s="12" t="str">
        <f t="shared" si="0"/>
        <v>65Willow BennettWestwood Park Royal Romeo</v>
      </c>
      <c r="B11" s="404">
        <v>65</v>
      </c>
      <c r="C11" s="15" t="s">
        <v>409</v>
      </c>
      <c r="D11" s="266" t="s">
        <v>410</v>
      </c>
      <c r="E11" s="20"/>
      <c r="F11" s="16"/>
      <c r="G11" s="20"/>
      <c r="H11" s="13">
        <v>0</v>
      </c>
      <c r="I11" s="30"/>
      <c r="J11" s="142"/>
      <c r="K11" s="32"/>
      <c r="L11" s="13">
        <v>0</v>
      </c>
      <c r="M11" s="18">
        <f t="shared" si="1"/>
        <v>0</v>
      </c>
      <c r="N11" s="19">
        <f t="shared" si="2"/>
        <v>0</v>
      </c>
      <c r="P11" s="29"/>
    </row>
    <row r="12" spans="1:16" ht="14.25" x14ac:dyDescent="0.2">
      <c r="A12" s="12" t="str">
        <f t="shared" si="0"/>
        <v>65Stella FoxleySister Snipper</v>
      </c>
      <c r="B12" s="13">
        <v>65</v>
      </c>
      <c r="C12" s="15" t="s">
        <v>411</v>
      </c>
      <c r="D12" s="14" t="s">
        <v>412</v>
      </c>
      <c r="E12" s="20"/>
      <c r="F12" s="16"/>
      <c r="G12" s="20"/>
      <c r="H12" s="13">
        <v>0</v>
      </c>
      <c r="I12" s="30"/>
      <c r="J12" s="142"/>
      <c r="K12" s="32"/>
      <c r="L12" s="13">
        <v>0</v>
      </c>
      <c r="M12" s="18">
        <f t="shared" si="1"/>
        <v>0</v>
      </c>
      <c r="N12" s="19">
        <f t="shared" si="2"/>
        <v>0</v>
      </c>
    </row>
    <row r="13" spans="1:16" ht="14.25" x14ac:dyDescent="0.2">
      <c r="A13" s="12" t="str">
        <f t="shared" si="0"/>
        <v>65Macey GreenRowen Pixie</v>
      </c>
      <c r="B13" s="13">
        <v>65</v>
      </c>
      <c r="C13" s="15" t="s">
        <v>287</v>
      </c>
      <c r="D13" s="14" t="s">
        <v>288</v>
      </c>
      <c r="E13" s="20"/>
      <c r="F13" s="16"/>
      <c r="G13" s="20"/>
      <c r="H13" s="13">
        <v>35.36</v>
      </c>
      <c r="I13" s="30"/>
      <c r="J13" s="142"/>
      <c r="K13" s="32"/>
      <c r="L13" s="13">
        <v>1</v>
      </c>
      <c r="M13" s="18">
        <f t="shared" si="1"/>
        <v>7</v>
      </c>
      <c r="N13" s="19">
        <f t="shared" si="2"/>
        <v>7</v>
      </c>
    </row>
    <row r="14" spans="1:16" ht="14.25" x14ac:dyDescent="0.2">
      <c r="A14" s="12" t="str">
        <f t="shared" si="0"/>
        <v>65Willow BennettBeelo-Bi Thorpedo</v>
      </c>
      <c r="B14" s="13">
        <v>65</v>
      </c>
      <c r="C14" s="262" t="s">
        <v>409</v>
      </c>
      <c r="D14" s="14" t="s">
        <v>413</v>
      </c>
      <c r="E14" s="20"/>
      <c r="F14" s="16"/>
      <c r="G14" s="20"/>
      <c r="H14" s="13">
        <v>48.65</v>
      </c>
      <c r="I14" s="30"/>
      <c r="J14" s="142"/>
      <c r="K14" s="32"/>
      <c r="L14" s="261">
        <v>2</v>
      </c>
      <c r="M14" s="18">
        <f t="shared" si="1"/>
        <v>6</v>
      </c>
      <c r="N14" s="19">
        <f t="shared" si="2"/>
        <v>6</v>
      </c>
    </row>
    <row r="15" spans="1:16" ht="14.25" x14ac:dyDescent="0.2">
      <c r="A15" s="12" t="str">
        <f t="shared" si="0"/>
        <v>65Dixie HinchcliffKismet Park Bocelli</v>
      </c>
      <c r="B15" s="13">
        <v>65</v>
      </c>
      <c r="C15" s="15" t="s">
        <v>414</v>
      </c>
      <c r="D15" s="14" t="s">
        <v>415</v>
      </c>
      <c r="E15" s="20"/>
      <c r="F15" s="16"/>
      <c r="G15" s="20"/>
      <c r="H15" s="13">
        <v>87.92</v>
      </c>
      <c r="I15" s="30"/>
      <c r="J15" s="142"/>
      <c r="K15" s="32"/>
      <c r="L15" s="261">
        <v>3</v>
      </c>
      <c r="M15" s="18">
        <f t="shared" si="1"/>
        <v>5</v>
      </c>
      <c r="N15" s="19">
        <f t="shared" si="2"/>
        <v>5</v>
      </c>
    </row>
    <row r="16" spans="1:16" ht="14.25" x14ac:dyDescent="0.2">
      <c r="A16" s="12" t="str">
        <f t="shared" si="0"/>
        <v>65Koa DoyleMaddilyn</v>
      </c>
      <c r="B16" s="13">
        <v>65</v>
      </c>
      <c r="C16" s="15" t="s">
        <v>416</v>
      </c>
      <c r="D16" s="14" t="s">
        <v>417</v>
      </c>
      <c r="E16" s="20"/>
      <c r="F16" s="16"/>
      <c r="G16" s="20"/>
      <c r="H16" s="13">
        <v>113.78</v>
      </c>
      <c r="I16" s="30"/>
      <c r="J16" s="142"/>
      <c r="K16" s="32"/>
      <c r="L16" s="13">
        <v>4</v>
      </c>
      <c r="M16" s="18">
        <f t="shared" si="1"/>
        <v>4</v>
      </c>
      <c r="N16" s="19">
        <f t="shared" si="2"/>
        <v>4</v>
      </c>
    </row>
    <row r="17" spans="1:14" ht="14.25" x14ac:dyDescent="0.2">
      <c r="A17" s="12" t="str">
        <f t="shared" si="0"/>
        <v>65Zarli CurtiEverly Park Fortune Teller</v>
      </c>
      <c r="B17" s="13">
        <v>65</v>
      </c>
      <c r="C17" s="15" t="s">
        <v>418</v>
      </c>
      <c r="D17" s="14" t="s">
        <v>419</v>
      </c>
      <c r="E17" s="20"/>
      <c r="F17" s="16"/>
      <c r="G17" s="20"/>
      <c r="H17" s="13">
        <v>0</v>
      </c>
      <c r="I17" s="30"/>
      <c r="J17" s="142"/>
      <c r="K17" s="32"/>
      <c r="L17" s="13">
        <v>0</v>
      </c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0"/>
        <v>65Taiah CurtisEydis</v>
      </c>
      <c r="B18" s="13">
        <v>65</v>
      </c>
      <c r="C18" s="15" t="s">
        <v>420</v>
      </c>
      <c r="D18" s="14" t="s">
        <v>421</v>
      </c>
      <c r="E18" s="20"/>
      <c r="F18" s="16"/>
      <c r="G18" s="20"/>
      <c r="H18" s="13">
        <v>31.16</v>
      </c>
      <c r="I18" s="30"/>
      <c r="J18" s="142"/>
      <c r="K18" s="32"/>
      <c r="L18" s="13">
        <v>1</v>
      </c>
      <c r="M18" s="18">
        <f t="shared" si="1"/>
        <v>7</v>
      </c>
      <c r="N18" s="19">
        <f t="shared" si="2"/>
        <v>7</v>
      </c>
    </row>
    <row r="19" spans="1:14" ht="14.25" x14ac:dyDescent="0.2">
      <c r="A19" s="12" t="str">
        <f t="shared" si="0"/>
        <v>65Hannah SteinhoffWillowie Wild Child</v>
      </c>
      <c r="B19" s="13">
        <v>65</v>
      </c>
      <c r="C19" s="15" t="s">
        <v>422</v>
      </c>
      <c r="D19" s="14" t="s">
        <v>434</v>
      </c>
      <c r="E19" s="20"/>
      <c r="F19" s="16"/>
      <c r="G19" s="20"/>
      <c r="H19" s="13">
        <v>39.619999999999997</v>
      </c>
      <c r="I19" s="30"/>
      <c r="J19" s="142"/>
      <c r="K19" s="32"/>
      <c r="L19" s="13">
        <v>5</v>
      </c>
      <c r="M19" s="18">
        <f t="shared" si="1"/>
        <v>3</v>
      </c>
      <c r="N19" s="19">
        <f t="shared" si="2"/>
        <v>3</v>
      </c>
    </row>
    <row r="20" spans="1:14" ht="14.25" x14ac:dyDescent="0.2">
      <c r="A20" s="12" t="str">
        <f t="shared" si="0"/>
        <v>65Matilda SteinhoffIvorstone Swipe It</v>
      </c>
      <c r="B20" s="13">
        <v>65</v>
      </c>
      <c r="C20" s="15" t="s">
        <v>423</v>
      </c>
      <c r="D20" s="14" t="s">
        <v>435</v>
      </c>
      <c r="E20" s="20"/>
      <c r="F20" s="16"/>
      <c r="G20" s="20"/>
      <c r="H20" s="13">
        <v>63.29</v>
      </c>
      <c r="I20" s="30"/>
      <c r="J20" s="142"/>
      <c r="K20" s="32"/>
      <c r="L20" s="13">
        <v>3</v>
      </c>
      <c r="M20" s="18">
        <f t="shared" si="1"/>
        <v>5</v>
      </c>
      <c r="N20" s="19">
        <f t="shared" si="2"/>
        <v>5</v>
      </c>
    </row>
    <row r="21" spans="1:14" ht="14.25" x14ac:dyDescent="0.2">
      <c r="A21" s="12" t="str">
        <f t="shared" si="0"/>
        <v>65Becky StrideMakutu</v>
      </c>
      <c r="B21" s="13">
        <v>65</v>
      </c>
      <c r="C21" s="15" t="s">
        <v>231</v>
      </c>
      <c r="D21" s="14" t="s">
        <v>233</v>
      </c>
      <c r="E21" s="20"/>
      <c r="F21" s="16"/>
      <c r="G21" s="20"/>
      <c r="H21" s="13">
        <v>95.64</v>
      </c>
      <c r="I21" s="30"/>
      <c r="J21" s="142"/>
      <c r="K21" s="32"/>
      <c r="L21" s="13">
        <v>4</v>
      </c>
      <c r="M21" s="18">
        <f t="shared" si="1"/>
        <v>4</v>
      </c>
      <c r="N21" s="19">
        <f t="shared" si="2"/>
        <v>4</v>
      </c>
    </row>
    <row r="22" spans="1:14" ht="14.25" x14ac:dyDescent="0.2">
      <c r="A22" s="12" t="str">
        <f t="shared" si="0"/>
        <v>65Ella CameronTyrooki Banjo</v>
      </c>
      <c r="B22" s="13">
        <v>65</v>
      </c>
      <c r="C22" s="15" t="s">
        <v>424</v>
      </c>
      <c r="D22" s="14" t="s">
        <v>425</v>
      </c>
      <c r="E22" s="20"/>
      <c r="F22" s="16"/>
      <c r="G22" s="20"/>
      <c r="H22" s="13">
        <v>121.84</v>
      </c>
      <c r="I22" s="30"/>
      <c r="J22" s="142"/>
      <c r="K22" s="32"/>
      <c r="L22" s="13">
        <v>5</v>
      </c>
      <c r="M22" s="18">
        <f t="shared" si="1"/>
        <v>3</v>
      </c>
      <c r="N22" s="19">
        <f t="shared" si="2"/>
        <v>3</v>
      </c>
    </row>
    <row r="23" spans="1:14" ht="14.25" x14ac:dyDescent="0.2">
      <c r="A23" s="12" t="str">
        <f t="shared" si="0"/>
        <v>80Matilda SteinhoffRemington Rifle</v>
      </c>
      <c r="B23" s="13">
        <v>80</v>
      </c>
      <c r="C23" s="15" t="s">
        <v>423</v>
      </c>
      <c r="D23" s="14" t="s">
        <v>426</v>
      </c>
      <c r="E23" s="20"/>
      <c r="F23" s="16"/>
      <c r="G23" s="20"/>
      <c r="H23" s="13"/>
      <c r="I23" s="30">
        <v>0</v>
      </c>
      <c r="J23" s="142"/>
      <c r="K23" s="32"/>
      <c r="L23" s="13">
        <v>0</v>
      </c>
      <c r="M23" s="18">
        <f t="shared" si="1"/>
        <v>0</v>
      </c>
      <c r="N23" s="19">
        <f t="shared" si="2"/>
        <v>0</v>
      </c>
    </row>
    <row r="24" spans="1:14" ht="14.25" x14ac:dyDescent="0.2">
      <c r="A24" s="12" t="str">
        <f t="shared" si="0"/>
        <v>80Charli GriffithsWhy So Serious</v>
      </c>
      <c r="B24" s="13">
        <v>80</v>
      </c>
      <c r="C24" s="15" t="s">
        <v>427</v>
      </c>
      <c r="D24" s="14" t="s">
        <v>428</v>
      </c>
      <c r="E24" s="20"/>
      <c r="F24" s="16"/>
      <c r="G24" s="20"/>
      <c r="H24" s="13"/>
      <c r="I24" s="30">
        <v>0</v>
      </c>
      <c r="J24" s="142"/>
      <c r="K24" s="32"/>
      <c r="L24" s="261">
        <v>0</v>
      </c>
      <c r="M24" s="18">
        <f t="shared" si="1"/>
        <v>0</v>
      </c>
      <c r="N24" s="19">
        <f t="shared" si="2"/>
        <v>0</v>
      </c>
    </row>
    <row r="25" spans="1:14" ht="14.25" x14ac:dyDescent="0.2">
      <c r="A25" s="12" t="str">
        <f t="shared" si="0"/>
        <v>80Hannah SteinhoffIvorstone Sense Of Self</v>
      </c>
      <c r="B25" s="13">
        <v>80</v>
      </c>
      <c r="C25" s="15" t="s">
        <v>422</v>
      </c>
      <c r="D25" s="14" t="s">
        <v>429</v>
      </c>
      <c r="E25" s="20"/>
      <c r="F25" s="16"/>
      <c r="G25" s="20"/>
      <c r="H25" s="13"/>
      <c r="I25" s="30">
        <v>46.93</v>
      </c>
      <c r="J25" s="142"/>
      <c r="K25" s="32"/>
      <c r="L25" s="13">
        <v>1</v>
      </c>
      <c r="M25" s="18">
        <f t="shared" si="1"/>
        <v>7</v>
      </c>
      <c r="N25" s="19">
        <f t="shared" si="2"/>
        <v>7</v>
      </c>
    </row>
    <row r="26" spans="1:14" ht="14.25" x14ac:dyDescent="0.2">
      <c r="A26" s="12" t="str">
        <f t="shared" si="0"/>
        <v>80Mikayla OwenRebel Flight</v>
      </c>
      <c r="B26" s="13">
        <v>80</v>
      </c>
      <c r="C26" s="15" t="s">
        <v>193</v>
      </c>
      <c r="D26" s="14" t="s">
        <v>194</v>
      </c>
      <c r="E26" s="20"/>
      <c r="F26" s="16"/>
      <c r="G26" s="20"/>
      <c r="H26" s="13"/>
      <c r="I26" s="30">
        <v>75.61</v>
      </c>
      <c r="J26" s="142"/>
      <c r="K26" s="32"/>
      <c r="L26" s="13">
        <v>2</v>
      </c>
      <c r="M26" s="18">
        <f t="shared" si="1"/>
        <v>6</v>
      </c>
      <c r="N26" s="19">
        <f t="shared" si="2"/>
        <v>6</v>
      </c>
    </row>
    <row r="27" spans="1:14" ht="14.25" x14ac:dyDescent="0.2">
      <c r="A27" s="12" t="str">
        <f t="shared" si="0"/>
        <v>80Jemma GriffithsPablo</v>
      </c>
      <c r="B27" s="13">
        <v>80</v>
      </c>
      <c r="C27" s="15" t="s">
        <v>430</v>
      </c>
      <c r="D27" s="14" t="s">
        <v>431</v>
      </c>
      <c r="E27" s="20"/>
      <c r="F27" s="16"/>
      <c r="G27" s="20"/>
      <c r="H27" s="13"/>
      <c r="I27" s="30">
        <v>80.89</v>
      </c>
      <c r="J27" s="142"/>
      <c r="K27" s="32"/>
      <c r="L27" s="13">
        <v>3</v>
      </c>
      <c r="M27" s="18">
        <f t="shared" si="1"/>
        <v>5</v>
      </c>
      <c r="N27" s="19">
        <f t="shared" si="2"/>
        <v>5</v>
      </c>
    </row>
    <row r="28" spans="1:14" ht="14.25" x14ac:dyDescent="0.2">
      <c r="A28" s="12" t="str">
        <f t="shared" si="0"/>
        <v>80Amber GriffithsAndlyn Park Playgirl</v>
      </c>
      <c r="B28" s="13">
        <v>80</v>
      </c>
      <c r="C28" s="15" t="s">
        <v>432</v>
      </c>
      <c r="D28" s="14" t="s">
        <v>433</v>
      </c>
      <c r="E28" s="20"/>
      <c r="F28" s="16"/>
      <c r="G28" s="20"/>
      <c r="H28" s="13"/>
      <c r="I28" s="30">
        <v>0</v>
      </c>
      <c r="J28" s="142"/>
      <c r="K28" s="32"/>
      <c r="L28" s="13">
        <v>0</v>
      </c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>95Sienna OwenMajestic Hunter</v>
      </c>
      <c r="B29" s="13">
        <v>95</v>
      </c>
      <c r="C29" s="15" t="s">
        <v>204</v>
      </c>
      <c r="D29" s="14" t="s">
        <v>205</v>
      </c>
      <c r="E29" s="20"/>
      <c r="F29" s="16"/>
      <c r="G29" s="20"/>
      <c r="H29" s="13"/>
      <c r="I29" s="30"/>
      <c r="J29" s="142">
        <v>0</v>
      </c>
      <c r="K29" s="32"/>
      <c r="L29" s="13">
        <v>0</v>
      </c>
      <c r="M29" s="18">
        <f t="shared" si="1"/>
        <v>0</v>
      </c>
      <c r="N29" s="19">
        <f t="shared" si="2"/>
        <v>0</v>
      </c>
    </row>
    <row r="30" spans="1:14" ht="14.25" x14ac:dyDescent="0.2">
      <c r="A30" s="12" t="str">
        <f t="shared" si="0"/>
        <v/>
      </c>
      <c r="B30" s="13"/>
      <c r="C30" s="15"/>
      <c r="D30" s="14"/>
      <c r="E30" s="20"/>
      <c r="F30" s="16"/>
      <c r="G30" s="20"/>
      <c r="H30" s="13"/>
      <c r="I30" s="30"/>
      <c r="J30" s="142"/>
      <c r="K30" s="32"/>
      <c r="L30" s="13"/>
      <c r="M30" s="18">
        <f t="shared" si="1"/>
        <v>0</v>
      </c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15"/>
      <c r="D31" s="14"/>
      <c r="E31" s="20"/>
      <c r="F31" s="16"/>
      <c r="G31" s="20"/>
      <c r="H31" s="13"/>
      <c r="I31" s="30"/>
      <c r="J31" s="142"/>
      <c r="K31" s="32"/>
      <c r="L31" s="13"/>
      <c r="M31" s="18">
        <f t="shared" si="1"/>
        <v>0</v>
      </c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15"/>
      <c r="D32" s="14"/>
      <c r="E32" s="20"/>
      <c r="F32" s="16"/>
      <c r="G32" s="20"/>
      <c r="H32" s="13"/>
      <c r="I32" s="30"/>
      <c r="J32" s="142"/>
      <c r="K32" s="32"/>
      <c r="L32" s="261"/>
      <c r="M32" s="1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5"/>
      <c r="D33" s="14"/>
      <c r="E33" s="20"/>
      <c r="F33" s="16"/>
      <c r="G33" s="20"/>
      <c r="H33" s="13"/>
      <c r="I33" s="30"/>
      <c r="J33" s="142"/>
      <c r="K33" s="32"/>
      <c r="L33" s="261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5"/>
      <c r="D34" s="14"/>
      <c r="E34" s="20"/>
      <c r="F34" s="16"/>
      <c r="G34" s="20"/>
      <c r="H34" s="13"/>
      <c r="I34" s="30"/>
      <c r="J34" s="142"/>
      <c r="K34" s="32"/>
      <c r="L34" s="261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5"/>
      <c r="D35" s="14"/>
      <c r="E35" s="20"/>
      <c r="F35" s="16"/>
      <c r="G35" s="20"/>
      <c r="H35" s="13"/>
      <c r="I35" s="30"/>
      <c r="J35" s="142"/>
      <c r="K35" s="32"/>
      <c r="L35" s="13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5"/>
      <c r="D36" s="14"/>
      <c r="E36" s="20"/>
      <c r="F36" s="16"/>
      <c r="G36" s="20"/>
      <c r="H36" s="13"/>
      <c r="I36" s="30"/>
      <c r="J36" s="142"/>
      <c r="K36" s="32"/>
      <c r="L36" s="13"/>
      <c r="M36" s="18">
        <f t="shared" si="1"/>
        <v>0</v>
      </c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5"/>
      <c r="D37" s="14"/>
      <c r="E37" s="20"/>
      <c r="F37" s="16"/>
      <c r="G37" s="20"/>
      <c r="H37" s="13"/>
      <c r="I37" s="30"/>
      <c r="J37" s="142"/>
      <c r="K37" s="32"/>
      <c r="L37" s="13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5"/>
      <c r="D38" s="14"/>
      <c r="E38" s="20"/>
      <c r="F38" s="16"/>
      <c r="G38" s="20"/>
      <c r="H38" s="13"/>
      <c r="I38" s="30"/>
      <c r="J38" s="142"/>
      <c r="K38" s="32"/>
      <c r="L38" s="13"/>
      <c r="M38" s="18">
        <f t="shared" si="1"/>
        <v>0</v>
      </c>
      <c r="N38" s="19"/>
    </row>
    <row r="39" spans="1:14" ht="14.25" x14ac:dyDescent="0.2">
      <c r="A39" s="12" t="str">
        <f t="shared" si="3"/>
        <v/>
      </c>
      <c r="B39" s="13"/>
      <c r="C39" s="15"/>
      <c r="D39" s="14"/>
      <c r="E39" s="20"/>
      <c r="F39" s="16"/>
      <c r="G39" s="20"/>
      <c r="H39" s="13"/>
      <c r="I39" s="30"/>
      <c r="J39" s="142"/>
      <c r="K39" s="32"/>
      <c r="L39" s="13"/>
      <c r="M39" s="18">
        <f t="shared" si="1"/>
        <v>0</v>
      </c>
      <c r="N39" s="19"/>
    </row>
    <row r="40" spans="1:14" ht="14.25" x14ac:dyDescent="0.2">
      <c r="A40" s="12" t="str">
        <f t="shared" si="3"/>
        <v/>
      </c>
      <c r="B40" s="13"/>
      <c r="C40" s="15"/>
      <c r="D40" s="14"/>
      <c r="E40" s="20"/>
      <c r="F40" s="16"/>
      <c r="G40" s="20"/>
      <c r="H40" s="13"/>
      <c r="I40" s="30"/>
      <c r="J40" s="142"/>
      <c r="K40" s="32"/>
      <c r="L40" s="13"/>
      <c r="M40" s="18">
        <f t="shared" si="1"/>
        <v>0</v>
      </c>
      <c r="N40" s="19"/>
    </row>
    <row r="41" spans="1:14" ht="14.25" x14ac:dyDescent="0.2">
      <c r="A41" s="12" t="str">
        <f t="shared" si="3"/>
        <v/>
      </c>
      <c r="B41" s="13"/>
      <c r="C41" s="15"/>
      <c r="D41" s="14"/>
      <c r="E41" s="20"/>
      <c r="F41" s="16"/>
      <c r="G41" s="20"/>
      <c r="H41" s="13"/>
      <c r="I41" s="30"/>
      <c r="J41" s="142"/>
      <c r="K41" s="32"/>
      <c r="L41" s="13"/>
      <c r="M41" s="18">
        <f t="shared" si="1"/>
        <v>0</v>
      </c>
      <c r="N41" s="19"/>
    </row>
    <row r="42" spans="1:14" ht="14.25" x14ac:dyDescent="0.2">
      <c r="A42" s="12" t="str">
        <f t="shared" si="3"/>
        <v/>
      </c>
      <c r="B42" s="13"/>
      <c r="C42" s="15"/>
      <c r="D42" s="14"/>
      <c r="E42" s="20"/>
      <c r="F42" s="16"/>
      <c r="G42" s="20"/>
      <c r="H42" s="13"/>
      <c r="I42" s="30"/>
      <c r="J42" s="142"/>
      <c r="K42" s="32"/>
      <c r="L42" s="13"/>
      <c r="M42" s="18">
        <f t="shared" si="1"/>
        <v>0</v>
      </c>
      <c r="N42" s="19"/>
    </row>
    <row r="43" spans="1:14" ht="14.25" x14ac:dyDescent="0.2">
      <c r="A43" s="12" t="str">
        <f t="shared" si="3"/>
        <v/>
      </c>
      <c r="B43" s="13"/>
      <c r="C43" s="15"/>
      <c r="D43" s="14"/>
      <c r="E43" s="20"/>
      <c r="F43" s="16"/>
      <c r="G43" s="20"/>
      <c r="H43" s="13"/>
      <c r="I43" s="30"/>
      <c r="J43" s="142"/>
      <c r="K43" s="32"/>
      <c r="L43" s="13"/>
      <c r="M43" s="18">
        <f t="shared" si="1"/>
        <v>0</v>
      </c>
      <c r="N43" s="19"/>
    </row>
    <row r="44" spans="1:14" ht="14.25" x14ac:dyDescent="0.2">
      <c r="A44" s="12" t="str">
        <f t="shared" si="3"/>
        <v/>
      </c>
      <c r="B44" s="13"/>
      <c r="C44" s="15"/>
      <c r="D44" s="14"/>
      <c r="E44" s="20"/>
      <c r="F44" s="16"/>
      <c r="G44" s="20"/>
      <c r="H44" s="13"/>
      <c r="I44" s="30"/>
      <c r="J44" s="142"/>
      <c r="K44" s="32"/>
      <c r="L44" s="13"/>
      <c r="M44" s="18">
        <f t="shared" si="1"/>
        <v>0</v>
      </c>
      <c r="N44" s="19"/>
    </row>
    <row r="45" spans="1:14" ht="14.25" x14ac:dyDescent="0.2">
      <c r="A45" s="12" t="str">
        <f t="shared" si="3"/>
        <v/>
      </c>
      <c r="B45" s="13"/>
      <c r="C45" s="15"/>
      <c r="D45" s="14"/>
      <c r="E45" s="20"/>
      <c r="F45" s="16"/>
      <c r="G45" s="20"/>
      <c r="H45" s="13"/>
      <c r="I45" s="30"/>
      <c r="J45" s="142"/>
      <c r="K45" s="32"/>
      <c r="L45" s="13"/>
      <c r="M45" s="18">
        <f t="shared" si="1"/>
        <v>0</v>
      </c>
      <c r="N45" s="19"/>
    </row>
    <row r="46" spans="1:14" ht="14.25" x14ac:dyDescent="0.2">
      <c r="A46" s="12" t="str">
        <f t="shared" si="3"/>
        <v/>
      </c>
      <c r="B46" s="13"/>
      <c r="C46" s="15"/>
      <c r="D46" s="14"/>
      <c r="E46" s="20"/>
      <c r="F46" s="16"/>
      <c r="G46" s="20"/>
      <c r="H46" s="13"/>
      <c r="I46" s="30"/>
      <c r="J46" s="142"/>
      <c r="K46" s="32"/>
      <c r="L46" s="13"/>
      <c r="M46" s="18">
        <f t="shared" si="1"/>
        <v>0</v>
      </c>
      <c r="N46" s="19"/>
    </row>
    <row r="47" spans="1:14" ht="14.25" x14ac:dyDescent="0.2">
      <c r="A47" s="12" t="str">
        <f t="shared" si="3"/>
        <v/>
      </c>
      <c r="B47" s="13"/>
      <c r="C47" s="15"/>
      <c r="D47" s="14"/>
      <c r="E47" s="20"/>
      <c r="F47" s="16"/>
      <c r="G47" s="20"/>
      <c r="H47" s="13"/>
      <c r="I47" s="30"/>
      <c r="J47" s="142"/>
      <c r="K47" s="32"/>
      <c r="L47" s="13"/>
      <c r="M47" s="18">
        <f t="shared" si="1"/>
        <v>0</v>
      </c>
      <c r="N47" s="19"/>
    </row>
    <row r="48" spans="1:14" ht="14.25" x14ac:dyDescent="0.2">
      <c r="A48" s="12" t="str">
        <f t="shared" si="3"/>
        <v/>
      </c>
      <c r="B48" s="13"/>
      <c r="C48" s="15"/>
      <c r="D48" s="14"/>
      <c r="E48" s="20"/>
      <c r="F48" s="16"/>
      <c r="G48" s="20"/>
      <c r="H48" s="13"/>
      <c r="I48" s="30"/>
      <c r="J48" s="142"/>
      <c r="K48" s="32"/>
      <c r="L48" s="13"/>
      <c r="M48" s="18">
        <f t="shared" si="1"/>
        <v>0</v>
      </c>
      <c r="N48" s="19"/>
    </row>
    <row r="49" spans="1:14" ht="14.25" x14ac:dyDescent="0.2">
      <c r="A49" s="12" t="str">
        <f t="shared" si="3"/>
        <v/>
      </c>
      <c r="B49" s="13"/>
      <c r="C49" s="15"/>
      <c r="D49" s="14"/>
      <c r="E49" s="20"/>
      <c r="F49" s="16"/>
      <c r="G49" s="20"/>
      <c r="H49" s="13"/>
      <c r="I49" s="30"/>
      <c r="J49" s="142"/>
      <c r="K49" s="32"/>
      <c r="L49" s="13"/>
      <c r="M49" s="18">
        <f t="shared" si="1"/>
        <v>0</v>
      </c>
      <c r="N49" s="19"/>
    </row>
    <row r="50" spans="1:14" ht="14.25" x14ac:dyDescent="0.2">
      <c r="A50" s="12" t="str">
        <f t="shared" si="3"/>
        <v/>
      </c>
      <c r="B50" s="13"/>
      <c r="C50" s="15"/>
      <c r="D50" s="14"/>
      <c r="E50" s="20"/>
      <c r="F50" s="16"/>
      <c r="G50" s="20"/>
      <c r="H50" s="13"/>
      <c r="I50" s="30"/>
      <c r="J50" s="142"/>
      <c r="K50" s="32"/>
      <c r="L50" s="13"/>
      <c r="M50" s="18">
        <f t="shared" si="1"/>
        <v>0</v>
      </c>
      <c r="N50" s="19"/>
    </row>
    <row r="51" spans="1:14" ht="14.25" x14ac:dyDescent="0.2">
      <c r="A51" s="12" t="str">
        <f t="shared" si="3"/>
        <v/>
      </c>
      <c r="B51" s="13"/>
      <c r="C51" s="15"/>
      <c r="D51" s="14"/>
      <c r="E51" s="20"/>
      <c r="F51" s="16"/>
      <c r="G51" s="20"/>
      <c r="H51" s="13"/>
      <c r="I51" s="30"/>
      <c r="J51" s="142"/>
      <c r="K51" s="32"/>
      <c r="L51" s="13"/>
      <c r="M51" s="18">
        <f t="shared" si="1"/>
        <v>0</v>
      </c>
      <c r="N51" s="19"/>
    </row>
    <row r="52" spans="1:14" ht="14.25" x14ac:dyDescent="0.2">
      <c r="A52" s="12" t="str">
        <f t="shared" si="3"/>
        <v/>
      </c>
      <c r="B52" s="13"/>
      <c r="C52" s="15"/>
      <c r="D52" s="14"/>
      <c r="E52" s="20"/>
      <c r="F52" s="16"/>
      <c r="G52" s="20"/>
      <c r="H52" s="13"/>
      <c r="I52" s="30"/>
      <c r="J52" s="142"/>
      <c r="K52" s="32"/>
      <c r="L52" s="13"/>
      <c r="M52" s="18">
        <f t="shared" si="1"/>
        <v>0</v>
      </c>
      <c r="N52" s="19"/>
    </row>
    <row r="53" spans="1:14" ht="14.25" x14ac:dyDescent="0.2">
      <c r="A53" s="12" t="str">
        <f t="shared" si="3"/>
        <v/>
      </c>
      <c r="B53" s="13"/>
      <c r="C53" s="15"/>
      <c r="D53" s="14"/>
      <c r="E53" s="20"/>
      <c r="F53" s="16"/>
      <c r="G53" s="20"/>
      <c r="H53" s="13"/>
      <c r="I53" s="30"/>
      <c r="J53" s="142"/>
      <c r="K53" s="32"/>
      <c r="L53" s="13"/>
      <c r="M53" s="18">
        <f t="shared" si="1"/>
        <v>0</v>
      </c>
      <c r="N53" s="19"/>
    </row>
    <row r="54" spans="1:14" ht="14.25" x14ac:dyDescent="0.2">
      <c r="A54" s="12" t="str">
        <f t="shared" si="3"/>
        <v/>
      </c>
      <c r="B54" s="13"/>
      <c r="C54" s="15"/>
      <c r="D54" s="14"/>
      <c r="E54" s="20"/>
      <c r="F54" s="16"/>
      <c r="G54" s="20"/>
      <c r="H54" s="13"/>
      <c r="I54" s="30"/>
      <c r="J54" s="142"/>
      <c r="K54" s="32"/>
      <c r="L54" s="13"/>
      <c r="M54" s="18">
        <f t="shared" si="1"/>
        <v>0</v>
      </c>
      <c r="N54" s="19"/>
    </row>
    <row r="55" spans="1:14" ht="14.25" x14ac:dyDescent="0.2">
      <c r="A55" s="12" t="str">
        <f t="shared" si="3"/>
        <v/>
      </c>
      <c r="B55" s="13"/>
      <c r="C55" s="15"/>
      <c r="D55" s="14"/>
      <c r="E55" s="20"/>
      <c r="F55" s="16"/>
      <c r="G55" s="20"/>
      <c r="H55" s="13"/>
      <c r="I55" s="30"/>
      <c r="J55" s="142"/>
      <c r="K55" s="32"/>
      <c r="L55" s="13"/>
      <c r="M55" s="18">
        <f t="shared" si="1"/>
        <v>0</v>
      </c>
      <c r="N55" s="19"/>
    </row>
    <row r="56" spans="1:14" ht="14.25" x14ac:dyDescent="0.2">
      <c r="A56" s="12" t="str">
        <f t="shared" si="3"/>
        <v/>
      </c>
      <c r="B56" s="13"/>
      <c r="C56" s="15"/>
      <c r="D56" s="14"/>
      <c r="E56" s="20"/>
      <c r="F56" s="16"/>
      <c r="G56" s="20"/>
      <c r="H56" s="13"/>
      <c r="I56" s="30"/>
      <c r="J56" s="142"/>
      <c r="K56" s="32"/>
      <c r="L56" s="13"/>
      <c r="M56" s="18">
        <f t="shared" si="1"/>
        <v>0</v>
      </c>
      <c r="N56" s="19"/>
    </row>
    <row r="57" spans="1:14" ht="14.25" x14ac:dyDescent="0.2">
      <c r="A57" s="12" t="str">
        <f t="shared" si="3"/>
        <v/>
      </c>
      <c r="B57" s="13"/>
      <c r="C57" s="15"/>
      <c r="D57" s="14"/>
      <c r="E57" s="20"/>
      <c r="F57" s="16"/>
      <c r="G57" s="20"/>
      <c r="H57" s="13"/>
      <c r="I57" s="30"/>
      <c r="J57" s="142"/>
      <c r="K57" s="32"/>
      <c r="L57" s="13"/>
      <c r="M57" s="18">
        <f t="shared" si="1"/>
        <v>0</v>
      </c>
      <c r="N57" s="19"/>
    </row>
    <row r="58" spans="1:14" ht="14.25" x14ac:dyDescent="0.2">
      <c r="A58" s="12" t="str">
        <f t="shared" si="3"/>
        <v/>
      </c>
      <c r="B58" s="13"/>
      <c r="C58" s="15"/>
      <c r="D58" s="14"/>
      <c r="E58" s="20"/>
      <c r="F58" s="16"/>
      <c r="G58" s="20"/>
      <c r="H58" s="13"/>
      <c r="I58" s="30"/>
      <c r="J58" s="142"/>
      <c r="K58" s="32"/>
      <c r="L58" s="13"/>
      <c r="M58" s="18">
        <f t="shared" si="1"/>
        <v>0</v>
      </c>
      <c r="N58" s="19"/>
    </row>
    <row r="59" spans="1:14" ht="14.25" x14ac:dyDescent="0.2">
      <c r="A59" s="12" t="str">
        <f t="shared" si="3"/>
        <v/>
      </c>
      <c r="B59" s="13"/>
      <c r="C59" s="15"/>
      <c r="D59" s="14"/>
      <c r="E59" s="20"/>
      <c r="F59" s="16"/>
      <c r="G59" s="20"/>
      <c r="H59" s="13"/>
      <c r="I59" s="30"/>
      <c r="J59" s="142"/>
      <c r="K59" s="32"/>
      <c r="L59" s="13"/>
      <c r="M59" s="18">
        <f t="shared" si="1"/>
        <v>0</v>
      </c>
      <c r="N59" s="19"/>
    </row>
    <row r="60" spans="1:14" ht="14.25" x14ac:dyDescent="0.2">
      <c r="A60" s="12" t="str">
        <f t="shared" si="3"/>
        <v/>
      </c>
      <c r="B60" s="13"/>
      <c r="C60" s="15"/>
      <c r="D60" s="14"/>
      <c r="E60" s="20"/>
      <c r="F60" s="16"/>
      <c r="G60" s="20"/>
      <c r="H60" s="13"/>
      <c r="I60" s="30"/>
      <c r="J60" s="142"/>
      <c r="K60" s="32"/>
      <c r="L60" s="13"/>
      <c r="M60" s="18">
        <f t="shared" si="1"/>
        <v>0</v>
      </c>
      <c r="N60" s="19"/>
    </row>
    <row r="61" spans="1:14" ht="14.25" x14ac:dyDescent="0.2">
      <c r="A61" s="12" t="str">
        <f t="shared" si="3"/>
        <v/>
      </c>
      <c r="B61" s="13"/>
      <c r="C61" s="15"/>
      <c r="D61" s="14"/>
      <c r="E61" s="20"/>
      <c r="F61" s="16"/>
      <c r="G61" s="20"/>
      <c r="H61" s="13"/>
      <c r="I61" s="30"/>
      <c r="J61" s="142"/>
      <c r="K61" s="32"/>
      <c r="L61" s="13"/>
      <c r="M61" s="18">
        <f t="shared" si="1"/>
        <v>0</v>
      </c>
      <c r="N61" s="19"/>
    </row>
    <row r="62" spans="1:14" ht="14.25" x14ac:dyDescent="0.2">
      <c r="A62" s="12" t="str">
        <f t="shared" si="3"/>
        <v/>
      </c>
      <c r="B62" s="13"/>
      <c r="C62" s="15"/>
      <c r="D62" s="14"/>
      <c r="E62" s="20"/>
      <c r="F62" s="16"/>
      <c r="G62" s="20"/>
      <c r="H62" s="13"/>
      <c r="I62" s="30"/>
      <c r="J62" s="142"/>
      <c r="K62" s="32"/>
      <c r="L62" s="13"/>
      <c r="M62" s="18">
        <f t="shared" si="1"/>
        <v>0</v>
      </c>
      <c r="N62" s="19"/>
    </row>
    <row r="63" spans="1:14" ht="14.25" x14ac:dyDescent="0.2">
      <c r="A63" s="12" t="str">
        <f t="shared" si="3"/>
        <v/>
      </c>
      <c r="B63" s="13"/>
      <c r="C63" s="15"/>
      <c r="D63" s="14"/>
      <c r="E63" s="20"/>
      <c r="F63" s="16"/>
      <c r="G63" s="20"/>
      <c r="H63" s="13"/>
      <c r="I63" s="30"/>
      <c r="J63" s="142"/>
      <c r="K63" s="32"/>
      <c r="L63" s="13"/>
      <c r="M63" s="18">
        <f t="shared" si="1"/>
        <v>0</v>
      </c>
      <c r="N63" s="19"/>
    </row>
    <row r="64" spans="1:14" ht="14.25" x14ac:dyDescent="0.2">
      <c r="A64" s="12" t="str">
        <f t="shared" si="3"/>
        <v/>
      </c>
      <c r="B64" s="13"/>
      <c r="C64" s="15"/>
      <c r="D64" s="14"/>
      <c r="E64" s="20"/>
      <c r="F64" s="16"/>
      <c r="G64" s="20"/>
      <c r="H64" s="13"/>
      <c r="I64" s="30"/>
      <c r="J64" s="142"/>
      <c r="K64" s="32"/>
      <c r="L64" s="13"/>
      <c r="M64" s="18">
        <f t="shared" si="1"/>
        <v>0</v>
      </c>
      <c r="N64" s="19"/>
    </row>
    <row r="65" spans="1:14" ht="14.25" x14ac:dyDescent="0.2">
      <c r="A65" s="12" t="str">
        <f t="shared" si="3"/>
        <v/>
      </c>
      <c r="B65" s="13"/>
      <c r="C65" s="15"/>
      <c r="D65" s="14"/>
      <c r="E65" s="20"/>
      <c r="F65" s="16"/>
      <c r="G65" s="20"/>
      <c r="H65" s="13"/>
      <c r="I65" s="30"/>
      <c r="J65" s="142"/>
      <c r="K65" s="32"/>
      <c r="L65" s="13"/>
      <c r="M65" s="18">
        <f t="shared" si="1"/>
        <v>0</v>
      </c>
      <c r="N65" s="19"/>
    </row>
    <row r="66" spans="1:14" ht="14.25" x14ac:dyDescent="0.2">
      <c r="A66" s="12" t="str">
        <f t="shared" si="3"/>
        <v/>
      </c>
      <c r="B66" s="13"/>
      <c r="C66" s="15"/>
      <c r="D66" s="14"/>
      <c r="E66" s="20"/>
      <c r="F66" s="16"/>
      <c r="G66" s="20"/>
      <c r="H66" s="13"/>
      <c r="I66" s="30"/>
      <c r="J66" s="142"/>
      <c r="K66" s="32"/>
      <c r="L66" s="13"/>
      <c r="M66" s="18">
        <f t="shared" si="1"/>
        <v>0</v>
      </c>
      <c r="N66" s="19"/>
    </row>
    <row r="67" spans="1:14" ht="14.25" x14ac:dyDescent="0.2">
      <c r="A67" s="12" t="str">
        <f t="shared" si="3"/>
        <v/>
      </c>
      <c r="B67" s="13"/>
      <c r="C67" s="15"/>
      <c r="D67" s="14"/>
      <c r="E67" s="20"/>
      <c r="F67" s="16"/>
      <c r="G67" s="20"/>
      <c r="H67" s="13"/>
      <c r="I67" s="30"/>
      <c r="J67" s="142"/>
      <c r="K67" s="32"/>
      <c r="L67" s="13"/>
      <c r="M67" s="18">
        <f t="shared" si="1"/>
        <v>0</v>
      </c>
      <c r="N67" s="19"/>
    </row>
    <row r="68" spans="1:14" ht="14.25" x14ac:dyDescent="0.2">
      <c r="A68" s="12" t="str">
        <f t="shared" si="3"/>
        <v/>
      </c>
      <c r="B68" s="13"/>
      <c r="C68" s="15"/>
      <c r="D68" s="14"/>
      <c r="E68" s="20"/>
      <c r="F68" s="16"/>
      <c r="G68" s="20"/>
      <c r="H68" s="13"/>
      <c r="I68" s="30"/>
      <c r="J68" s="142"/>
      <c r="K68" s="32"/>
      <c r="L68" s="13"/>
      <c r="M68" s="18">
        <f t="shared" si="1"/>
        <v>0</v>
      </c>
      <c r="N68" s="19"/>
    </row>
    <row r="69" spans="1:14" ht="14.25" x14ac:dyDescent="0.2">
      <c r="A69" s="12" t="str">
        <f t="shared" si="3"/>
        <v/>
      </c>
      <c r="B69" s="13"/>
      <c r="C69" s="15"/>
      <c r="D69" s="14"/>
      <c r="E69" s="20"/>
      <c r="F69" s="16"/>
      <c r="G69" s="20"/>
      <c r="H69" s="13"/>
      <c r="I69" s="30"/>
      <c r="J69" s="142"/>
      <c r="K69" s="32"/>
      <c r="L69" s="13"/>
      <c r="M69" s="18">
        <f t="shared" si="1"/>
        <v>0</v>
      </c>
      <c r="N69" s="19"/>
    </row>
    <row r="70" spans="1:14" ht="14.25" x14ac:dyDescent="0.2">
      <c r="A70" s="12" t="str">
        <f t="shared" ref="A70:A101" si="4">CONCATENATE(B70,C70,D70)</f>
        <v/>
      </c>
      <c r="B70" s="13"/>
      <c r="C70" s="15"/>
      <c r="D70" s="14"/>
      <c r="E70" s="20"/>
      <c r="F70" s="16"/>
      <c r="G70" s="20"/>
      <c r="H70" s="13"/>
      <c r="I70" s="30"/>
      <c r="J70" s="142"/>
      <c r="K70" s="32"/>
      <c r="L70" s="13"/>
      <c r="M70" s="18">
        <f t="shared" si="1"/>
        <v>0</v>
      </c>
      <c r="N70" s="19"/>
    </row>
    <row r="71" spans="1:14" ht="14.25" x14ac:dyDescent="0.2">
      <c r="A71" s="12" t="str">
        <f t="shared" si="4"/>
        <v/>
      </c>
      <c r="B71" s="13"/>
      <c r="C71" s="15"/>
      <c r="D71" s="14"/>
      <c r="E71" s="20"/>
      <c r="F71" s="16"/>
      <c r="G71" s="20"/>
      <c r="H71" s="13"/>
      <c r="I71" s="30"/>
      <c r="J71" s="142"/>
      <c r="K71" s="32"/>
      <c r="L71" s="13"/>
      <c r="M71" s="18">
        <f t="shared" ref="M71:M75" si="5">IF(L71=1,7,IF(L71=2,6,IF(L71=3,5,IF(L71=4,4,IF(L71=5,3,IF(L71=6,2,IF(L71&gt;=6,1,0)))))))</f>
        <v>0</v>
      </c>
      <c r="N71" s="19"/>
    </row>
    <row r="72" spans="1:14" ht="14.25" x14ac:dyDescent="0.2">
      <c r="A72" s="12" t="str">
        <f t="shared" si="4"/>
        <v/>
      </c>
      <c r="B72" s="13"/>
      <c r="C72" s="15"/>
      <c r="D72" s="14"/>
      <c r="E72" s="20"/>
      <c r="F72" s="16"/>
      <c r="G72" s="20"/>
      <c r="H72" s="13"/>
      <c r="I72" s="30"/>
      <c r="J72" s="142"/>
      <c r="K72" s="32"/>
      <c r="L72" s="13"/>
      <c r="M72" s="18">
        <f t="shared" si="5"/>
        <v>0</v>
      </c>
      <c r="N72" s="19"/>
    </row>
    <row r="73" spans="1:14" ht="14.25" x14ac:dyDescent="0.2">
      <c r="A73" s="12" t="str">
        <f t="shared" si="4"/>
        <v/>
      </c>
      <c r="B73" s="13"/>
      <c r="C73" s="15"/>
      <c r="D73" s="14"/>
      <c r="E73" s="20"/>
      <c r="F73" s="16"/>
      <c r="G73" s="20"/>
      <c r="H73" s="13"/>
      <c r="I73" s="30"/>
      <c r="J73" s="142"/>
      <c r="K73" s="32"/>
      <c r="L73" s="13"/>
      <c r="M73" s="18">
        <f t="shared" si="5"/>
        <v>0</v>
      </c>
      <c r="N73" s="19"/>
    </row>
    <row r="74" spans="1:14" ht="14.25" x14ac:dyDescent="0.2">
      <c r="A74" s="12" t="str">
        <f t="shared" si="4"/>
        <v/>
      </c>
      <c r="B74" s="13"/>
      <c r="C74" s="15"/>
      <c r="D74" s="14"/>
      <c r="E74" s="20"/>
      <c r="F74" s="16"/>
      <c r="G74" s="20"/>
      <c r="H74" s="13"/>
      <c r="I74" s="30"/>
      <c r="J74" s="142"/>
      <c r="K74" s="32"/>
      <c r="L74" s="13"/>
      <c r="M74" s="18">
        <f t="shared" si="5"/>
        <v>0</v>
      </c>
      <c r="N74" s="19"/>
    </row>
    <row r="75" spans="1:14" ht="14.25" x14ac:dyDescent="0.2">
      <c r="A75" s="12" t="str">
        <f t="shared" si="4"/>
        <v/>
      </c>
      <c r="B75" s="13"/>
      <c r="C75" s="15"/>
      <c r="D75" s="14"/>
      <c r="E75" s="20"/>
      <c r="F75" s="16"/>
      <c r="G75" s="20"/>
      <c r="H75" s="13"/>
      <c r="I75" s="30"/>
      <c r="J75" s="142"/>
      <c r="K75" s="32"/>
      <c r="L75" s="13"/>
      <c r="M75" s="18">
        <f t="shared" si="5"/>
        <v>0</v>
      </c>
      <c r="N75" s="19"/>
    </row>
    <row r="76" spans="1:14" ht="14.25" x14ac:dyDescent="0.2">
      <c r="A76" s="12" t="str">
        <f t="shared" si="4"/>
        <v/>
      </c>
      <c r="B76" s="13"/>
      <c r="C76" s="15"/>
      <c r="D76" s="14"/>
      <c r="E76" s="20"/>
      <c r="F76" s="16"/>
      <c r="G76" s="20"/>
      <c r="H76" s="13"/>
      <c r="I76" s="30"/>
      <c r="J76" s="142"/>
      <c r="K76" s="32"/>
      <c r="L76" s="13"/>
      <c r="M76" s="18"/>
      <c r="N76" s="19"/>
    </row>
    <row r="77" spans="1:14" ht="14.25" x14ac:dyDescent="0.2">
      <c r="A77" s="12" t="str">
        <f t="shared" si="4"/>
        <v/>
      </c>
      <c r="B77" s="13"/>
      <c r="C77" s="15"/>
      <c r="D77" s="14"/>
      <c r="E77" s="20"/>
      <c r="F77" s="16"/>
      <c r="G77" s="20"/>
      <c r="H77" s="13"/>
      <c r="I77" s="30"/>
      <c r="J77" s="142"/>
      <c r="K77" s="32"/>
      <c r="L77" s="13"/>
      <c r="M77" s="18"/>
      <c r="N77" s="19"/>
    </row>
    <row r="78" spans="1:14" ht="14.25" x14ac:dyDescent="0.2">
      <c r="A78" s="12" t="str">
        <f t="shared" si="4"/>
        <v/>
      </c>
      <c r="B78" s="13"/>
      <c r="C78" s="15"/>
      <c r="D78" s="14"/>
      <c r="E78" s="20"/>
      <c r="F78" s="16"/>
      <c r="G78" s="20"/>
      <c r="H78" s="13"/>
      <c r="I78" s="30"/>
      <c r="J78" s="142"/>
      <c r="K78" s="32"/>
      <c r="L78" s="13"/>
      <c r="M78" s="18"/>
      <c r="N78" s="19"/>
    </row>
    <row r="79" spans="1:14" ht="14.25" x14ac:dyDescent="0.2">
      <c r="A79" s="12" t="str">
        <f t="shared" si="4"/>
        <v/>
      </c>
      <c r="B79" s="13"/>
      <c r="C79" s="15"/>
      <c r="D79" s="14"/>
      <c r="E79" s="20"/>
      <c r="F79" s="16"/>
      <c r="G79" s="20"/>
      <c r="H79" s="13"/>
      <c r="I79" s="30"/>
      <c r="J79" s="142"/>
      <c r="K79" s="32"/>
      <c r="L79" s="13"/>
      <c r="M79" s="18"/>
      <c r="N79" s="19"/>
    </row>
    <row r="80" spans="1:14" ht="14.25" x14ac:dyDescent="0.2">
      <c r="A80" s="12" t="str">
        <f t="shared" si="4"/>
        <v/>
      </c>
      <c r="B80" s="13"/>
      <c r="C80" s="15"/>
      <c r="D80" s="14"/>
      <c r="E80" s="20"/>
      <c r="F80" s="16"/>
      <c r="G80" s="20"/>
      <c r="H80" s="13"/>
      <c r="I80" s="30"/>
      <c r="J80" s="142"/>
      <c r="K80" s="32"/>
      <c r="L80" s="13"/>
      <c r="M80" s="18"/>
      <c r="N80" s="19"/>
    </row>
    <row r="81" spans="1:14" ht="14.25" x14ac:dyDescent="0.2">
      <c r="A81" s="12" t="str">
        <f t="shared" si="4"/>
        <v/>
      </c>
      <c r="B81" s="13"/>
      <c r="C81" s="15"/>
      <c r="D81" s="14"/>
      <c r="E81" s="20"/>
      <c r="F81" s="16"/>
      <c r="G81" s="20"/>
      <c r="H81" s="13"/>
      <c r="I81" s="30"/>
      <c r="J81" s="142"/>
      <c r="K81" s="32"/>
      <c r="L81" s="13"/>
      <c r="M81" s="18"/>
      <c r="N81" s="19"/>
    </row>
    <row r="82" spans="1:14" ht="14.25" x14ac:dyDescent="0.2">
      <c r="A82" s="12" t="str">
        <f t="shared" si="4"/>
        <v/>
      </c>
      <c r="B82" s="13"/>
      <c r="C82" s="15"/>
      <c r="D82" s="14"/>
      <c r="E82" s="20"/>
      <c r="F82" s="16"/>
      <c r="G82" s="20"/>
      <c r="H82" s="13"/>
      <c r="I82" s="30"/>
      <c r="J82" s="142"/>
      <c r="K82" s="32"/>
      <c r="L82" s="13"/>
      <c r="M82" s="18"/>
      <c r="N82" s="19"/>
    </row>
    <row r="83" spans="1:14" ht="14.25" x14ac:dyDescent="0.2">
      <c r="A83" s="12" t="str">
        <f t="shared" si="4"/>
        <v/>
      </c>
      <c r="B83" s="13"/>
      <c r="C83" s="15"/>
      <c r="D83" s="14"/>
      <c r="E83" s="20"/>
      <c r="F83" s="16"/>
      <c r="G83" s="20"/>
      <c r="H83" s="13"/>
      <c r="I83" s="30"/>
      <c r="J83" s="142"/>
      <c r="K83" s="32"/>
      <c r="L83" s="13"/>
      <c r="M83" s="18"/>
      <c r="N83" s="19"/>
    </row>
    <row r="84" spans="1:14" ht="14.25" x14ac:dyDescent="0.2">
      <c r="A84" s="12" t="str">
        <f t="shared" si="4"/>
        <v/>
      </c>
      <c r="B84" s="13"/>
      <c r="C84" s="15"/>
      <c r="D84" s="14"/>
      <c r="E84" s="20"/>
      <c r="F84" s="16"/>
      <c r="G84" s="20"/>
      <c r="H84" s="13"/>
      <c r="I84" s="30"/>
      <c r="J84" s="142"/>
      <c r="K84" s="32"/>
      <c r="L84" s="13"/>
      <c r="M84" s="18"/>
      <c r="N84" s="19"/>
    </row>
    <row r="85" spans="1:14" ht="14.25" x14ac:dyDescent="0.2">
      <c r="A85" s="12" t="str">
        <f t="shared" si="4"/>
        <v/>
      </c>
      <c r="B85" s="20"/>
      <c r="C85" s="15"/>
      <c r="D85" s="14"/>
      <c r="E85" s="20"/>
      <c r="F85" s="16"/>
      <c r="G85" s="20"/>
      <c r="H85" s="13"/>
      <c r="I85" s="30"/>
      <c r="J85" s="142"/>
      <c r="K85" s="32"/>
      <c r="L85" s="13"/>
      <c r="M85" s="17"/>
      <c r="N85" s="19"/>
    </row>
    <row r="86" spans="1:14" ht="14.25" x14ac:dyDescent="0.2">
      <c r="A86" s="12" t="str">
        <f t="shared" si="4"/>
        <v/>
      </c>
      <c r="B86" s="20"/>
      <c r="C86" s="15"/>
      <c r="D86" s="14"/>
      <c r="E86" s="20"/>
      <c r="F86" s="16"/>
      <c r="G86" s="20"/>
      <c r="H86" s="13"/>
      <c r="I86" s="30"/>
      <c r="J86" s="142"/>
      <c r="K86" s="32"/>
      <c r="L86" s="13"/>
      <c r="M86" s="17"/>
      <c r="N86" s="19"/>
    </row>
    <row r="87" spans="1:14" ht="14.25" x14ac:dyDescent="0.2">
      <c r="A87" s="12" t="str">
        <f t="shared" si="4"/>
        <v/>
      </c>
      <c r="B87" s="219"/>
      <c r="C87" s="221"/>
      <c r="D87" s="220"/>
      <c r="E87" s="222"/>
      <c r="F87" s="223"/>
      <c r="G87" s="222"/>
      <c r="H87" s="219"/>
      <c r="I87" s="224"/>
      <c r="J87" s="225"/>
      <c r="K87" s="226"/>
      <c r="L87" s="219"/>
      <c r="M87" s="227"/>
      <c r="N87" s="19"/>
    </row>
    <row r="88" spans="1:14" ht="14.25" x14ac:dyDescent="0.2">
      <c r="A88" s="12" t="str">
        <f t="shared" si="4"/>
        <v/>
      </c>
      <c r="B88" s="13"/>
      <c r="C88" s="15"/>
      <c r="D88" s="14"/>
      <c r="E88" s="20"/>
      <c r="F88" s="16"/>
      <c r="G88" s="20"/>
      <c r="H88" s="13"/>
      <c r="I88" s="30"/>
      <c r="J88" s="142"/>
      <c r="K88" s="32"/>
      <c r="L88" s="13"/>
      <c r="M88" s="18"/>
      <c r="N88" s="19"/>
    </row>
    <row r="89" spans="1:14" ht="14.25" x14ac:dyDescent="0.2">
      <c r="A89" s="12" t="str">
        <f t="shared" si="4"/>
        <v/>
      </c>
      <c r="B89" s="13"/>
      <c r="C89" s="15"/>
      <c r="D89" s="14"/>
      <c r="E89" s="20"/>
      <c r="F89" s="16"/>
      <c r="G89" s="20"/>
      <c r="H89" s="13"/>
      <c r="I89" s="30"/>
      <c r="J89" s="142"/>
      <c r="K89" s="32"/>
      <c r="L89" s="13"/>
      <c r="M89" s="18"/>
      <c r="N89" s="19"/>
    </row>
    <row r="90" spans="1:14" ht="14.25" x14ac:dyDescent="0.2">
      <c r="A90" s="12" t="str">
        <f t="shared" si="4"/>
        <v/>
      </c>
      <c r="B90" s="13"/>
      <c r="C90" s="15"/>
      <c r="D90" s="14"/>
      <c r="E90" s="20"/>
      <c r="F90" s="16"/>
      <c r="G90" s="20"/>
      <c r="H90" s="13"/>
      <c r="I90" s="30"/>
      <c r="J90" s="142"/>
      <c r="K90" s="32"/>
      <c r="L90" s="13"/>
      <c r="M90" s="18"/>
      <c r="N90" s="19"/>
    </row>
    <row r="91" spans="1:14" ht="14.25" x14ac:dyDescent="0.2">
      <c r="A91" s="12" t="str">
        <f t="shared" si="4"/>
        <v/>
      </c>
      <c r="B91" s="13"/>
      <c r="C91" s="15"/>
      <c r="D91" s="14"/>
      <c r="E91" s="20"/>
      <c r="F91" s="16"/>
      <c r="G91" s="20"/>
      <c r="H91" s="13"/>
      <c r="I91" s="30"/>
      <c r="J91" s="142"/>
      <c r="K91" s="32"/>
      <c r="L91" s="13"/>
      <c r="M91" s="18"/>
      <c r="N91" s="19"/>
    </row>
    <row r="92" spans="1:14" ht="14.25" x14ac:dyDescent="0.2">
      <c r="A92" s="12" t="str">
        <f t="shared" si="4"/>
        <v/>
      </c>
      <c r="B92" s="13"/>
      <c r="C92" s="15"/>
      <c r="D92" s="14"/>
      <c r="E92" s="20"/>
      <c r="F92" s="16"/>
      <c r="G92" s="20"/>
      <c r="H92" s="13"/>
      <c r="I92" s="30"/>
      <c r="J92" s="142"/>
      <c r="K92" s="32"/>
      <c r="L92" s="13"/>
      <c r="M92" s="18"/>
      <c r="N92" s="19"/>
    </row>
    <row r="93" spans="1:14" ht="14.25" x14ac:dyDescent="0.2">
      <c r="A93" s="12" t="str">
        <f t="shared" si="4"/>
        <v/>
      </c>
      <c r="B93" s="13"/>
      <c r="C93" s="15"/>
      <c r="D93" s="14"/>
      <c r="E93" s="20"/>
      <c r="F93" s="16"/>
      <c r="G93" s="20"/>
      <c r="H93" s="13"/>
      <c r="I93" s="30"/>
      <c r="J93" s="142"/>
      <c r="K93" s="32"/>
      <c r="L93" s="13"/>
      <c r="M93" s="18"/>
      <c r="N93" s="19"/>
    </row>
    <row r="94" spans="1:14" ht="14.25" x14ac:dyDescent="0.2">
      <c r="A94" s="12" t="str">
        <f t="shared" si="4"/>
        <v/>
      </c>
      <c r="B94" s="13"/>
      <c r="C94" s="15"/>
      <c r="D94" s="14"/>
      <c r="E94" s="20"/>
      <c r="F94" s="16"/>
      <c r="G94" s="20"/>
      <c r="H94" s="13"/>
      <c r="I94" s="30"/>
      <c r="J94" s="142"/>
      <c r="K94" s="32"/>
      <c r="L94" s="13"/>
      <c r="M94" s="18"/>
      <c r="N94" s="19"/>
    </row>
    <row r="95" spans="1:14" ht="14.25" x14ac:dyDescent="0.2">
      <c r="A95" s="12" t="str">
        <f t="shared" si="4"/>
        <v/>
      </c>
      <c r="B95" s="13"/>
      <c r="C95" s="15"/>
      <c r="D95" s="14"/>
      <c r="E95" s="20"/>
      <c r="F95" s="16"/>
      <c r="G95" s="20"/>
      <c r="H95" s="13"/>
      <c r="I95" s="30"/>
      <c r="J95" s="142"/>
      <c r="K95" s="32"/>
      <c r="L95" s="13"/>
      <c r="M95" s="18"/>
      <c r="N95" s="19"/>
    </row>
    <row r="96" spans="1:14" ht="14.25" x14ac:dyDescent="0.2">
      <c r="A96" s="12" t="str">
        <f t="shared" si="4"/>
        <v/>
      </c>
      <c r="B96" s="13"/>
      <c r="C96" s="15"/>
      <c r="D96" s="14"/>
      <c r="E96" s="20"/>
      <c r="F96" s="16"/>
      <c r="G96" s="20"/>
      <c r="H96" s="13"/>
      <c r="I96" s="30"/>
      <c r="J96" s="142"/>
      <c r="K96" s="32"/>
      <c r="L96" s="13"/>
      <c r="M96" s="18"/>
      <c r="N96" s="19"/>
    </row>
    <row r="97" spans="1:14" ht="14.25" x14ac:dyDescent="0.2">
      <c r="A97" s="12" t="str">
        <f t="shared" si="4"/>
        <v/>
      </c>
      <c r="B97" s="13"/>
      <c r="C97" s="15"/>
      <c r="D97" s="14"/>
      <c r="E97" s="20"/>
      <c r="F97" s="16"/>
      <c r="G97" s="20"/>
      <c r="H97" s="13"/>
      <c r="I97" s="30"/>
      <c r="J97" s="142"/>
      <c r="K97" s="32"/>
      <c r="L97" s="13"/>
      <c r="M97" s="18"/>
      <c r="N97" s="19"/>
    </row>
    <row r="98" spans="1:14" ht="14.25" x14ac:dyDescent="0.2">
      <c r="A98" s="12" t="str">
        <f t="shared" si="4"/>
        <v/>
      </c>
      <c r="B98" s="13"/>
      <c r="C98" s="15"/>
      <c r="D98" s="14"/>
      <c r="E98" s="20"/>
      <c r="F98" s="16"/>
      <c r="G98" s="20"/>
      <c r="H98" s="13"/>
      <c r="I98" s="30"/>
      <c r="J98" s="142"/>
      <c r="K98" s="32"/>
      <c r="L98" s="13"/>
      <c r="M98" s="18"/>
      <c r="N98" s="19"/>
    </row>
    <row r="99" spans="1:14" ht="14.25" x14ac:dyDescent="0.2">
      <c r="A99" s="12" t="str">
        <f t="shared" si="4"/>
        <v/>
      </c>
      <c r="B99" s="13"/>
      <c r="C99" s="15"/>
      <c r="D99" s="14"/>
      <c r="E99" s="20"/>
      <c r="F99" s="16"/>
      <c r="G99" s="20"/>
      <c r="H99" s="13"/>
      <c r="I99" s="30"/>
      <c r="J99" s="142"/>
      <c r="K99" s="32"/>
      <c r="L99" s="13"/>
      <c r="M99" s="18"/>
      <c r="N99" s="19"/>
    </row>
    <row r="100" spans="1:14" ht="14.25" x14ac:dyDescent="0.2">
      <c r="A100" s="12" t="str">
        <f t="shared" si="4"/>
        <v/>
      </c>
      <c r="B100" s="13"/>
      <c r="C100" s="15"/>
      <c r="D100" s="14"/>
      <c r="E100" s="20"/>
      <c r="F100" s="16"/>
      <c r="G100" s="20"/>
      <c r="H100" s="13"/>
      <c r="I100" s="30"/>
      <c r="J100" s="142"/>
      <c r="K100" s="32"/>
      <c r="L100" s="13"/>
      <c r="M100" s="18"/>
      <c r="N100" s="19"/>
    </row>
    <row r="101" spans="1:14" ht="14.25" x14ac:dyDescent="0.2">
      <c r="A101" s="12" t="str">
        <f t="shared" si="4"/>
        <v/>
      </c>
      <c r="B101" s="13"/>
      <c r="C101" s="15"/>
      <c r="D101" s="14"/>
      <c r="E101" s="20"/>
      <c r="F101" s="16"/>
      <c r="G101" s="20"/>
      <c r="H101" s="13"/>
      <c r="I101" s="30"/>
      <c r="J101" s="142"/>
      <c r="K101" s="32"/>
      <c r="L101" s="13"/>
      <c r="M101" s="18"/>
      <c r="N101" s="19"/>
    </row>
    <row r="102" spans="1:14" ht="14.25" x14ac:dyDescent="0.2">
      <c r="A102" s="12" t="str">
        <f t="shared" ref="A102:A133" si="6">CONCATENATE(B102,C102,D102)</f>
        <v/>
      </c>
      <c r="B102" s="13"/>
      <c r="C102" s="15"/>
      <c r="D102" s="14"/>
      <c r="E102" s="20"/>
      <c r="F102" s="16"/>
      <c r="G102" s="20"/>
      <c r="H102" s="13"/>
      <c r="I102" s="30"/>
      <c r="J102" s="142"/>
      <c r="K102" s="32"/>
      <c r="L102" s="13"/>
      <c r="M102" s="18"/>
      <c r="N102" s="19"/>
    </row>
    <row r="103" spans="1:14" ht="14.25" x14ac:dyDescent="0.2">
      <c r="A103" s="12" t="str">
        <f t="shared" si="6"/>
        <v/>
      </c>
      <c r="B103" s="13"/>
      <c r="C103" s="15"/>
      <c r="D103" s="14"/>
      <c r="E103" s="20"/>
      <c r="F103" s="16"/>
      <c r="G103" s="20"/>
      <c r="H103" s="13"/>
      <c r="I103" s="30"/>
      <c r="J103" s="142"/>
      <c r="K103" s="32"/>
      <c r="L103" s="13"/>
      <c r="M103" s="18"/>
      <c r="N103" s="19"/>
    </row>
    <row r="104" spans="1:14" ht="14.25" x14ac:dyDescent="0.2">
      <c r="A104" s="12" t="str">
        <f t="shared" si="6"/>
        <v/>
      </c>
      <c r="B104" s="13"/>
      <c r="C104" s="15"/>
      <c r="D104" s="14"/>
      <c r="E104" s="20"/>
      <c r="F104" s="16"/>
      <c r="G104" s="20"/>
      <c r="H104" s="13"/>
      <c r="I104" s="30"/>
      <c r="J104" s="142"/>
      <c r="K104" s="32"/>
      <c r="L104" s="13"/>
      <c r="M104" s="18"/>
      <c r="N104" s="19"/>
    </row>
    <row r="105" spans="1:14" ht="14.25" x14ac:dyDescent="0.2">
      <c r="A105" s="12" t="str">
        <f t="shared" si="6"/>
        <v/>
      </c>
      <c r="B105" s="13"/>
      <c r="C105" s="15"/>
      <c r="D105" s="14"/>
      <c r="E105" s="20"/>
      <c r="F105" s="16"/>
      <c r="G105" s="20"/>
      <c r="H105" s="13"/>
      <c r="I105" s="30"/>
      <c r="J105" s="142"/>
      <c r="K105" s="32"/>
      <c r="L105" s="13"/>
      <c r="M105" s="18"/>
      <c r="N105" s="19"/>
    </row>
    <row r="106" spans="1:14" ht="14.25" x14ac:dyDescent="0.2">
      <c r="A106" s="12" t="str">
        <f t="shared" si="6"/>
        <v/>
      </c>
      <c r="B106" s="13"/>
      <c r="C106" s="15"/>
      <c r="D106" s="14"/>
      <c r="E106" s="20"/>
      <c r="F106" s="16"/>
      <c r="G106" s="20"/>
      <c r="H106" s="13"/>
      <c r="I106" s="30"/>
      <c r="J106" s="142"/>
      <c r="K106" s="32"/>
      <c r="L106" s="13"/>
      <c r="M106" s="18"/>
      <c r="N106" s="19"/>
    </row>
    <row r="107" spans="1:14" ht="14.25" x14ac:dyDescent="0.2">
      <c r="A107" s="12" t="str">
        <f t="shared" si="6"/>
        <v/>
      </c>
      <c r="B107" s="13"/>
      <c r="C107" s="15"/>
      <c r="D107" s="14"/>
      <c r="E107" s="20"/>
      <c r="F107" s="16"/>
      <c r="G107" s="20"/>
      <c r="H107" s="13"/>
      <c r="I107" s="30"/>
      <c r="J107" s="142"/>
      <c r="K107" s="32"/>
      <c r="L107" s="13"/>
      <c r="M107" s="18"/>
      <c r="N107" s="19"/>
    </row>
    <row r="108" spans="1:14" ht="14.25" x14ac:dyDescent="0.2">
      <c r="A108" s="12" t="str">
        <f t="shared" si="6"/>
        <v/>
      </c>
      <c r="B108" s="13"/>
      <c r="C108" s="15"/>
      <c r="D108" s="14"/>
      <c r="E108" s="20"/>
      <c r="F108" s="16"/>
      <c r="G108" s="20"/>
      <c r="H108" s="13"/>
      <c r="I108" s="30"/>
      <c r="J108" s="142"/>
      <c r="K108" s="32"/>
      <c r="L108" s="13"/>
      <c r="M108" s="18"/>
      <c r="N108" s="19"/>
    </row>
    <row r="109" spans="1:14" ht="14.25" x14ac:dyDescent="0.2">
      <c r="A109" s="12" t="str">
        <f t="shared" si="6"/>
        <v/>
      </c>
      <c r="B109" s="13"/>
      <c r="C109" s="15"/>
      <c r="D109" s="14"/>
      <c r="E109" s="20"/>
      <c r="F109" s="16"/>
      <c r="G109" s="20"/>
      <c r="H109" s="13"/>
      <c r="I109" s="30"/>
      <c r="J109" s="142"/>
      <c r="K109" s="32"/>
      <c r="L109" s="13"/>
      <c r="M109" s="18"/>
      <c r="N109" s="19"/>
    </row>
    <row r="110" spans="1:14" ht="14.25" x14ac:dyDescent="0.2">
      <c r="A110" s="12" t="str">
        <f t="shared" si="6"/>
        <v/>
      </c>
      <c r="B110" s="13"/>
      <c r="C110" s="15"/>
      <c r="D110" s="14"/>
      <c r="E110" s="20"/>
      <c r="F110" s="16"/>
      <c r="G110" s="20"/>
      <c r="H110" s="13"/>
      <c r="I110" s="30"/>
      <c r="J110" s="142"/>
      <c r="K110" s="32"/>
      <c r="L110" s="13"/>
      <c r="M110" s="18"/>
      <c r="N110" s="19"/>
    </row>
    <row r="111" spans="1:14" ht="14.25" x14ac:dyDescent="0.2">
      <c r="A111" s="12" t="str">
        <f t="shared" si="6"/>
        <v/>
      </c>
      <c r="B111" s="13"/>
      <c r="C111" s="15"/>
      <c r="D111" s="14"/>
      <c r="E111" s="20"/>
      <c r="F111" s="16"/>
      <c r="G111" s="20"/>
      <c r="H111" s="13"/>
      <c r="I111" s="30"/>
      <c r="J111" s="142"/>
      <c r="K111" s="32"/>
      <c r="L111" s="13"/>
      <c r="M111" s="18"/>
      <c r="N111" s="19"/>
    </row>
    <row r="112" spans="1:14" ht="14.25" x14ac:dyDescent="0.2">
      <c r="A112" s="12" t="str">
        <f t="shared" si="6"/>
        <v/>
      </c>
      <c r="B112" s="13"/>
      <c r="C112" s="15"/>
      <c r="D112" s="14"/>
      <c r="E112" s="20"/>
      <c r="F112" s="16"/>
      <c r="G112" s="20"/>
      <c r="H112" s="13"/>
      <c r="I112" s="30"/>
      <c r="J112" s="142"/>
      <c r="K112" s="32"/>
      <c r="L112" s="13"/>
      <c r="M112" s="18"/>
      <c r="N112" s="19"/>
    </row>
    <row r="113" spans="1:14" ht="14.25" x14ac:dyDescent="0.2">
      <c r="A113" s="12" t="str">
        <f t="shared" si="6"/>
        <v/>
      </c>
      <c r="B113" s="13"/>
      <c r="C113" s="15"/>
      <c r="D113" s="14"/>
      <c r="E113" s="20"/>
      <c r="F113" s="16"/>
      <c r="G113" s="20"/>
      <c r="H113" s="13"/>
      <c r="I113" s="30"/>
      <c r="J113" s="142"/>
      <c r="K113" s="32"/>
      <c r="L113" s="13"/>
      <c r="M113" s="18"/>
      <c r="N113" s="19"/>
    </row>
    <row r="114" spans="1:14" ht="14.25" x14ac:dyDescent="0.2">
      <c r="A114" s="12" t="str">
        <f t="shared" si="6"/>
        <v/>
      </c>
      <c r="B114" s="13"/>
      <c r="C114" s="15"/>
      <c r="D114" s="14"/>
      <c r="E114" s="20"/>
      <c r="F114" s="16"/>
      <c r="G114" s="20"/>
      <c r="H114" s="13"/>
      <c r="I114" s="30"/>
      <c r="J114" s="142"/>
      <c r="K114" s="32"/>
      <c r="L114" s="13"/>
      <c r="M114" s="18"/>
      <c r="N114" s="19"/>
    </row>
    <row r="115" spans="1:14" ht="14.25" x14ac:dyDescent="0.2">
      <c r="A115" s="12" t="str">
        <f t="shared" si="6"/>
        <v/>
      </c>
      <c r="B115" s="13"/>
      <c r="C115" s="15"/>
      <c r="D115" s="14"/>
      <c r="E115" s="20"/>
      <c r="F115" s="16"/>
      <c r="G115" s="20"/>
      <c r="H115" s="13"/>
      <c r="I115" s="30"/>
      <c r="J115" s="142"/>
      <c r="K115" s="32"/>
      <c r="L115" s="13"/>
      <c r="M115" s="18"/>
      <c r="N115" s="19"/>
    </row>
    <row r="116" spans="1:14" ht="14.25" x14ac:dyDescent="0.2">
      <c r="A116" s="12" t="str">
        <f t="shared" si="6"/>
        <v/>
      </c>
      <c r="B116" s="13"/>
      <c r="C116" s="15"/>
      <c r="D116" s="14"/>
      <c r="E116" s="20"/>
      <c r="F116" s="16"/>
      <c r="G116" s="20"/>
      <c r="H116" s="13"/>
      <c r="I116" s="30"/>
      <c r="J116" s="142"/>
      <c r="K116" s="32"/>
      <c r="L116" s="13"/>
      <c r="M116" s="18"/>
      <c r="N116" s="19"/>
    </row>
    <row r="117" spans="1:14" ht="14.25" x14ac:dyDescent="0.2">
      <c r="A117" s="12" t="str">
        <f t="shared" si="6"/>
        <v/>
      </c>
      <c r="B117" s="13"/>
      <c r="C117" s="15"/>
      <c r="D117" s="14"/>
      <c r="E117" s="20"/>
      <c r="F117" s="16"/>
      <c r="G117" s="20"/>
      <c r="H117" s="13"/>
      <c r="I117" s="30"/>
      <c r="J117" s="142"/>
      <c r="K117" s="32"/>
      <c r="L117" s="13"/>
      <c r="M117" s="18"/>
      <c r="N117" s="19"/>
    </row>
    <row r="118" spans="1:14" ht="14.25" x14ac:dyDescent="0.2">
      <c r="A118" s="12" t="str">
        <f t="shared" si="6"/>
        <v/>
      </c>
      <c r="B118" s="13"/>
      <c r="C118" s="15"/>
      <c r="D118" s="14"/>
      <c r="E118" s="20"/>
      <c r="F118" s="16"/>
      <c r="G118" s="20"/>
      <c r="H118" s="13"/>
      <c r="I118" s="30"/>
      <c r="J118" s="142"/>
      <c r="K118" s="32"/>
      <c r="L118" s="13"/>
      <c r="M118" s="18"/>
      <c r="N118" s="19"/>
    </row>
    <row r="119" spans="1:14" ht="14.25" x14ac:dyDescent="0.2">
      <c r="A119" s="12" t="str">
        <f t="shared" si="6"/>
        <v/>
      </c>
      <c r="B119" s="13"/>
      <c r="C119" s="15"/>
      <c r="D119" s="14"/>
      <c r="E119" s="20"/>
      <c r="F119" s="16"/>
      <c r="G119" s="20"/>
      <c r="H119" s="13"/>
      <c r="I119" s="30"/>
      <c r="J119" s="142"/>
      <c r="K119" s="32"/>
      <c r="L119" s="13"/>
      <c r="M119" s="18"/>
      <c r="N119" s="19"/>
    </row>
    <row r="120" spans="1:14" ht="14.25" x14ac:dyDescent="0.2">
      <c r="A120" s="12" t="str">
        <f t="shared" si="6"/>
        <v/>
      </c>
      <c r="B120" s="13"/>
      <c r="C120" s="15"/>
      <c r="D120" s="14"/>
      <c r="E120" s="20"/>
      <c r="F120" s="16"/>
      <c r="G120" s="20"/>
      <c r="H120" s="13"/>
      <c r="I120" s="30"/>
      <c r="J120" s="142"/>
      <c r="K120" s="32"/>
      <c r="L120" s="13"/>
      <c r="M120" s="18"/>
      <c r="N120" s="19"/>
    </row>
    <row r="121" spans="1:14" ht="14.25" x14ac:dyDescent="0.2">
      <c r="A121" s="12" t="str">
        <f t="shared" si="6"/>
        <v/>
      </c>
      <c r="B121" s="13"/>
      <c r="C121" s="15"/>
      <c r="D121" s="14"/>
      <c r="E121" s="20"/>
      <c r="F121" s="16"/>
      <c r="G121" s="20"/>
      <c r="H121" s="13"/>
      <c r="I121" s="30"/>
      <c r="J121" s="142"/>
      <c r="K121" s="32"/>
      <c r="L121" s="13"/>
      <c r="M121" s="18"/>
      <c r="N121" s="19"/>
    </row>
    <row r="122" spans="1:14" ht="14.25" x14ac:dyDescent="0.2">
      <c r="A122" s="12" t="str">
        <f t="shared" si="6"/>
        <v/>
      </c>
      <c r="B122" s="13"/>
      <c r="C122" s="15"/>
      <c r="D122" s="14"/>
      <c r="E122" s="20"/>
      <c r="F122" s="16"/>
      <c r="G122" s="20"/>
      <c r="H122" s="13"/>
      <c r="I122" s="30"/>
      <c r="J122" s="142"/>
      <c r="K122" s="32"/>
      <c r="L122" s="13"/>
      <c r="M122" s="18"/>
      <c r="N122" s="19"/>
    </row>
    <row r="123" spans="1:14" ht="14.25" x14ac:dyDescent="0.2">
      <c r="A123" s="12" t="str">
        <f t="shared" si="6"/>
        <v/>
      </c>
      <c r="B123" s="13"/>
      <c r="C123" s="15"/>
      <c r="D123" s="14"/>
      <c r="E123" s="20"/>
      <c r="F123" s="16"/>
      <c r="G123" s="20"/>
      <c r="H123" s="13"/>
      <c r="I123" s="30"/>
      <c r="J123" s="142"/>
      <c r="K123" s="32"/>
      <c r="L123" s="13"/>
      <c r="M123" s="18"/>
      <c r="N123" s="19"/>
    </row>
    <row r="124" spans="1:14" ht="14.25" x14ac:dyDescent="0.2">
      <c r="A124" s="12" t="str">
        <f t="shared" si="6"/>
        <v/>
      </c>
      <c r="B124" s="13"/>
      <c r="C124" s="15"/>
      <c r="D124" s="14"/>
      <c r="E124" s="20"/>
      <c r="F124" s="16"/>
      <c r="G124" s="20"/>
      <c r="H124" s="13"/>
      <c r="I124" s="30"/>
      <c r="J124" s="142"/>
      <c r="K124" s="32"/>
      <c r="L124" s="13"/>
      <c r="M124" s="18"/>
      <c r="N124" s="19"/>
    </row>
    <row r="125" spans="1:14" ht="14.25" x14ac:dyDescent="0.2">
      <c r="A125" s="12" t="str">
        <f t="shared" si="6"/>
        <v/>
      </c>
      <c r="B125" s="13"/>
      <c r="C125" s="15"/>
      <c r="D125" s="14"/>
      <c r="E125" s="20"/>
      <c r="F125" s="16"/>
      <c r="G125" s="20"/>
      <c r="H125" s="13"/>
      <c r="I125" s="30"/>
      <c r="J125" s="142"/>
      <c r="K125" s="32"/>
      <c r="L125" s="13"/>
      <c r="M125" s="18"/>
      <c r="N125" s="19"/>
    </row>
    <row r="126" spans="1:14" ht="14.25" x14ac:dyDescent="0.2">
      <c r="A126" s="12" t="str">
        <f t="shared" si="6"/>
        <v/>
      </c>
      <c r="B126" s="13"/>
      <c r="C126" s="15"/>
      <c r="D126" s="14"/>
      <c r="E126" s="20"/>
      <c r="F126" s="16"/>
      <c r="G126" s="20"/>
      <c r="H126" s="13"/>
      <c r="I126" s="30"/>
      <c r="J126" s="142"/>
      <c r="K126" s="32"/>
      <c r="L126" s="13"/>
      <c r="M126" s="18"/>
      <c r="N126" s="19"/>
    </row>
    <row r="127" spans="1:14" ht="14.25" x14ac:dyDescent="0.2">
      <c r="A127" s="12" t="str">
        <f t="shared" si="6"/>
        <v/>
      </c>
      <c r="B127" s="13"/>
      <c r="C127" s="15"/>
      <c r="D127" s="14"/>
      <c r="E127" s="20"/>
      <c r="F127" s="16"/>
      <c r="G127" s="20"/>
      <c r="H127" s="13"/>
      <c r="I127" s="30"/>
      <c r="J127" s="142"/>
      <c r="K127" s="32"/>
      <c r="L127" s="13"/>
      <c r="M127" s="18"/>
      <c r="N127" s="19"/>
    </row>
    <row r="128" spans="1:14" ht="14.25" x14ac:dyDescent="0.2">
      <c r="A128" s="12" t="str">
        <f t="shared" si="6"/>
        <v/>
      </c>
      <c r="B128" s="13"/>
      <c r="C128" s="15"/>
      <c r="D128" s="14"/>
      <c r="E128" s="20"/>
      <c r="F128" s="16"/>
      <c r="G128" s="20"/>
      <c r="H128" s="13"/>
      <c r="I128" s="30"/>
      <c r="J128" s="142"/>
      <c r="K128" s="32"/>
      <c r="L128" s="13"/>
      <c r="M128" s="18"/>
      <c r="N128" s="19"/>
    </row>
    <row r="129" spans="1:14" ht="14.25" x14ac:dyDescent="0.2">
      <c r="A129" s="12" t="str">
        <f t="shared" si="6"/>
        <v/>
      </c>
      <c r="B129" s="13"/>
      <c r="C129" s="15"/>
      <c r="D129" s="14"/>
      <c r="E129" s="20"/>
      <c r="F129" s="16"/>
      <c r="G129" s="20"/>
      <c r="H129" s="13"/>
      <c r="I129" s="30"/>
      <c r="J129" s="142"/>
      <c r="K129" s="32"/>
      <c r="L129" s="13"/>
      <c r="M129" s="18"/>
      <c r="N129" s="19"/>
    </row>
    <row r="130" spans="1:14" ht="14.25" x14ac:dyDescent="0.2">
      <c r="A130" s="12" t="str">
        <f t="shared" si="6"/>
        <v/>
      </c>
      <c r="B130" s="13"/>
      <c r="C130" s="15"/>
      <c r="D130" s="14"/>
      <c r="E130" s="20"/>
      <c r="F130" s="16"/>
      <c r="G130" s="20"/>
      <c r="H130" s="13"/>
      <c r="I130" s="30"/>
      <c r="J130" s="142"/>
      <c r="K130" s="32"/>
      <c r="L130" s="13"/>
      <c r="M130" s="18"/>
      <c r="N130" s="19"/>
    </row>
    <row r="131" spans="1:14" ht="14.25" x14ac:dyDescent="0.2">
      <c r="A131" s="12" t="str">
        <f t="shared" si="6"/>
        <v/>
      </c>
      <c r="B131" s="13"/>
      <c r="C131" s="15"/>
      <c r="D131" s="14"/>
      <c r="E131" s="20"/>
      <c r="F131" s="16"/>
      <c r="G131" s="20"/>
      <c r="H131" s="13"/>
      <c r="I131" s="30"/>
      <c r="J131" s="142"/>
      <c r="K131" s="32"/>
      <c r="L131" s="13"/>
      <c r="M131" s="18"/>
      <c r="N131" s="19"/>
    </row>
    <row r="132" spans="1:14" ht="14.25" x14ac:dyDescent="0.2">
      <c r="A132" s="12" t="str">
        <f t="shared" si="6"/>
        <v/>
      </c>
      <c r="B132" s="13"/>
      <c r="C132" s="15"/>
      <c r="D132" s="14"/>
      <c r="E132" s="20"/>
      <c r="F132" s="16"/>
      <c r="G132" s="20"/>
      <c r="H132" s="13"/>
      <c r="I132" s="30"/>
      <c r="J132" s="142"/>
      <c r="K132" s="32"/>
      <c r="L132" s="13"/>
      <c r="M132" s="18"/>
      <c r="N132" s="19"/>
    </row>
    <row r="133" spans="1:14" ht="14.25" x14ac:dyDescent="0.2">
      <c r="A133" s="12" t="str">
        <f t="shared" si="6"/>
        <v/>
      </c>
      <c r="B133" s="13"/>
      <c r="C133" s="15"/>
      <c r="D133" s="14"/>
      <c r="E133" s="20"/>
      <c r="F133" s="16"/>
      <c r="G133" s="20"/>
      <c r="H133" s="13"/>
      <c r="I133" s="30"/>
      <c r="J133" s="142"/>
      <c r="K133" s="32"/>
      <c r="L133" s="13"/>
      <c r="M133" s="18"/>
      <c r="N133" s="19"/>
    </row>
    <row r="134" spans="1:14" ht="14.25" x14ac:dyDescent="0.2">
      <c r="A134" s="12" t="str">
        <f t="shared" ref="A134:A147" si="7">CONCATENATE(B134,C134,D134)</f>
        <v/>
      </c>
      <c r="B134" s="13"/>
      <c r="C134" s="15"/>
      <c r="D134" s="14"/>
      <c r="E134" s="20"/>
      <c r="F134" s="16"/>
      <c r="G134" s="20"/>
      <c r="H134" s="13"/>
      <c r="I134" s="30"/>
      <c r="J134" s="142"/>
      <c r="K134" s="32"/>
      <c r="L134" s="13"/>
      <c r="M134" s="18"/>
      <c r="N134" s="19"/>
    </row>
    <row r="135" spans="1:14" ht="14.25" x14ac:dyDescent="0.2">
      <c r="A135" s="12" t="str">
        <f t="shared" si="7"/>
        <v/>
      </c>
      <c r="B135" s="13"/>
      <c r="C135" s="15"/>
      <c r="D135" s="14"/>
      <c r="E135" s="20"/>
      <c r="F135" s="16"/>
      <c r="G135" s="20"/>
      <c r="H135" s="13"/>
      <c r="I135" s="30"/>
      <c r="J135" s="142"/>
      <c r="K135" s="32"/>
      <c r="L135" s="13"/>
      <c r="M135" s="18"/>
      <c r="N135" s="19"/>
    </row>
    <row r="136" spans="1:14" ht="14.25" x14ac:dyDescent="0.2">
      <c r="A136" s="12" t="str">
        <f t="shared" si="7"/>
        <v/>
      </c>
      <c r="B136" s="13"/>
      <c r="C136" s="15"/>
      <c r="D136" s="14"/>
      <c r="E136" s="20"/>
      <c r="F136" s="16"/>
      <c r="G136" s="20"/>
      <c r="H136" s="13"/>
      <c r="I136" s="30"/>
      <c r="J136" s="142"/>
      <c r="K136" s="32"/>
      <c r="L136" s="13"/>
      <c r="M136" s="18"/>
      <c r="N136" s="19"/>
    </row>
    <row r="137" spans="1:14" ht="14.25" x14ac:dyDescent="0.2">
      <c r="A137" s="12" t="str">
        <f t="shared" si="7"/>
        <v/>
      </c>
      <c r="B137" s="13"/>
      <c r="C137" s="15"/>
      <c r="D137" s="14"/>
      <c r="E137" s="20"/>
      <c r="F137" s="16"/>
      <c r="G137" s="20"/>
      <c r="H137" s="13"/>
      <c r="I137" s="30"/>
      <c r="J137" s="142"/>
      <c r="K137" s="32"/>
      <c r="L137" s="13"/>
      <c r="M137" s="18"/>
      <c r="N137" s="19"/>
    </row>
    <row r="138" spans="1:14" ht="14.25" x14ac:dyDescent="0.2">
      <c r="A138" s="12" t="str">
        <f t="shared" si="7"/>
        <v/>
      </c>
      <c r="B138" s="13"/>
      <c r="C138" s="15"/>
      <c r="D138" s="14"/>
      <c r="E138" s="20"/>
      <c r="F138" s="16"/>
      <c r="G138" s="20"/>
      <c r="H138" s="13"/>
      <c r="I138" s="30"/>
      <c r="J138" s="142"/>
      <c r="K138" s="32"/>
      <c r="L138" s="13"/>
      <c r="M138" s="18"/>
      <c r="N138" s="19"/>
    </row>
    <row r="139" spans="1:14" ht="14.25" x14ac:dyDescent="0.2">
      <c r="A139" s="12" t="str">
        <f t="shared" si="7"/>
        <v/>
      </c>
      <c r="B139" s="13"/>
      <c r="C139" s="15"/>
      <c r="D139" s="14"/>
      <c r="E139" s="20"/>
      <c r="F139" s="16"/>
      <c r="G139" s="20"/>
      <c r="H139" s="13"/>
      <c r="I139" s="30"/>
      <c r="J139" s="142"/>
      <c r="K139" s="32"/>
      <c r="L139" s="13"/>
      <c r="M139" s="18"/>
      <c r="N139" s="19"/>
    </row>
    <row r="140" spans="1:14" ht="14.25" x14ac:dyDescent="0.2">
      <c r="A140" s="12" t="str">
        <f t="shared" si="7"/>
        <v/>
      </c>
      <c r="B140" s="13"/>
      <c r="C140" s="15"/>
      <c r="D140" s="14"/>
      <c r="E140" s="20"/>
      <c r="F140" s="16"/>
      <c r="G140" s="20"/>
      <c r="H140" s="13"/>
      <c r="I140" s="30"/>
      <c r="J140" s="142"/>
      <c r="K140" s="32"/>
      <c r="L140" s="13"/>
      <c r="M140" s="18"/>
      <c r="N140" s="19"/>
    </row>
    <row r="141" spans="1:14" ht="14.25" x14ac:dyDescent="0.2">
      <c r="A141" s="12" t="str">
        <f t="shared" si="7"/>
        <v/>
      </c>
      <c r="B141" s="13"/>
      <c r="C141" s="15"/>
      <c r="D141" s="14"/>
      <c r="E141" s="20"/>
      <c r="F141" s="16"/>
      <c r="G141" s="20"/>
      <c r="H141" s="13"/>
      <c r="I141" s="30"/>
      <c r="J141" s="142"/>
      <c r="K141" s="32"/>
      <c r="L141" s="13"/>
      <c r="M141" s="18"/>
      <c r="N141" s="19"/>
    </row>
    <row r="142" spans="1:14" ht="14.25" x14ac:dyDescent="0.2">
      <c r="A142" s="12" t="str">
        <f t="shared" si="7"/>
        <v/>
      </c>
      <c r="B142" s="13"/>
      <c r="C142" s="15"/>
      <c r="D142" s="14"/>
      <c r="E142" s="20"/>
      <c r="F142" s="16"/>
      <c r="G142" s="20"/>
      <c r="H142" s="13"/>
      <c r="I142" s="30"/>
      <c r="J142" s="142"/>
      <c r="K142" s="32"/>
      <c r="L142" s="13"/>
      <c r="M142" s="18"/>
      <c r="N142" s="19"/>
    </row>
    <row r="143" spans="1:14" ht="14.25" x14ac:dyDescent="0.2">
      <c r="A143" s="12" t="str">
        <f t="shared" si="7"/>
        <v/>
      </c>
      <c r="B143" s="13"/>
      <c r="C143" s="15"/>
      <c r="D143" s="14"/>
      <c r="E143" s="20"/>
      <c r="F143" s="16"/>
      <c r="G143" s="20"/>
      <c r="H143" s="13"/>
      <c r="I143" s="30"/>
      <c r="J143" s="142"/>
      <c r="K143" s="32"/>
      <c r="L143" s="13"/>
      <c r="M143" s="18"/>
      <c r="N143" s="19"/>
    </row>
    <row r="144" spans="1:14" ht="14.25" x14ac:dyDescent="0.2">
      <c r="A144" s="12" t="str">
        <f t="shared" si="7"/>
        <v/>
      </c>
      <c r="B144" s="13"/>
      <c r="C144" s="15"/>
      <c r="D144" s="14"/>
      <c r="E144" s="20"/>
      <c r="F144" s="16"/>
      <c r="G144" s="20"/>
      <c r="H144" s="13"/>
      <c r="I144" s="30"/>
      <c r="J144" s="142"/>
      <c r="K144" s="32"/>
      <c r="L144" s="13"/>
      <c r="M144" s="18"/>
      <c r="N144" s="19"/>
    </row>
    <row r="145" spans="1:14" ht="14.25" x14ac:dyDescent="0.2">
      <c r="A145" s="12" t="str">
        <f t="shared" si="7"/>
        <v/>
      </c>
      <c r="B145" s="13"/>
      <c r="C145" s="15"/>
      <c r="D145" s="14"/>
      <c r="E145" s="20"/>
      <c r="F145" s="16"/>
      <c r="G145" s="20"/>
      <c r="H145" s="13"/>
      <c r="I145" s="30"/>
      <c r="J145" s="142"/>
      <c r="K145" s="32"/>
      <c r="L145" s="13"/>
      <c r="M145" s="18"/>
      <c r="N145" s="19"/>
    </row>
    <row r="146" spans="1:14" ht="14.25" x14ac:dyDescent="0.2">
      <c r="A146" s="12" t="str">
        <f t="shared" si="7"/>
        <v/>
      </c>
      <c r="B146" s="13"/>
      <c r="C146" s="15"/>
      <c r="D146" s="14"/>
      <c r="E146" s="20"/>
      <c r="F146" s="16"/>
      <c r="G146" s="20"/>
      <c r="H146" s="13"/>
      <c r="I146" s="30"/>
      <c r="J146" s="142"/>
      <c r="K146" s="32"/>
      <c r="L146" s="13"/>
      <c r="M146" s="18"/>
      <c r="N146" s="19"/>
    </row>
    <row r="147" spans="1:14" ht="14.25" x14ac:dyDescent="0.2">
      <c r="A147" s="12" t="str">
        <f t="shared" si="7"/>
        <v/>
      </c>
      <c r="B147" s="13"/>
      <c r="C147" s="15"/>
      <c r="D147" s="14"/>
      <c r="E147" s="20"/>
      <c r="F147" s="16"/>
      <c r="G147" s="20"/>
      <c r="H147" s="13"/>
      <c r="I147" s="30"/>
      <c r="J147" s="142"/>
      <c r="K147" s="32"/>
      <c r="L147" s="13"/>
      <c r="M147" s="18">
        <f t="shared" ref="M147" si="8">IF(L147=1,7,IF(L147=2,6,IF(L147=3,5,IF(L147=4,4,IF(L147=5,3,IF(L147=6,2,IF(L147&gt;=6,1,0)))))))</f>
        <v>0</v>
      </c>
      <c r="N147" s="19">
        <f>SUM(M147+$N$5)</f>
        <v>0</v>
      </c>
    </row>
  </sheetData>
  <autoFilter ref="A3:N147" xr:uid="{FA3E7FBB-256A-4B19-B30B-F492D7921C67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47">
      <sortCondition ref="B3:B147"/>
    </sortState>
  </autoFilter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22" priority="488"/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74BA-AD47-418E-B894-0E18A5E78454}">
  <sheetPr codeName="Sheet16">
    <tabColor rgb="FFC00000"/>
  </sheetPr>
  <dimension ref="A1:P37"/>
  <sheetViews>
    <sheetView topLeftCell="A2" workbookViewId="0">
      <selection activeCell="D11" sqref="D11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8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20</v>
      </c>
      <c r="B1" s="656" t="s">
        <v>84</v>
      </c>
      <c r="C1" s="657"/>
      <c r="D1" s="7" t="s">
        <v>11</v>
      </c>
      <c r="E1" s="658" t="s">
        <v>371</v>
      </c>
      <c r="F1" s="659"/>
      <c r="G1" s="659"/>
      <c r="H1" s="659"/>
      <c r="I1" s="659"/>
      <c r="J1" s="659"/>
      <c r="K1" s="8" t="s">
        <v>12</v>
      </c>
      <c r="L1" s="660" t="s">
        <v>372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COUNTA(_xlfn.UNIQUE(D6:D126))</f>
        <v>21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19">
        <f>IF(N4=1,0,IF(N4=2,1,IF(N4=3,2,0)))</f>
        <v>0</v>
      </c>
    </row>
    <row r="6" spans="1:16" ht="14.25" x14ac:dyDescent="0.2">
      <c r="A6" s="12" t="str">
        <f t="shared" ref="A6:A37" si="0">CONCATENATE(B6,C6,D6)</f>
        <v>105Addison MoirHartleys Vintage</v>
      </c>
      <c r="B6" s="13">
        <v>105</v>
      </c>
      <c r="C6" s="459" t="s">
        <v>731</v>
      </c>
      <c r="D6" s="475" t="s">
        <v>730</v>
      </c>
      <c r="E6" s="20"/>
      <c r="F6" s="16"/>
      <c r="G6" s="20"/>
      <c r="H6" s="13"/>
      <c r="I6" s="30"/>
      <c r="J6" s="142"/>
      <c r="K6" s="32">
        <v>34.9</v>
      </c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/>
      </c>
      <c r="B7" s="13"/>
      <c r="C7" s="459" t="s">
        <v>19</v>
      </c>
      <c r="D7" s="476" t="s">
        <v>19</v>
      </c>
      <c r="E7" s="20"/>
      <c r="F7" s="16"/>
      <c r="G7" s="20"/>
      <c r="H7" s="13"/>
      <c r="I7" s="30"/>
      <c r="J7" s="142"/>
      <c r="K7" s="32"/>
      <c r="L7" s="17"/>
      <c r="M7" s="18">
        <f t="shared" ref="M7:M31" si="1">IF(L7=1,7,IF(L7=2,6,IF(L7=3,5,IF(L7=4,4,IF(L7=5,3,IF(L7=6,2,IF(L7&gt;=6,1,0)))))))</f>
        <v>0</v>
      </c>
      <c r="N7" s="19">
        <f t="shared" ref="N7:N31" si="2">SUM(M7+$N$5)</f>
        <v>0</v>
      </c>
      <c r="O7" s="29"/>
      <c r="P7" s="29"/>
    </row>
    <row r="8" spans="1:16" ht="14.25" x14ac:dyDescent="0.2">
      <c r="A8" s="12" t="str">
        <f t="shared" si="0"/>
        <v>80Mikayla OwenRebel Flight</v>
      </c>
      <c r="B8" s="13">
        <v>80</v>
      </c>
      <c r="C8" s="459" t="s">
        <v>193</v>
      </c>
      <c r="D8" s="476" t="s">
        <v>194</v>
      </c>
      <c r="E8" s="20"/>
      <c r="F8" s="16"/>
      <c r="G8" s="20"/>
      <c r="H8" s="13"/>
      <c r="I8" s="30">
        <v>36.07</v>
      </c>
      <c r="J8" s="30"/>
      <c r="K8" s="344"/>
      <c r="L8" s="17">
        <v>1</v>
      </c>
      <c r="M8" s="18">
        <f t="shared" si="1"/>
        <v>7</v>
      </c>
      <c r="N8" s="19">
        <f t="shared" si="2"/>
        <v>7</v>
      </c>
      <c r="P8" s="29"/>
    </row>
    <row r="9" spans="1:16" ht="14.25" x14ac:dyDescent="0.2">
      <c r="A9" s="12" t="str">
        <f t="shared" si="0"/>
        <v>80Skye NathanMiss Sunset</v>
      </c>
      <c r="B9" s="13">
        <v>80</v>
      </c>
      <c r="C9" s="459" t="s">
        <v>733</v>
      </c>
      <c r="D9" s="476" t="s">
        <v>732</v>
      </c>
      <c r="E9" s="20"/>
      <c r="F9" s="16"/>
      <c r="G9" s="20"/>
      <c r="H9" s="13"/>
      <c r="I9" s="30">
        <v>47.09</v>
      </c>
      <c r="J9" s="30"/>
      <c r="K9" s="344"/>
      <c r="L9" s="463">
        <v>2</v>
      </c>
      <c r="M9" s="18">
        <f t="shared" si="1"/>
        <v>6</v>
      </c>
      <c r="N9" s="19">
        <f t="shared" si="2"/>
        <v>6</v>
      </c>
      <c r="P9" s="29"/>
    </row>
    <row r="10" spans="1:16" ht="14.25" x14ac:dyDescent="0.2">
      <c r="A10" s="12" t="str">
        <f t="shared" si="0"/>
        <v>80Joanne LangeClare Downs Sultans of Swing</v>
      </c>
      <c r="B10" s="13">
        <v>80</v>
      </c>
      <c r="C10" s="459" t="s">
        <v>196</v>
      </c>
      <c r="D10" s="476" t="s">
        <v>1139</v>
      </c>
      <c r="E10" s="20"/>
      <c r="F10" s="16"/>
      <c r="G10" s="20"/>
      <c r="H10" s="13"/>
      <c r="I10" s="30">
        <v>54.49</v>
      </c>
      <c r="J10" s="30"/>
      <c r="K10" s="344"/>
      <c r="L10" s="17">
        <v>3</v>
      </c>
      <c r="M10" s="18">
        <f t="shared" si="1"/>
        <v>5</v>
      </c>
      <c r="N10" s="19">
        <f t="shared" si="2"/>
        <v>5</v>
      </c>
    </row>
    <row r="11" spans="1:16" ht="14.25" x14ac:dyDescent="0.2">
      <c r="A11" s="12" t="str">
        <f t="shared" si="0"/>
        <v>80Mia HolbertonCastiel</v>
      </c>
      <c r="B11" s="13">
        <v>80</v>
      </c>
      <c r="C11" s="459" t="s">
        <v>735</v>
      </c>
      <c r="D11" s="476" t="s">
        <v>734</v>
      </c>
      <c r="E11" s="20"/>
      <c r="F11" s="16"/>
      <c r="G11" s="20"/>
      <c r="H11" s="13"/>
      <c r="I11" s="30">
        <v>105.2</v>
      </c>
      <c r="J11" s="30"/>
      <c r="K11" s="344"/>
      <c r="L11" s="17">
        <v>4</v>
      </c>
      <c r="M11" s="18">
        <f t="shared" si="1"/>
        <v>4</v>
      </c>
      <c r="N11" s="19">
        <f t="shared" si="2"/>
        <v>4</v>
      </c>
    </row>
    <row r="12" spans="1:16" ht="14.25" x14ac:dyDescent="0.2">
      <c r="A12" s="12" t="str">
        <f t="shared" si="0"/>
        <v>80Willoughby SharpSenator Budweiser</v>
      </c>
      <c r="B12" s="13">
        <v>80</v>
      </c>
      <c r="C12" s="459" t="s">
        <v>737</v>
      </c>
      <c r="D12" s="476" t="s">
        <v>736</v>
      </c>
      <c r="E12" s="20"/>
      <c r="F12" s="16"/>
      <c r="G12" s="20"/>
      <c r="H12" s="13"/>
      <c r="I12" s="30"/>
      <c r="J12" s="30"/>
      <c r="K12" s="32"/>
      <c r="L12" s="17"/>
      <c r="M12" s="18">
        <f t="shared" si="1"/>
        <v>0</v>
      </c>
      <c r="N12" s="19">
        <f t="shared" si="2"/>
        <v>0</v>
      </c>
    </row>
    <row r="13" spans="1:16" ht="14.25" x14ac:dyDescent="0.2">
      <c r="A13" s="12" t="str">
        <f t="shared" si="0"/>
        <v/>
      </c>
      <c r="B13" s="13"/>
      <c r="C13" s="459" t="s">
        <v>19</v>
      </c>
      <c r="D13" s="476" t="s">
        <v>19</v>
      </c>
      <c r="E13" s="20"/>
      <c r="F13" s="16"/>
      <c r="G13" s="20"/>
      <c r="H13" s="13"/>
      <c r="I13" s="30"/>
      <c r="J13" s="30"/>
      <c r="K13" s="32"/>
      <c r="L13" s="17"/>
      <c r="M13" s="18">
        <f t="shared" si="1"/>
        <v>0</v>
      </c>
      <c r="N13" s="19">
        <f t="shared" si="2"/>
        <v>0</v>
      </c>
    </row>
    <row r="14" spans="1:16" ht="14.25" x14ac:dyDescent="0.2">
      <c r="A14" s="12" t="str">
        <f t="shared" si="0"/>
        <v>80Addison MoirMel Bea</v>
      </c>
      <c r="B14" s="13">
        <v>80</v>
      </c>
      <c r="C14" s="459" t="s">
        <v>731</v>
      </c>
      <c r="D14" s="476" t="s">
        <v>738</v>
      </c>
      <c r="E14" s="20"/>
      <c r="F14" s="16"/>
      <c r="G14" s="20"/>
      <c r="H14" s="13"/>
      <c r="I14" s="30">
        <v>29.9</v>
      </c>
      <c r="J14" s="30"/>
      <c r="K14" s="344"/>
      <c r="L14" s="17">
        <v>1</v>
      </c>
      <c r="M14" s="18">
        <f t="shared" si="1"/>
        <v>7</v>
      </c>
      <c r="N14" s="19">
        <f t="shared" si="2"/>
        <v>7</v>
      </c>
    </row>
    <row r="15" spans="1:16" ht="14.25" x14ac:dyDescent="0.2">
      <c r="A15" s="12" t="str">
        <f t="shared" si="0"/>
        <v/>
      </c>
      <c r="B15" s="13"/>
      <c r="C15" s="459" t="s">
        <v>19</v>
      </c>
      <c r="D15" s="476" t="s">
        <v>19</v>
      </c>
      <c r="E15" s="20"/>
      <c r="F15" s="16"/>
      <c r="G15" s="20"/>
      <c r="H15" s="13"/>
      <c r="I15" s="30"/>
      <c r="J15" s="30"/>
      <c r="K15" s="32"/>
      <c r="L15" s="17"/>
      <c r="M15" s="18">
        <f t="shared" si="1"/>
        <v>0</v>
      </c>
      <c r="N15" s="19">
        <f t="shared" si="2"/>
        <v>0</v>
      </c>
    </row>
    <row r="16" spans="1:16" ht="14.25" x14ac:dyDescent="0.2">
      <c r="A16" s="12" t="str">
        <f t="shared" si="0"/>
        <v>65Becky StrideSo Magical</v>
      </c>
      <c r="B16" s="13">
        <v>65</v>
      </c>
      <c r="C16" s="459" t="s">
        <v>231</v>
      </c>
      <c r="D16" s="476" t="s">
        <v>232</v>
      </c>
      <c r="E16" s="20"/>
      <c r="F16" s="16"/>
      <c r="G16" s="20"/>
      <c r="H16" s="13">
        <v>33.200000000000003</v>
      </c>
      <c r="I16" s="30"/>
      <c r="J16" s="30"/>
      <c r="K16" s="32"/>
      <c r="L16" s="17">
        <v>1</v>
      </c>
      <c r="M16" s="18">
        <f t="shared" si="1"/>
        <v>7</v>
      </c>
      <c r="N16" s="19">
        <f t="shared" si="2"/>
        <v>7</v>
      </c>
    </row>
    <row r="17" spans="1:14" ht="14.25" x14ac:dyDescent="0.2">
      <c r="A17" s="12" t="str">
        <f t="shared" si="0"/>
        <v>65Benjumen KloedenDesertdusk</v>
      </c>
      <c r="B17" s="13">
        <v>65</v>
      </c>
      <c r="C17" s="459" t="s">
        <v>740</v>
      </c>
      <c r="D17" s="476" t="s">
        <v>739</v>
      </c>
      <c r="E17" s="20"/>
      <c r="F17" s="16"/>
      <c r="G17" s="20"/>
      <c r="H17" s="13">
        <v>33.799999999999997</v>
      </c>
      <c r="I17" s="30"/>
      <c r="J17" s="30"/>
      <c r="K17" s="32"/>
      <c r="L17" s="17">
        <v>2</v>
      </c>
      <c r="M17" s="18">
        <f t="shared" si="1"/>
        <v>6</v>
      </c>
      <c r="N17" s="19">
        <f t="shared" si="2"/>
        <v>6</v>
      </c>
    </row>
    <row r="18" spans="1:14" ht="14.25" x14ac:dyDescent="0.2">
      <c r="A18" s="12" t="str">
        <f t="shared" si="0"/>
        <v>65Samuel BryanRas</v>
      </c>
      <c r="B18" s="13">
        <v>65</v>
      </c>
      <c r="C18" s="459" t="s">
        <v>742</v>
      </c>
      <c r="D18" s="476" t="s">
        <v>741</v>
      </c>
      <c r="E18" s="20"/>
      <c r="F18" s="16"/>
      <c r="G18" s="20"/>
      <c r="H18" s="13">
        <v>68.599999999999994</v>
      </c>
      <c r="I18" s="30"/>
      <c r="J18" s="30"/>
      <c r="K18" s="32"/>
      <c r="L18" s="17">
        <v>3</v>
      </c>
      <c r="M18" s="18">
        <f t="shared" si="1"/>
        <v>5</v>
      </c>
      <c r="N18" s="19">
        <f t="shared" si="2"/>
        <v>5</v>
      </c>
    </row>
    <row r="19" spans="1:14" ht="14.25" x14ac:dyDescent="0.2">
      <c r="A19" s="12" t="str">
        <f t="shared" si="0"/>
        <v>65Maya Van IrsenLouie</v>
      </c>
      <c r="B19" s="13">
        <v>65</v>
      </c>
      <c r="C19" s="459" t="s">
        <v>744</v>
      </c>
      <c r="D19" s="476" t="s">
        <v>743</v>
      </c>
      <c r="E19" s="20"/>
      <c r="F19" s="16"/>
      <c r="G19" s="20"/>
      <c r="H19" s="13">
        <v>147.4</v>
      </c>
      <c r="I19" s="30"/>
      <c r="J19" s="30"/>
      <c r="K19" s="32"/>
      <c r="L19" s="17">
        <v>4</v>
      </c>
      <c r="M19" s="18">
        <f t="shared" si="1"/>
        <v>4</v>
      </c>
      <c r="N19" s="19">
        <f t="shared" si="2"/>
        <v>4</v>
      </c>
    </row>
    <row r="20" spans="1:14" ht="14.25" x14ac:dyDescent="0.2">
      <c r="A20" s="12" t="str">
        <f t="shared" si="0"/>
        <v/>
      </c>
      <c r="B20" s="13"/>
      <c r="C20" s="459" t="s">
        <v>19</v>
      </c>
      <c r="D20" s="476" t="s">
        <v>19</v>
      </c>
      <c r="E20" s="20"/>
      <c r="F20" s="16"/>
      <c r="G20" s="20"/>
      <c r="H20" s="13"/>
      <c r="I20" s="30"/>
      <c r="J20" s="30"/>
      <c r="K20" s="32"/>
      <c r="L20" s="474"/>
      <c r="M20" s="19">
        <f t="shared" si="1"/>
        <v>0</v>
      </c>
      <c r="N20" s="19">
        <f t="shared" si="2"/>
        <v>0</v>
      </c>
    </row>
    <row r="21" spans="1:14" ht="14.25" x14ac:dyDescent="0.2">
      <c r="A21" s="12" t="str">
        <f t="shared" si="0"/>
        <v>65Macey GreenLlamedos</v>
      </c>
      <c r="B21" s="13">
        <v>65</v>
      </c>
      <c r="C21" s="459" t="s">
        <v>287</v>
      </c>
      <c r="D21" s="476" t="s">
        <v>745</v>
      </c>
      <c r="E21" s="20"/>
      <c r="F21" s="16"/>
      <c r="G21" s="20"/>
      <c r="H21" s="13">
        <v>60.6</v>
      </c>
      <c r="I21" s="30"/>
      <c r="J21" s="30"/>
      <c r="K21" s="32"/>
      <c r="L21" s="363">
        <v>1</v>
      </c>
      <c r="M21" s="19">
        <f t="shared" si="1"/>
        <v>7</v>
      </c>
      <c r="N21" s="19">
        <f t="shared" si="2"/>
        <v>7</v>
      </c>
    </row>
    <row r="22" spans="1:14" ht="14.25" x14ac:dyDescent="0.2">
      <c r="A22" s="12" t="str">
        <f t="shared" si="0"/>
        <v/>
      </c>
      <c r="B22" s="13"/>
      <c r="C22" s="459" t="s">
        <v>19</v>
      </c>
      <c r="D22" s="476" t="s">
        <v>19</v>
      </c>
      <c r="E22" s="20"/>
      <c r="F22" s="16"/>
      <c r="G22" s="20"/>
      <c r="H22" s="13"/>
      <c r="I22" s="30"/>
      <c r="J22" s="30"/>
      <c r="K22" s="32"/>
      <c r="L22" s="421"/>
      <c r="M22" s="19">
        <f t="shared" si="1"/>
        <v>0</v>
      </c>
      <c r="N22" s="19">
        <f t="shared" si="2"/>
        <v>0</v>
      </c>
    </row>
    <row r="23" spans="1:14" ht="14.25" x14ac:dyDescent="0.2">
      <c r="A23" s="12" t="str">
        <f t="shared" si="0"/>
        <v>45Ashleigh PritchardYowada Tiptop</v>
      </c>
      <c r="B23" s="13">
        <v>45</v>
      </c>
      <c r="C23" s="459" t="s">
        <v>747</v>
      </c>
      <c r="D23" s="476" t="s">
        <v>746</v>
      </c>
      <c r="E23" s="20"/>
      <c r="F23" s="16"/>
      <c r="G23" s="13">
        <v>186</v>
      </c>
      <c r="I23" s="30"/>
      <c r="J23" s="30"/>
      <c r="K23" s="32"/>
      <c r="L23" s="363">
        <v>1</v>
      </c>
      <c r="M23" s="19">
        <f t="shared" si="1"/>
        <v>7</v>
      </c>
      <c r="N23" s="19">
        <f t="shared" si="2"/>
        <v>7</v>
      </c>
    </row>
    <row r="24" spans="1:14" ht="14.25" x14ac:dyDescent="0.2">
      <c r="A24" s="12" t="str">
        <f t="shared" si="0"/>
        <v/>
      </c>
      <c r="B24" s="13"/>
      <c r="C24" s="459" t="s">
        <v>19</v>
      </c>
      <c r="D24" s="476" t="s">
        <v>19</v>
      </c>
      <c r="E24" s="20"/>
      <c r="F24" s="16"/>
      <c r="G24" s="20"/>
      <c r="H24" s="13"/>
      <c r="I24" s="30"/>
      <c r="J24" s="30"/>
      <c r="K24" s="32"/>
      <c r="L24" s="17"/>
      <c r="M24" s="18">
        <f t="shared" si="1"/>
        <v>0</v>
      </c>
      <c r="N24" s="19">
        <f t="shared" si="2"/>
        <v>0</v>
      </c>
    </row>
    <row r="25" spans="1:14" ht="14.25" x14ac:dyDescent="0.2">
      <c r="A25" s="12" t="str">
        <f t="shared" si="0"/>
        <v>45Kaylee FisherGem Park Royal Belle</v>
      </c>
      <c r="B25" s="13">
        <v>45</v>
      </c>
      <c r="C25" s="459" t="s">
        <v>401</v>
      </c>
      <c r="D25" s="476" t="s">
        <v>402</v>
      </c>
      <c r="E25" s="20"/>
      <c r="F25" s="16"/>
      <c r="G25" s="20">
        <v>33</v>
      </c>
      <c r="H25" s="13"/>
      <c r="I25" s="30"/>
      <c r="J25" s="30"/>
      <c r="K25" s="32"/>
      <c r="L25" s="17">
        <v>1</v>
      </c>
      <c r="M25" s="18">
        <f t="shared" si="1"/>
        <v>7</v>
      </c>
      <c r="N25" s="19">
        <f t="shared" si="2"/>
        <v>7</v>
      </c>
    </row>
    <row r="26" spans="1:14" ht="14.25" x14ac:dyDescent="0.2">
      <c r="A26" s="12" t="str">
        <f t="shared" si="0"/>
        <v>45Molly O'MalleyPrince Of Narpyn</v>
      </c>
      <c r="B26" s="13">
        <v>45</v>
      </c>
      <c r="C26" s="459" t="s">
        <v>748</v>
      </c>
      <c r="D26" s="476" t="s">
        <v>755</v>
      </c>
      <c r="E26" s="20"/>
      <c r="F26" s="16"/>
      <c r="G26" s="20">
        <v>46.6</v>
      </c>
      <c r="H26" s="13"/>
      <c r="I26" s="30"/>
      <c r="J26" s="30"/>
      <c r="K26" s="32"/>
      <c r="L26" s="17">
        <v>2</v>
      </c>
      <c r="M26" s="18">
        <f t="shared" si="1"/>
        <v>6</v>
      </c>
      <c r="N26" s="19">
        <f t="shared" si="2"/>
        <v>6</v>
      </c>
    </row>
    <row r="27" spans="1:14" ht="14.25" x14ac:dyDescent="0.2">
      <c r="A27" s="12" t="str">
        <f t="shared" si="0"/>
        <v>45Matilda MeiklejohnJimmy O'Reilly</v>
      </c>
      <c r="B27" s="13">
        <v>45</v>
      </c>
      <c r="C27" s="459" t="s">
        <v>750</v>
      </c>
      <c r="D27" s="476" t="s">
        <v>749</v>
      </c>
      <c r="E27" s="20"/>
      <c r="F27" s="16"/>
      <c r="G27" s="20">
        <v>55.8</v>
      </c>
      <c r="H27" s="13"/>
      <c r="I27" s="30"/>
      <c r="J27" s="30"/>
      <c r="K27" s="32"/>
      <c r="L27" s="17">
        <v>3</v>
      </c>
      <c r="M27" s="18">
        <f t="shared" si="1"/>
        <v>5</v>
      </c>
      <c r="N27" s="19">
        <f t="shared" si="2"/>
        <v>5</v>
      </c>
    </row>
    <row r="28" spans="1:14" ht="14.25" x14ac:dyDescent="0.2">
      <c r="A28" s="12" t="str">
        <f t="shared" si="0"/>
        <v>45Kaylee FisherDelevingne</v>
      </c>
      <c r="B28" s="13">
        <v>45</v>
      </c>
      <c r="C28" s="459" t="s">
        <v>401</v>
      </c>
      <c r="D28" s="476" t="s">
        <v>751</v>
      </c>
      <c r="E28" s="20"/>
      <c r="F28" s="16"/>
      <c r="G28" s="20">
        <v>69.2</v>
      </c>
      <c r="H28" s="13"/>
      <c r="I28" s="30"/>
      <c r="J28" s="30"/>
      <c r="K28" s="32"/>
      <c r="L28" s="17">
        <v>4</v>
      </c>
      <c r="M28" s="18">
        <f t="shared" si="1"/>
        <v>4</v>
      </c>
      <c r="N28" s="19">
        <f t="shared" si="2"/>
        <v>4</v>
      </c>
    </row>
    <row r="29" spans="1:14" ht="14.25" x14ac:dyDescent="0.2">
      <c r="A29" s="12" t="str">
        <f t="shared" si="0"/>
        <v>45Mia NoakesHarry</v>
      </c>
      <c r="B29" s="13">
        <v>45</v>
      </c>
      <c r="C29" s="459" t="s">
        <v>753</v>
      </c>
      <c r="D29" s="476" t="s">
        <v>752</v>
      </c>
      <c r="E29" s="20"/>
      <c r="F29" s="16"/>
      <c r="G29" s="20">
        <v>83.4</v>
      </c>
      <c r="H29" s="13"/>
      <c r="I29" s="30"/>
      <c r="J29" s="30"/>
      <c r="K29" s="32"/>
      <c r="L29" s="17">
        <v>5</v>
      </c>
      <c r="M29" s="18">
        <f t="shared" si="1"/>
        <v>3</v>
      </c>
      <c r="N29" s="19">
        <f t="shared" si="2"/>
        <v>3</v>
      </c>
    </row>
    <row r="30" spans="1:14" ht="14.25" x14ac:dyDescent="0.2">
      <c r="A30" s="12" t="str">
        <f t="shared" si="0"/>
        <v>45Amelia WrightJoey</v>
      </c>
      <c r="B30" s="13">
        <v>45</v>
      </c>
      <c r="C30" s="459" t="s">
        <v>754</v>
      </c>
      <c r="D30" s="476" t="s">
        <v>567</v>
      </c>
      <c r="E30" s="20"/>
      <c r="F30" s="16"/>
      <c r="G30" s="20"/>
      <c r="H30" s="13"/>
      <c r="I30" s="30"/>
      <c r="J30" s="30"/>
      <c r="K30" s="32"/>
      <c r="L30" s="17"/>
      <c r="M30" s="18">
        <f t="shared" si="1"/>
        <v>0</v>
      </c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459" t="s">
        <v>19</v>
      </c>
      <c r="D31" s="476" t="s">
        <v>19</v>
      </c>
      <c r="E31" s="20"/>
      <c r="F31" s="16"/>
      <c r="G31" s="20"/>
      <c r="H31" s="13"/>
      <c r="I31" s="30"/>
      <c r="J31" s="30"/>
      <c r="K31" s="32"/>
      <c r="L31" s="17"/>
      <c r="M31" s="18">
        <f t="shared" si="1"/>
        <v>0</v>
      </c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14" t="s">
        <v>19</v>
      </c>
      <c r="D32" s="15" t="s">
        <v>19</v>
      </c>
      <c r="E32" s="20"/>
      <c r="F32" s="16"/>
      <c r="G32" s="20"/>
      <c r="H32" s="13"/>
      <c r="I32" s="30"/>
      <c r="J32" s="142"/>
      <c r="K32" s="32"/>
      <c r="L32" s="17"/>
      <c r="M32" s="18">
        <f t="shared" ref="M32:M37" si="3">IF(L32=1,7,IF(L32=2,6,IF(L32=3,5,IF(L32=4,4,IF(L32=5,3,IF(L32=6,2,IF(L32&gt;=6,1,0)))))))</f>
        <v>0</v>
      </c>
      <c r="N32" s="19">
        <f t="shared" ref="N32:N37" si="4">SUM(M32+$N$5)</f>
        <v>0</v>
      </c>
    </row>
    <row r="33" spans="1:14" ht="14.25" x14ac:dyDescent="0.2">
      <c r="A33" s="12" t="str">
        <f t="shared" si="0"/>
        <v/>
      </c>
      <c r="B33" s="13"/>
      <c r="C33" s="14" t="s">
        <v>19</v>
      </c>
      <c r="D33" s="15" t="s">
        <v>19</v>
      </c>
      <c r="E33" s="20"/>
      <c r="F33" s="16"/>
      <c r="G33" s="20"/>
      <c r="H33" s="13"/>
      <c r="I33" s="30"/>
      <c r="J33" s="142"/>
      <c r="K33" s="32"/>
      <c r="L33" s="17"/>
      <c r="M33" s="18">
        <f t="shared" si="3"/>
        <v>0</v>
      </c>
      <c r="N33" s="19">
        <f t="shared" si="4"/>
        <v>0</v>
      </c>
    </row>
    <row r="34" spans="1:14" ht="14.25" x14ac:dyDescent="0.2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3"/>
        <v>0</v>
      </c>
      <c r="N34" s="19">
        <f t="shared" si="4"/>
        <v>0</v>
      </c>
    </row>
    <row r="35" spans="1:14" ht="14.25" x14ac:dyDescent="0.2">
      <c r="A35" s="12" t="str">
        <f t="shared" si="0"/>
        <v/>
      </c>
      <c r="B35" s="13"/>
      <c r="C35" s="14" t="s">
        <v>19</v>
      </c>
      <c r="D35" s="15" t="s">
        <v>19</v>
      </c>
      <c r="E35" s="20"/>
      <c r="F35" s="16"/>
      <c r="G35" s="20"/>
      <c r="H35" s="13"/>
      <c r="I35" s="30"/>
      <c r="J35" s="142"/>
      <c r="K35" s="32"/>
      <c r="L35" s="17"/>
      <c r="M35" s="18">
        <f t="shared" si="3"/>
        <v>0</v>
      </c>
      <c r="N35" s="19">
        <f t="shared" si="4"/>
        <v>0</v>
      </c>
    </row>
    <row r="36" spans="1:14" ht="14.25" x14ac:dyDescent="0.2">
      <c r="A36" s="12" t="str">
        <f t="shared" si="0"/>
        <v/>
      </c>
      <c r="B36" s="13"/>
      <c r="C36" s="14" t="s">
        <v>19</v>
      </c>
      <c r="D36" s="15" t="s">
        <v>19</v>
      </c>
      <c r="E36" s="20"/>
      <c r="F36" s="16"/>
      <c r="G36" s="20"/>
      <c r="H36" s="13"/>
      <c r="I36" s="30"/>
      <c r="J36" s="142"/>
      <c r="K36" s="32"/>
      <c r="L36" s="17"/>
      <c r="M36" s="18">
        <f t="shared" si="3"/>
        <v>0</v>
      </c>
      <c r="N36" s="19">
        <f t="shared" si="4"/>
        <v>0</v>
      </c>
    </row>
    <row r="37" spans="1:14" ht="14.25" x14ac:dyDescent="0.2">
      <c r="A37" s="12" t="str">
        <f t="shared" si="0"/>
        <v/>
      </c>
      <c r="B37" s="13"/>
      <c r="C37" s="14" t="s">
        <v>19</v>
      </c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3"/>
        <v>0</v>
      </c>
      <c r="N37" s="19">
        <f t="shared" si="4"/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21" priority="55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D64E-9CDA-4AA8-A1A9-2CFDAE61C10F}">
  <sheetPr>
    <tabColor rgb="FFC00000"/>
  </sheetPr>
  <dimension ref="A1:P98"/>
  <sheetViews>
    <sheetView zoomScale="80" zoomScaleNormal="80" workbookViewId="0">
      <selection activeCell="D8" sqref="D8"/>
    </sheetView>
  </sheetViews>
  <sheetFormatPr defaultColWidth="9.140625" defaultRowHeight="12.75" x14ac:dyDescent="0.2"/>
  <cols>
    <col min="1" max="1" width="46.28515625" bestFit="1" customWidth="1"/>
    <col min="2" max="2" width="6.7109375" customWidth="1"/>
    <col min="3" max="3" width="19.140625" bestFit="1" customWidth="1"/>
    <col min="4" max="4" width="27.140625" bestFit="1" customWidth="1"/>
    <col min="5" max="5" width="9.5703125" bestFit="1" customWidth="1"/>
    <col min="6" max="6" width="14.85546875" bestFit="1" customWidth="1"/>
    <col min="7" max="7" width="7" bestFit="1" customWidth="1"/>
    <col min="8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47</v>
      </c>
      <c r="B1" s="656" t="s">
        <v>84</v>
      </c>
      <c r="C1" s="657"/>
      <c r="D1" s="7" t="s">
        <v>11</v>
      </c>
      <c r="E1" s="658" t="s">
        <v>581</v>
      </c>
      <c r="F1" s="659"/>
      <c r="G1" s="659"/>
      <c r="H1" s="659"/>
      <c r="I1" s="659"/>
      <c r="J1" s="659"/>
      <c r="K1" s="8" t="s">
        <v>12</v>
      </c>
      <c r="L1" s="692">
        <v>45403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48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95Mia StainesThe Chorister</v>
      </c>
      <c r="B6" s="13">
        <v>95</v>
      </c>
      <c r="C6" s="14" t="s">
        <v>555</v>
      </c>
      <c r="D6" s="15" t="s">
        <v>573</v>
      </c>
      <c r="E6" s="20"/>
      <c r="F6" s="16"/>
      <c r="G6" s="20"/>
      <c r="H6" s="13"/>
      <c r="I6" s="30"/>
      <c r="J6" s="142" t="s">
        <v>591</v>
      </c>
      <c r="K6" s="32"/>
      <c r="L6" s="17"/>
      <c r="M6" s="18">
        <f t="shared" ref="M6:M69" si="1"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25" x14ac:dyDescent="0.2">
      <c r="A7" s="12" t="str">
        <f t="shared" si="0"/>
        <v/>
      </c>
      <c r="B7" s="13"/>
      <c r="C7" s="14" t="s">
        <v>19</v>
      </c>
      <c r="D7" s="15" t="s">
        <v>19</v>
      </c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ref="N7:N70" si="2">SUM(M7+$N$5)</f>
        <v>0</v>
      </c>
      <c r="O7" s="29"/>
      <c r="P7" s="29"/>
    </row>
    <row r="8" spans="1:16" ht="14.25" x14ac:dyDescent="0.2">
      <c r="A8" s="12" t="str">
        <f t="shared" si="0"/>
        <v>80Mikayla OwenRebel Flight</v>
      </c>
      <c r="B8" s="13">
        <v>80</v>
      </c>
      <c r="C8" s="14" t="s">
        <v>193</v>
      </c>
      <c r="D8" s="15" t="s">
        <v>194</v>
      </c>
      <c r="E8" s="20"/>
      <c r="F8" s="16"/>
      <c r="G8" s="20"/>
      <c r="H8" s="13"/>
      <c r="I8" s="30">
        <v>37.200000000000003</v>
      </c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25" x14ac:dyDescent="0.2">
      <c r="A9" s="12" t="str">
        <f t="shared" si="0"/>
        <v>80Alexis WyllieBuffalo Soldier</v>
      </c>
      <c r="B9" s="13">
        <v>80</v>
      </c>
      <c r="C9" s="14" t="s">
        <v>217</v>
      </c>
      <c r="D9" s="15" t="s">
        <v>218</v>
      </c>
      <c r="E9" s="20"/>
      <c r="F9" s="16"/>
      <c r="G9" s="20"/>
      <c r="H9" s="13"/>
      <c r="I9" s="30">
        <v>39.4</v>
      </c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25" x14ac:dyDescent="0.2">
      <c r="A10" s="12" t="str">
        <f t="shared" si="0"/>
        <v>80Hadlee BaldacchinoTalaq Citi</v>
      </c>
      <c r="B10" s="13">
        <v>80</v>
      </c>
      <c r="C10" s="14" t="s">
        <v>222</v>
      </c>
      <c r="D10" s="15" t="s">
        <v>223</v>
      </c>
      <c r="E10" s="20"/>
      <c r="F10" s="16"/>
      <c r="G10" s="20"/>
      <c r="H10" s="13"/>
      <c r="I10" s="30">
        <v>92.1</v>
      </c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25" x14ac:dyDescent="0.2">
      <c r="A11" s="12" t="str">
        <f t="shared" si="0"/>
        <v>80Sophie DebritoTiaja Park Folly</v>
      </c>
      <c r="B11" s="13">
        <v>80</v>
      </c>
      <c r="C11" s="14" t="s">
        <v>621</v>
      </c>
      <c r="D11" s="15" t="s">
        <v>226</v>
      </c>
      <c r="E11" s="20"/>
      <c r="F11" s="16"/>
      <c r="G11" s="20"/>
      <c r="H11" s="13"/>
      <c r="I11" s="30">
        <v>96.4</v>
      </c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25" x14ac:dyDescent="0.2">
      <c r="A12" s="12" t="str">
        <f t="shared" si="0"/>
        <v>80Hayley DagnallJudaroo Hugo Boss</v>
      </c>
      <c r="B12" s="13">
        <v>80</v>
      </c>
      <c r="C12" s="14" t="s">
        <v>513</v>
      </c>
      <c r="D12" s="15" t="s">
        <v>811</v>
      </c>
      <c r="E12" s="20"/>
      <c r="F12" s="16"/>
      <c r="G12" s="20"/>
      <c r="H12" s="13"/>
      <c r="I12" s="30">
        <v>125.8</v>
      </c>
      <c r="J12" s="142"/>
      <c r="K12" s="32"/>
      <c r="L12" s="17">
        <v>5</v>
      </c>
      <c r="M12" s="18">
        <f t="shared" si="1"/>
        <v>3</v>
      </c>
      <c r="N12" s="19">
        <f t="shared" si="2"/>
        <v>3</v>
      </c>
      <c r="O12" s="29"/>
      <c r="P12" s="29"/>
    </row>
    <row r="13" spans="1:16" ht="14.25" x14ac:dyDescent="0.2">
      <c r="A13" s="12" t="str">
        <f t="shared" si="0"/>
        <v>80Sienna OwenMajestic Hunter</v>
      </c>
      <c r="B13" s="13">
        <v>80</v>
      </c>
      <c r="C13" s="14" t="s">
        <v>204</v>
      </c>
      <c r="D13" s="15" t="s">
        <v>205</v>
      </c>
      <c r="E13" s="20"/>
      <c r="F13" s="16"/>
      <c r="G13" s="20"/>
      <c r="H13" s="13"/>
      <c r="I13" s="30">
        <v>164.7</v>
      </c>
      <c r="J13" s="142"/>
      <c r="K13" s="32"/>
      <c r="L13" s="17">
        <v>6</v>
      </c>
      <c r="M13" s="18">
        <f t="shared" si="1"/>
        <v>2</v>
      </c>
      <c r="N13" s="19">
        <f t="shared" si="2"/>
        <v>2</v>
      </c>
      <c r="O13" s="29"/>
      <c r="P13" s="29"/>
    </row>
    <row r="14" spans="1:16" ht="14.25" x14ac:dyDescent="0.2">
      <c r="A14" s="12" t="str">
        <f t="shared" si="0"/>
        <v>80Jasmin HollandHinchinmose</v>
      </c>
      <c r="B14" s="13">
        <v>80</v>
      </c>
      <c r="C14" s="14" t="s">
        <v>812</v>
      </c>
      <c r="D14" s="15" t="s">
        <v>813</v>
      </c>
      <c r="E14" s="20"/>
      <c r="F14" s="16"/>
      <c r="G14" s="20"/>
      <c r="H14" s="13"/>
      <c r="I14" s="30" t="s">
        <v>591</v>
      </c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25" x14ac:dyDescent="0.2">
      <c r="A15" s="12" t="str">
        <f t="shared" si="0"/>
        <v>80Mya DoveGph Vitality</v>
      </c>
      <c r="B15" s="13">
        <v>80</v>
      </c>
      <c r="C15" s="14" t="s">
        <v>697</v>
      </c>
      <c r="D15" s="15" t="s">
        <v>845</v>
      </c>
      <c r="E15" s="20"/>
      <c r="F15" s="16"/>
      <c r="G15" s="20"/>
      <c r="H15" s="13"/>
      <c r="I15" s="30" t="s">
        <v>591</v>
      </c>
      <c r="J15" s="142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25" x14ac:dyDescent="0.2">
      <c r="A16" s="12" t="str">
        <f t="shared" si="0"/>
        <v>80Piper GillettPrisoner Of War</v>
      </c>
      <c r="B16" s="13">
        <v>80</v>
      </c>
      <c r="C16" s="14" t="s">
        <v>814</v>
      </c>
      <c r="D16" s="15" t="s">
        <v>846</v>
      </c>
      <c r="E16" s="20"/>
      <c r="F16" s="16"/>
      <c r="G16" s="20"/>
      <c r="H16" s="13"/>
      <c r="I16" s="30" t="s">
        <v>591</v>
      </c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25" x14ac:dyDescent="0.2">
      <c r="A17" s="12" t="str">
        <f t="shared" si="0"/>
        <v>80Willow PavlovicSammy</v>
      </c>
      <c r="B17" s="13">
        <v>80</v>
      </c>
      <c r="C17" s="14" t="s">
        <v>815</v>
      </c>
      <c r="D17" s="15" t="s">
        <v>816</v>
      </c>
      <c r="E17" s="20"/>
      <c r="F17" s="16"/>
      <c r="G17" s="20"/>
      <c r="H17" s="13"/>
      <c r="I17" s="30" t="s">
        <v>591</v>
      </c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0"/>
        <v>80Millie HardmanCharisma Beethoven</v>
      </c>
      <c r="B18" s="13">
        <v>80</v>
      </c>
      <c r="C18" s="14" t="s">
        <v>207</v>
      </c>
      <c r="D18" s="15" t="s">
        <v>208</v>
      </c>
      <c r="E18" s="20"/>
      <c r="F18" s="16"/>
      <c r="G18" s="20"/>
      <c r="H18" s="13"/>
      <c r="I18" s="30" t="s">
        <v>655</v>
      </c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4" ht="14.25" x14ac:dyDescent="0.2">
      <c r="A19" s="12" t="str">
        <f t="shared" si="0"/>
        <v/>
      </c>
      <c r="B19" s="13"/>
      <c r="C19" s="14" t="s">
        <v>19</v>
      </c>
      <c r="D19" s="15" t="s">
        <v>19</v>
      </c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0"/>
        <v>65Tahni WilliamsHolland Park Riviera</v>
      </c>
      <c r="B20" s="13">
        <v>65</v>
      </c>
      <c r="C20" s="14" t="s">
        <v>817</v>
      </c>
      <c r="D20" s="15" t="s">
        <v>818</v>
      </c>
      <c r="E20" s="20"/>
      <c r="F20" s="16"/>
      <c r="G20" s="20"/>
      <c r="H20" s="13">
        <v>27.4</v>
      </c>
      <c r="I20" s="30"/>
      <c r="J20" s="142"/>
      <c r="K20" s="32"/>
      <c r="L20" s="17">
        <v>1</v>
      </c>
      <c r="M20" s="18">
        <f t="shared" si="1"/>
        <v>7</v>
      </c>
      <c r="N20" s="19">
        <f t="shared" si="2"/>
        <v>7</v>
      </c>
    </row>
    <row r="21" spans="1:14" ht="14.25" x14ac:dyDescent="0.2">
      <c r="A21" s="12" t="str">
        <f t="shared" si="0"/>
        <v>65Sophie IkenushiYartarla Park Paparazzi</v>
      </c>
      <c r="B21" s="13">
        <v>65</v>
      </c>
      <c r="C21" s="14" t="s">
        <v>265</v>
      </c>
      <c r="D21" s="15" t="s">
        <v>266</v>
      </c>
      <c r="E21" s="20"/>
      <c r="F21" s="16"/>
      <c r="G21" s="20"/>
      <c r="H21" s="13">
        <v>27.7</v>
      </c>
      <c r="I21" s="30"/>
      <c r="J21" s="142"/>
      <c r="K21" s="32"/>
      <c r="L21" s="17">
        <v>2</v>
      </c>
      <c r="M21" s="18">
        <f t="shared" si="1"/>
        <v>6</v>
      </c>
      <c r="N21" s="19">
        <f t="shared" si="2"/>
        <v>6</v>
      </c>
    </row>
    <row r="22" spans="1:14" ht="14.25" x14ac:dyDescent="0.2">
      <c r="A22" s="12" t="str">
        <f t="shared" si="0"/>
        <v>65Indi CurtinBrayside Blackjack</v>
      </c>
      <c r="B22" s="13">
        <v>65</v>
      </c>
      <c r="C22" s="14" t="s">
        <v>819</v>
      </c>
      <c r="D22" s="15" t="s">
        <v>820</v>
      </c>
      <c r="E22" s="20"/>
      <c r="F22" s="16"/>
      <c r="G22" s="20"/>
      <c r="H22" s="13">
        <v>27.9</v>
      </c>
      <c r="I22" s="30"/>
      <c r="J22" s="142"/>
      <c r="K22" s="32"/>
      <c r="L22" s="17">
        <v>3</v>
      </c>
      <c r="M22" s="18">
        <f t="shared" si="1"/>
        <v>5</v>
      </c>
      <c r="N22" s="19">
        <f t="shared" si="2"/>
        <v>5</v>
      </c>
    </row>
    <row r="23" spans="1:14" ht="14.25" x14ac:dyDescent="0.2">
      <c r="A23" s="12" t="str">
        <f t="shared" si="0"/>
        <v>65Willow BennettWestwood Royal Romeo</v>
      </c>
      <c r="B23" s="13">
        <v>65</v>
      </c>
      <c r="C23" s="14" t="s">
        <v>409</v>
      </c>
      <c r="D23" s="15" t="s">
        <v>613</v>
      </c>
      <c r="E23" s="20"/>
      <c r="F23" s="16"/>
      <c r="G23" s="20"/>
      <c r="H23" s="13">
        <v>30</v>
      </c>
      <c r="I23" s="30"/>
      <c r="J23" s="142"/>
      <c r="K23" s="32"/>
      <c r="L23" s="17">
        <v>4</v>
      </c>
      <c r="M23" s="18">
        <f t="shared" si="1"/>
        <v>4</v>
      </c>
      <c r="N23" s="19">
        <f t="shared" si="2"/>
        <v>4</v>
      </c>
    </row>
    <row r="24" spans="1:14" ht="14.25" x14ac:dyDescent="0.2">
      <c r="A24" s="12" t="str">
        <f t="shared" si="0"/>
        <v>65Willow BennettBeelo-Bi Thorpedo</v>
      </c>
      <c r="B24" s="13">
        <v>65</v>
      </c>
      <c r="C24" s="14" t="s">
        <v>409</v>
      </c>
      <c r="D24" s="15" t="s">
        <v>413</v>
      </c>
      <c r="E24" s="20"/>
      <c r="F24" s="16"/>
      <c r="G24" s="20"/>
      <c r="H24" s="13">
        <v>30.4</v>
      </c>
      <c r="I24" s="30"/>
      <c r="J24" s="142"/>
      <c r="K24" s="32"/>
      <c r="L24" s="17">
        <v>5</v>
      </c>
      <c r="M24" s="18">
        <f t="shared" si="1"/>
        <v>3</v>
      </c>
      <c r="N24" s="19">
        <f t="shared" si="2"/>
        <v>3</v>
      </c>
    </row>
    <row r="25" spans="1:14" ht="14.25" x14ac:dyDescent="0.2">
      <c r="A25" s="12" t="str">
        <f t="shared" si="0"/>
        <v>65Ruby McdonaldTurpins Tigeress</v>
      </c>
      <c r="B25" s="13">
        <v>65</v>
      </c>
      <c r="C25" s="14" t="s">
        <v>728</v>
      </c>
      <c r="D25" s="15" t="s">
        <v>660</v>
      </c>
      <c r="E25" s="20"/>
      <c r="F25" s="16"/>
      <c r="G25" s="20"/>
      <c r="H25" s="13">
        <v>31.1</v>
      </c>
      <c r="I25" s="30"/>
      <c r="J25" s="142"/>
      <c r="K25" s="32"/>
      <c r="L25" s="17">
        <v>6</v>
      </c>
      <c r="M25" s="18">
        <f t="shared" si="1"/>
        <v>2</v>
      </c>
      <c r="N25" s="19">
        <f t="shared" si="2"/>
        <v>2</v>
      </c>
    </row>
    <row r="26" spans="1:14" ht="14.25" x14ac:dyDescent="0.2">
      <c r="A26" s="12" t="str">
        <f t="shared" si="0"/>
        <v>65Zara OfficerGwynellie Downs Bonnie Brae</v>
      </c>
      <c r="B26" s="13">
        <v>65</v>
      </c>
      <c r="C26" s="14" t="s">
        <v>510</v>
      </c>
      <c r="D26" s="15" t="s">
        <v>821</v>
      </c>
      <c r="E26" s="20"/>
      <c r="F26" s="16"/>
      <c r="G26" s="20"/>
      <c r="H26" s="13">
        <v>33.200000000000003</v>
      </c>
      <c r="I26" s="30"/>
      <c r="J26" s="142"/>
      <c r="K26" s="32"/>
      <c r="L26" s="17">
        <v>7</v>
      </c>
      <c r="M26" s="18">
        <f t="shared" si="1"/>
        <v>1</v>
      </c>
      <c r="N26" s="19">
        <f t="shared" si="2"/>
        <v>1</v>
      </c>
    </row>
    <row r="27" spans="1:14" ht="14.25" x14ac:dyDescent="0.2">
      <c r="A27" s="12" t="str">
        <f t="shared" si="0"/>
        <v>65Kady MiddlecoatMallaine Motown</v>
      </c>
      <c r="B27" s="13">
        <v>65</v>
      </c>
      <c r="C27" s="14" t="s">
        <v>531</v>
      </c>
      <c r="D27" s="15" t="s">
        <v>532</v>
      </c>
      <c r="E27" s="20"/>
      <c r="F27" s="16"/>
      <c r="G27" s="20"/>
      <c r="H27" s="13">
        <v>33.200000000000003</v>
      </c>
      <c r="I27" s="30"/>
      <c r="J27" s="142"/>
      <c r="K27" s="32"/>
      <c r="L27" s="17">
        <v>8</v>
      </c>
      <c r="M27" s="18">
        <f t="shared" si="1"/>
        <v>1</v>
      </c>
      <c r="N27" s="19">
        <f t="shared" si="2"/>
        <v>1</v>
      </c>
    </row>
    <row r="28" spans="1:14" ht="14.25" x14ac:dyDescent="0.2">
      <c r="A28" s="12" t="str">
        <f t="shared" si="0"/>
        <v>65Sara ScottSalisbury Magic Affair</v>
      </c>
      <c r="B28" s="13">
        <v>65</v>
      </c>
      <c r="C28" s="14" t="s">
        <v>822</v>
      </c>
      <c r="D28" s="15" t="s">
        <v>823</v>
      </c>
      <c r="E28" s="20"/>
      <c r="F28" s="16"/>
      <c r="G28" s="20"/>
      <c r="H28" s="13">
        <v>34.6</v>
      </c>
      <c r="I28" s="30"/>
      <c r="J28" s="142"/>
      <c r="K28" s="32"/>
      <c r="L28" s="17">
        <v>9</v>
      </c>
      <c r="M28" s="18">
        <f t="shared" si="1"/>
        <v>1</v>
      </c>
      <c r="N28" s="19">
        <f t="shared" si="2"/>
        <v>1</v>
      </c>
    </row>
    <row r="29" spans="1:14" ht="14.25" x14ac:dyDescent="0.2">
      <c r="A29" s="12" t="str">
        <f t="shared" si="0"/>
        <v>65Brianna SheriffAce Of Hearts</v>
      </c>
      <c r="B29" s="13">
        <v>65</v>
      </c>
      <c r="C29" s="14" t="s">
        <v>617</v>
      </c>
      <c r="D29" s="15" t="s">
        <v>615</v>
      </c>
      <c r="E29" s="20"/>
      <c r="F29" s="16"/>
      <c r="G29" s="20"/>
      <c r="H29" s="13">
        <v>35.200000000000003</v>
      </c>
      <c r="I29" s="30"/>
      <c r="J29" s="142"/>
      <c r="K29" s="32"/>
      <c r="L29" s="17">
        <v>10</v>
      </c>
      <c r="M29" s="18">
        <f t="shared" si="1"/>
        <v>1</v>
      </c>
      <c r="N29" s="19">
        <f t="shared" si="2"/>
        <v>1</v>
      </c>
    </row>
    <row r="30" spans="1:14" ht="14.25" x14ac:dyDescent="0.2">
      <c r="A30" s="12" t="str">
        <f t="shared" si="0"/>
        <v>65Alice HuntRosie</v>
      </c>
      <c r="B30" s="13">
        <v>65</v>
      </c>
      <c r="C30" s="14" t="s">
        <v>352</v>
      </c>
      <c r="D30" s="15" t="s">
        <v>353</v>
      </c>
      <c r="E30" s="20"/>
      <c r="F30" s="16"/>
      <c r="G30" s="20"/>
      <c r="H30" s="13">
        <v>36.9</v>
      </c>
      <c r="I30" s="30"/>
      <c r="J30" s="142"/>
      <c r="K30" s="32"/>
      <c r="L30" s="17">
        <v>11</v>
      </c>
      <c r="M30" s="18">
        <f t="shared" si="1"/>
        <v>1</v>
      </c>
      <c r="N30" s="19">
        <f t="shared" si="2"/>
        <v>1</v>
      </c>
    </row>
    <row r="31" spans="1:14" ht="14.25" x14ac:dyDescent="0.2">
      <c r="A31" s="12" t="str">
        <f t="shared" si="0"/>
        <v>65Olivia ReadSensational Sinny</v>
      </c>
      <c r="B31" s="13">
        <v>65</v>
      </c>
      <c r="C31" s="14" t="s">
        <v>767</v>
      </c>
      <c r="D31" s="15" t="s">
        <v>776</v>
      </c>
      <c r="E31" s="20"/>
      <c r="F31" s="16"/>
      <c r="G31" s="20"/>
      <c r="H31" s="13">
        <v>37</v>
      </c>
      <c r="I31" s="30"/>
      <c r="J31" s="142"/>
      <c r="K31" s="32"/>
      <c r="L31" s="17">
        <v>12</v>
      </c>
      <c r="M31" s="18">
        <f t="shared" si="1"/>
        <v>1</v>
      </c>
      <c r="N31" s="19">
        <f t="shared" si="2"/>
        <v>1</v>
      </c>
    </row>
    <row r="32" spans="1:14" ht="14.25" x14ac:dyDescent="0.2">
      <c r="A32" s="12" t="str">
        <f t="shared" si="0"/>
        <v>65Lacey MateljanDory</v>
      </c>
      <c r="B32" s="13">
        <v>65</v>
      </c>
      <c r="C32" s="14" t="s">
        <v>824</v>
      </c>
      <c r="D32" s="15" t="s">
        <v>825</v>
      </c>
      <c r="E32" s="20"/>
      <c r="F32" s="16"/>
      <c r="G32" s="20"/>
      <c r="H32" s="13">
        <v>77.3</v>
      </c>
      <c r="I32" s="30"/>
      <c r="J32" s="142"/>
      <c r="K32" s="32"/>
      <c r="L32" s="17">
        <v>13</v>
      </c>
      <c r="M32" s="18">
        <f t="shared" si="1"/>
        <v>1</v>
      </c>
      <c r="N32" s="19">
        <f t="shared" si="2"/>
        <v>1</v>
      </c>
    </row>
    <row r="33" spans="1:14" ht="14.25" x14ac:dyDescent="0.2">
      <c r="A33" s="12" t="str">
        <f t="shared" si="0"/>
        <v>65Chalize TylerTrapalanda Downs Peter Pan</v>
      </c>
      <c r="B33" s="13">
        <v>65</v>
      </c>
      <c r="C33" s="14" t="s">
        <v>826</v>
      </c>
      <c r="D33" s="15" t="s">
        <v>274</v>
      </c>
      <c r="E33" s="20"/>
      <c r="F33" s="16"/>
      <c r="G33" s="20"/>
      <c r="H33" s="13" t="s">
        <v>591</v>
      </c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>65Becky StrideSo Magical</v>
      </c>
      <c r="B35" s="13">
        <v>65</v>
      </c>
      <c r="C35" s="14" t="s">
        <v>231</v>
      </c>
      <c r="D35" s="15" t="s">
        <v>232</v>
      </c>
      <c r="E35" s="20"/>
      <c r="F35" s="16"/>
      <c r="G35" s="20"/>
      <c r="H35" s="13">
        <v>35.9</v>
      </c>
      <c r="I35" s="30"/>
      <c r="J35" s="142"/>
      <c r="K35" s="32"/>
      <c r="L35" s="17">
        <v>1</v>
      </c>
      <c r="M35" s="18">
        <f t="shared" si="1"/>
        <v>7</v>
      </c>
      <c r="N35" s="19">
        <f t="shared" si="2"/>
        <v>7</v>
      </c>
    </row>
    <row r="36" spans="1:14" ht="14.25" x14ac:dyDescent="0.2">
      <c r="A36" s="12" t="str">
        <f t="shared" si="0"/>
        <v>65Rachel Staniforth-SmithKatannah Chardonnay</v>
      </c>
      <c r="B36" s="13">
        <v>65</v>
      </c>
      <c r="C36" s="14" t="s">
        <v>523</v>
      </c>
      <c r="D36" s="15" t="s">
        <v>524</v>
      </c>
      <c r="E36" s="20"/>
      <c r="F36" s="16"/>
      <c r="G36" s="20"/>
      <c r="H36" s="13">
        <v>36.1</v>
      </c>
      <c r="I36" s="30"/>
      <c r="J36" s="142"/>
      <c r="K36" s="32"/>
      <c r="L36" s="17">
        <v>2</v>
      </c>
      <c r="M36" s="18">
        <f t="shared" si="1"/>
        <v>6</v>
      </c>
      <c r="N36" s="19">
        <f t="shared" si="2"/>
        <v>6</v>
      </c>
    </row>
    <row r="37" spans="1:14" ht="14.25" x14ac:dyDescent="0.2">
      <c r="A37" s="12" t="str">
        <f t="shared" si="0"/>
        <v>65Hannah DuncanWesswood I Believe</v>
      </c>
      <c r="B37" s="13">
        <v>65</v>
      </c>
      <c r="C37" s="14" t="s">
        <v>827</v>
      </c>
      <c r="D37" s="15" t="s">
        <v>828</v>
      </c>
      <c r="E37" s="20"/>
      <c r="F37" s="16"/>
      <c r="G37" s="20"/>
      <c r="H37" s="13" t="s">
        <v>591</v>
      </c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 t="s">
        <v>19</v>
      </c>
      <c r="D38" s="15" t="s">
        <v>19</v>
      </c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3"/>
        <v>45Ava BowlesKazwood Park Love Always</v>
      </c>
      <c r="B39" s="13">
        <v>45</v>
      </c>
      <c r="C39" s="14" t="s">
        <v>756</v>
      </c>
      <c r="D39" s="15" t="s">
        <v>757</v>
      </c>
      <c r="E39" s="20"/>
      <c r="F39" s="16"/>
      <c r="G39" s="20">
        <v>28.8</v>
      </c>
      <c r="H39" s="13"/>
      <c r="I39" s="30"/>
      <c r="J39" s="142"/>
      <c r="K39" s="32"/>
      <c r="L39" s="17">
        <v>1</v>
      </c>
      <c r="M39" s="18">
        <f t="shared" si="1"/>
        <v>7</v>
      </c>
      <c r="N39" s="19">
        <f t="shared" si="2"/>
        <v>7</v>
      </c>
    </row>
    <row r="40" spans="1:14" ht="14.25" x14ac:dyDescent="0.2">
      <c r="A40" s="12" t="str">
        <f t="shared" si="3"/>
        <v>45Ruby DouglasSecret Valley Rockstar</v>
      </c>
      <c r="B40" s="13">
        <v>45</v>
      </c>
      <c r="C40" s="14" t="s">
        <v>829</v>
      </c>
      <c r="D40" s="15" t="s">
        <v>830</v>
      </c>
      <c r="E40" s="20"/>
      <c r="F40" s="16"/>
      <c r="G40" s="20">
        <v>30.8</v>
      </c>
      <c r="H40" s="13"/>
      <c r="I40" s="30"/>
      <c r="J40" s="142"/>
      <c r="K40" s="32"/>
      <c r="L40" s="17">
        <v>2</v>
      </c>
      <c r="M40" s="18">
        <f t="shared" si="1"/>
        <v>6</v>
      </c>
      <c r="N40" s="19">
        <f t="shared" si="2"/>
        <v>6</v>
      </c>
    </row>
    <row r="41" spans="1:14" ht="14.25" x14ac:dyDescent="0.2">
      <c r="A41" s="12" t="str">
        <f t="shared" si="3"/>
        <v>45Mia McdonaldThorne Park Hightime</v>
      </c>
      <c r="B41" s="13">
        <v>45</v>
      </c>
      <c r="C41" s="14" t="s">
        <v>726</v>
      </c>
      <c r="D41" s="15" t="s">
        <v>634</v>
      </c>
      <c r="E41" s="20"/>
      <c r="F41" s="16"/>
      <c r="G41" s="20">
        <v>85.6</v>
      </c>
      <c r="H41" s="13"/>
      <c r="I41" s="30"/>
      <c r="J41" s="142"/>
      <c r="K41" s="32"/>
      <c r="L41" s="17">
        <v>3</v>
      </c>
      <c r="M41" s="18">
        <f t="shared" si="1"/>
        <v>5</v>
      </c>
      <c r="N41" s="19">
        <f t="shared" si="2"/>
        <v>5</v>
      </c>
    </row>
    <row r="42" spans="1:14" ht="14.25" x14ac:dyDescent="0.2">
      <c r="A42" s="12" t="str">
        <f t="shared" si="3"/>
        <v>45Chiara ThomasMadeleine Clair</v>
      </c>
      <c r="B42" s="13">
        <v>45</v>
      </c>
      <c r="C42" s="14" t="s">
        <v>762</v>
      </c>
      <c r="D42" s="15" t="s">
        <v>847</v>
      </c>
      <c r="E42" s="20"/>
      <c r="F42" s="16"/>
      <c r="G42" s="20">
        <v>99.8</v>
      </c>
      <c r="H42" s="13"/>
      <c r="I42" s="30"/>
      <c r="J42" s="142"/>
      <c r="K42" s="32"/>
      <c r="L42" s="17">
        <v>4</v>
      </c>
      <c r="M42" s="18">
        <f t="shared" si="1"/>
        <v>4</v>
      </c>
      <c r="N42" s="19">
        <f t="shared" si="2"/>
        <v>4</v>
      </c>
    </row>
    <row r="43" spans="1:14" ht="14.25" x14ac:dyDescent="0.2">
      <c r="A43" s="12" t="str">
        <f t="shared" si="3"/>
        <v>45Caitlyn DuncanPowderbark Eireann</v>
      </c>
      <c r="B43" s="13">
        <v>45</v>
      </c>
      <c r="C43" s="14" t="s">
        <v>831</v>
      </c>
      <c r="D43" s="15" t="s">
        <v>832</v>
      </c>
      <c r="E43" s="20"/>
      <c r="F43" s="16"/>
      <c r="G43" s="20">
        <v>137.19999999999999</v>
      </c>
      <c r="H43" s="13"/>
      <c r="I43" s="30"/>
      <c r="J43" s="142"/>
      <c r="K43" s="32"/>
      <c r="L43" s="17">
        <v>5</v>
      </c>
      <c r="M43" s="18">
        <f t="shared" si="1"/>
        <v>3</v>
      </c>
      <c r="N43" s="19">
        <f t="shared" si="2"/>
        <v>3</v>
      </c>
    </row>
    <row r="44" spans="1:14" ht="14.25" x14ac:dyDescent="0.2">
      <c r="A44" s="12" t="str">
        <f t="shared" si="3"/>
        <v>45Everlee TylerYartarla Park Wishlist</v>
      </c>
      <c r="B44" s="13">
        <v>45</v>
      </c>
      <c r="C44" s="14" t="s">
        <v>313</v>
      </c>
      <c r="D44" s="15" t="s">
        <v>314</v>
      </c>
      <c r="E44" s="20"/>
      <c r="F44" s="16"/>
      <c r="G44" s="20">
        <v>146.80000000000001</v>
      </c>
      <c r="H44" s="13"/>
      <c r="I44" s="30"/>
      <c r="J44" s="142"/>
      <c r="K44" s="32"/>
      <c r="L44" s="17">
        <v>6</v>
      </c>
      <c r="M44" s="18">
        <f t="shared" si="1"/>
        <v>2</v>
      </c>
      <c r="N44" s="19">
        <f t="shared" si="2"/>
        <v>2</v>
      </c>
    </row>
    <row r="45" spans="1:14" ht="14.25" x14ac:dyDescent="0.2">
      <c r="A45" s="12" t="str">
        <f t="shared" si="3"/>
        <v>45Aria WaltonCasper</v>
      </c>
      <c r="B45" s="13">
        <v>45</v>
      </c>
      <c r="C45" s="14" t="s">
        <v>833</v>
      </c>
      <c r="D45" s="15" t="s">
        <v>834</v>
      </c>
      <c r="E45" s="20"/>
      <c r="F45" s="16"/>
      <c r="G45" s="20" t="s">
        <v>591</v>
      </c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>45Haily StirnweissMilo Shanley Green</v>
      </c>
      <c r="B46" s="13">
        <v>45</v>
      </c>
      <c r="C46" s="14" t="s">
        <v>835</v>
      </c>
      <c r="D46" s="15" t="s">
        <v>836</v>
      </c>
      <c r="E46" s="20"/>
      <c r="F46" s="16"/>
      <c r="G46" s="20" t="s">
        <v>591</v>
      </c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>45Indy MoffittPangari Silver Dawn</v>
      </c>
      <c r="B47" s="13">
        <v>45</v>
      </c>
      <c r="C47" s="14" t="s">
        <v>498</v>
      </c>
      <c r="D47" s="15" t="s">
        <v>848</v>
      </c>
      <c r="E47" s="20"/>
      <c r="F47" s="16"/>
      <c r="G47" s="20" t="s">
        <v>591</v>
      </c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3"/>
        <v>45Marlie HelliwellBralgon Hottshott</v>
      </c>
      <c r="B48" s="13">
        <v>45</v>
      </c>
      <c r="C48" s="14" t="s">
        <v>837</v>
      </c>
      <c r="D48" s="15" t="s">
        <v>838</v>
      </c>
      <c r="E48" s="20"/>
      <c r="F48" s="16"/>
      <c r="G48" s="20" t="s">
        <v>591</v>
      </c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3"/>
        <v>45Ruby HarrySouthern Hills Golden Edition</v>
      </c>
      <c r="B49" s="13">
        <v>45</v>
      </c>
      <c r="C49" s="14" t="s">
        <v>839</v>
      </c>
      <c r="D49" s="15" t="s">
        <v>849</v>
      </c>
      <c r="E49" s="20"/>
      <c r="F49" s="16"/>
      <c r="G49" s="20" t="s">
        <v>591</v>
      </c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3"/>
        <v>45Cara MccarronPowderbark Peppermint Patty</v>
      </c>
      <c r="B50" s="13">
        <v>45</v>
      </c>
      <c r="C50" s="14" t="s">
        <v>851</v>
      </c>
      <c r="D50" s="15" t="s">
        <v>840</v>
      </c>
      <c r="E50" s="20"/>
      <c r="F50" s="16"/>
      <c r="G50" s="20" t="s">
        <v>648</v>
      </c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 t="s">
        <v>19</v>
      </c>
      <c r="D51" s="15" t="s">
        <v>19</v>
      </c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3"/>
        <v>45Sophie ApplebyPenley Marco Polo</v>
      </c>
      <c r="B52" s="13">
        <v>45</v>
      </c>
      <c r="C52" s="14" t="s">
        <v>841</v>
      </c>
      <c r="D52" s="15" t="s">
        <v>842</v>
      </c>
      <c r="E52" s="20"/>
      <c r="F52" s="16"/>
      <c r="G52" s="20">
        <v>35</v>
      </c>
      <c r="H52" s="13"/>
      <c r="I52" s="30"/>
      <c r="J52" s="142"/>
      <c r="K52" s="32"/>
      <c r="L52" s="17">
        <v>1</v>
      </c>
      <c r="M52" s="18">
        <f t="shared" si="1"/>
        <v>7</v>
      </c>
      <c r="N52" s="19">
        <f t="shared" si="2"/>
        <v>7</v>
      </c>
    </row>
    <row r="53" spans="1:14" ht="14.25" x14ac:dyDescent="0.2">
      <c r="A53" s="12" t="str">
        <f t="shared" si="3"/>
        <v>45Jasmin HollandLeedale Irish Sloan</v>
      </c>
      <c r="B53" s="13">
        <v>45</v>
      </c>
      <c r="C53" s="14" t="s">
        <v>812</v>
      </c>
      <c r="D53" s="15" t="s">
        <v>850</v>
      </c>
      <c r="E53" s="20"/>
      <c r="F53" s="16"/>
      <c r="G53" s="20">
        <v>42.36</v>
      </c>
      <c r="H53" s="13"/>
      <c r="I53" s="30"/>
      <c r="J53" s="142"/>
      <c r="K53" s="32"/>
      <c r="L53" s="17">
        <v>2</v>
      </c>
      <c r="M53" s="18">
        <f t="shared" si="1"/>
        <v>6</v>
      </c>
      <c r="N53" s="19">
        <f t="shared" si="2"/>
        <v>6</v>
      </c>
    </row>
    <row r="54" spans="1:14" ht="14.25" x14ac:dyDescent="0.2">
      <c r="A54" s="12" t="str">
        <f t="shared" si="3"/>
        <v>45Lana Janse Van NoordwykEllie</v>
      </c>
      <c r="B54" s="13">
        <v>45</v>
      </c>
      <c r="C54" s="14" t="s">
        <v>852</v>
      </c>
      <c r="D54" s="15" t="s">
        <v>320</v>
      </c>
      <c r="E54" s="20"/>
      <c r="F54" s="16"/>
      <c r="G54" s="20">
        <v>59.8</v>
      </c>
      <c r="H54" s="13"/>
      <c r="I54" s="30"/>
      <c r="J54" s="142"/>
      <c r="K54" s="32"/>
      <c r="L54" s="17">
        <v>3</v>
      </c>
      <c r="M54" s="18">
        <f t="shared" si="1"/>
        <v>5</v>
      </c>
      <c r="N54" s="19">
        <f t="shared" si="2"/>
        <v>5</v>
      </c>
    </row>
    <row r="55" spans="1:14" ht="14.25" x14ac:dyDescent="0.2">
      <c r="A55" s="12" t="str">
        <f t="shared" si="3"/>
        <v>45Felicity HeazlewoodRusty</v>
      </c>
      <c r="B55" s="13">
        <v>45</v>
      </c>
      <c r="C55" s="14" t="s">
        <v>344</v>
      </c>
      <c r="D55" s="15" t="s">
        <v>345</v>
      </c>
      <c r="E55" s="20"/>
      <c r="F55" s="16"/>
      <c r="G55" s="20">
        <v>60.8</v>
      </c>
      <c r="H55" s="13"/>
      <c r="I55" s="30"/>
      <c r="J55" s="142"/>
      <c r="K55" s="32"/>
      <c r="L55" s="17">
        <v>4</v>
      </c>
      <c r="M55" s="18">
        <f t="shared" si="1"/>
        <v>4</v>
      </c>
      <c r="N55" s="19">
        <f t="shared" si="2"/>
        <v>4</v>
      </c>
    </row>
    <row r="56" spans="1:14" ht="14.25" x14ac:dyDescent="0.2">
      <c r="A56" s="12" t="str">
        <f t="shared" si="3"/>
        <v>45Ava GleesonDymunaid Aur</v>
      </c>
      <c r="B56" s="13">
        <v>45</v>
      </c>
      <c r="C56" s="14" t="s">
        <v>843</v>
      </c>
      <c r="D56" s="15" t="s">
        <v>844</v>
      </c>
      <c r="E56" s="20"/>
      <c r="F56" s="16"/>
      <c r="G56" s="20">
        <v>71.8</v>
      </c>
      <c r="H56" s="13"/>
      <c r="I56" s="30"/>
      <c r="J56" s="142"/>
      <c r="K56" s="32"/>
      <c r="L56" s="17">
        <v>5</v>
      </c>
      <c r="M56" s="18">
        <f t="shared" si="1"/>
        <v>3</v>
      </c>
      <c r="N56" s="19">
        <f t="shared" si="2"/>
        <v>3</v>
      </c>
    </row>
    <row r="57" spans="1:14" ht="14.25" x14ac:dyDescent="0.2">
      <c r="A57" s="12" t="str">
        <f t="shared" si="3"/>
        <v/>
      </c>
      <c r="B57" s="13"/>
      <c r="C57" s="14" t="s">
        <v>19</v>
      </c>
      <c r="D57" s="15" t="s">
        <v>19</v>
      </c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 t="s">
        <v>19</v>
      </c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3"/>
        <v/>
      </c>
      <c r="B59" s="13"/>
      <c r="C59" s="14"/>
      <c r="D59" s="15" t="s">
        <v>19</v>
      </c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 t="s">
        <v>19</v>
      </c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 t="s">
        <v>19</v>
      </c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 t="s">
        <v>19</v>
      </c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14"/>
      <c r="D63" s="15" t="s">
        <v>19</v>
      </c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/>
      <c r="D64" s="15" t="s">
        <v>19</v>
      </c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/>
      <c r="D65" s="15" t="s">
        <v>19</v>
      </c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/>
      </c>
      <c r="B66" s="13"/>
      <c r="C66" s="14"/>
      <c r="D66" s="15" t="s">
        <v>19</v>
      </c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/>
      <c r="D67" s="15" t="s">
        <v>19</v>
      </c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/>
      <c r="D68" s="15" t="s">
        <v>19</v>
      </c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3"/>
        <v/>
      </c>
      <c r="B69" s="13"/>
      <c r="C69" s="14"/>
      <c r="D69" s="15" t="s">
        <v>19</v>
      </c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ref="A70:A98" si="4">CONCATENATE(B70,C70,D70)</f>
        <v/>
      </c>
      <c r="B70" s="13"/>
      <c r="C70" s="14"/>
      <c r="D70" s="15" t="s">
        <v>19</v>
      </c>
      <c r="E70" s="20"/>
      <c r="F70" s="16"/>
      <c r="G70" s="20"/>
      <c r="H70" s="13"/>
      <c r="I70" s="30"/>
      <c r="J70" s="142"/>
      <c r="K70" s="32"/>
      <c r="L70" s="17"/>
      <c r="M70" s="18">
        <f t="shared" ref="M70:M98" si="5">IF(L70=1,7,IF(L70=2,6,IF(L70=3,5,IF(L70=4,4,IF(L70=5,3,IF(L70=6,2,IF(L70&gt;=6,1,0)))))))</f>
        <v>0</v>
      </c>
      <c r="N70" s="19">
        <f t="shared" si="2"/>
        <v>0</v>
      </c>
    </row>
    <row r="71" spans="1:14" ht="14.25" x14ac:dyDescent="0.2">
      <c r="A71" s="12" t="str">
        <f t="shared" si="4"/>
        <v/>
      </c>
      <c r="B71" s="13"/>
      <c r="C71" s="14"/>
      <c r="D71" s="15" t="s">
        <v>19</v>
      </c>
      <c r="E71" s="20"/>
      <c r="F71" s="16"/>
      <c r="G71" s="20"/>
      <c r="H71" s="13"/>
      <c r="I71" s="30"/>
      <c r="J71" s="142"/>
      <c r="K71" s="32"/>
      <c r="L71" s="17"/>
      <c r="M71" s="18">
        <f t="shared" si="5"/>
        <v>0</v>
      </c>
      <c r="N71" s="19">
        <f t="shared" ref="N71:N98" si="6">SUM(M71+$N$5)</f>
        <v>0</v>
      </c>
    </row>
    <row r="72" spans="1:14" ht="14.25" x14ac:dyDescent="0.2">
      <c r="A72" s="12" t="str">
        <f t="shared" si="4"/>
        <v/>
      </c>
      <c r="B72" s="13"/>
      <c r="C72" s="14"/>
      <c r="D72" s="15" t="s">
        <v>19</v>
      </c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25" x14ac:dyDescent="0.2">
      <c r="A73" s="12" t="str">
        <f t="shared" si="4"/>
        <v/>
      </c>
      <c r="B73" s="13"/>
      <c r="C73" s="14"/>
      <c r="D73" s="15" t="s">
        <v>19</v>
      </c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25" x14ac:dyDescent="0.2">
      <c r="A74" s="12" t="str">
        <f t="shared" si="4"/>
        <v/>
      </c>
      <c r="B74" s="13"/>
      <c r="C74" s="14"/>
      <c r="D74" s="15" t="s">
        <v>19</v>
      </c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/>
      </c>
      <c r="B75" s="13"/>
      <c r="C75" s="14"/>
      <c r="D75" s="15" t="s">
        <v>19</v>
      </c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25" x14ac:dyDescent="0.2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5" thickBot="1" x14ac:dyDescent="0.25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0</v>
      </c>
    </row>
  </sheetData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20" priority="564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B271-FAB5-4730-AEC7-F1D9FE412562}">
  <sheetPr codeName="Sheet30">
    <tabColor rgb="FFC00000"/>
  </sheetPr>
  <dimension ref="A1:P98"/>
  <sheetViews>
    <sheetView workbookViewId="0">
      <selection activeCell="K16" sqref="K16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29.14062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8</v>
      </c>
      <c r="B1" s="656" t="s">
        <v>84</v>
      </c>
      <c r="C1" s="657"/>
      <c r="D1" s="7" t="s">
        <v>11</v>
      </c>
      <c r="E1" s="658" t="s">
        <v>946</v>
      </c>
      <c r="F1" s="659"/>
      <c r="G1" s="659"/>
      <c r="H1" s="659"/>
      <c r="I1" s="659"/>
      <c r="J1" s="659"/>
      <c r="K1" s="8" t="s">
        <v>12</v>
      </c>
      <c r="L1" s="660" t="s">
        <v>941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9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3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v>0</v>
      </c>
    </row>
    <row r="6" spans="1:16" ht="14.25" x14ac:dyDescent="0.2">
      <c r="A6" s="12" t="str">
        <f t="shared" ref="A6:A36" si="0">CONCATENATE(B6,C6,D6)</f>
        <v>45Baylee JenkinsNarcoola Parc Dylan</v>
      </c>
      <c r="B6" s="13">
        <v>45</v>
      </c>
      <c r="C6" s="338" t="s">
        <v>476</v>
      </c>
      <c r="D6" s="344" t="s">
        <v>477</v>
      </c>
      <c r="E6" s="20"/>
      <c r="F6" s="16"/>
      <c r="G6" s="20">
        <v>31.6</v>
      </c>
      <c r="H6" s="13"/>
      <c r="I6" s="30"/>
      <c r="J6" s="142"/>
      <c r="K6" s="342"/>
      <c r="L6" s="17">
        <v>1</v>
      </c>
      <c r="M6" s="18">
        <f t="shared" ref="M6:M47" si="1"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>45Zahara WintersGynadup Plains Arabella</v>
      </c>
      <c r="B7" s="13">
        <v>45</v>
      </c>
      <c r="C7" s="338" t="s">
        <v>528</v>
      </c>
      <c r="D7" s="344" t="s">
        <v>942</v>
      </c>
      <c r="E7" s="20"/>
      <c r="F7" s="16"/>
      <c r="G7" s="20">
        <v>39.5</v>
      </c>
      <c r="H7" s="13"/>
      <c r="I7" s="30"/>
      <c r="J7" s="142"/>
      <c r="K7" s="32"/>
      <c r="L7" s="17">
        <v>2</v>
      </c>
      <c r="M7" s="18">
        <f t="shared" si="1"/>
        <v>6</v>
      </c>
      <c r="N7" s="19">
        <f t="shared" ref="N7:N47" si="2">SUM(M7+$N$5)</f>
        <v>6</v>
      </c>
      <c r="O7" s="29"/>
      <c r="P7" s="29"/>
    </row>
    <row r="8" spans="1:16" ht="14.25" x14ac:dyDescent="0.2">
      <c r="A8" s="12" t="str">
        <f t="shared" si="0"/>
        <v>45Charlee HagleyDolly</v>
      </c>
      <c r="B8" s="13">
        <v>45</v>
      </c>
      <c r="C8" s="341" t="s">
        <v>278</v>
      </c>
      <c r="D8" s="344" t="s">
        <v>279</v>
      </c>
      <c r="E8" s="20"/>
      <c r="F8" s="16"/>
      <c r="G8" s="20">
        <v>64.5</v>
      </c>
      <c r="H8" s="13"/>
      <c r="I8" s="295"/>
      <c r="J8" s="142"/>
      <c r="K8" s="32"/>
      <c r="L8" s="17">
        <v>3</v>
      </c>
      <c r="M8" s="18">
        <f t="shared" si="1"/>
        <v>5</v>
      </c>
      <c r="N8" s="19">
        <f t="shared" si="2"/>
        <v>5</v>
      </c>
      <c r="O8" s="29"/>
      <c r="P8" s="29"/>
    </row>
    <row r="9" spans="1:16" ht="14.25" x14ac:dyDescent="0.2">
      <c r="A9" s="12" t="str">
        <f t="shared" si="0"/>
        <v>45Ember JenszWendamar Elyssia</v>
      </c>
      <c r="B9" s="13">
        <v>45</v>
      </c>
      <c r="C9" s="14" t="s">
        <v>943</v>
      </c>
      <c r="D9" s="344" t="s">
        <v>944</v>
      </c>
      <c r="E9" s="20"/>
      <c r="F9" s="16"/>
      <c r="G9" s="20">
        <v>77.2</v>
      </c>
      <c r="H9" s="13"/>
      <c r="I9" s="30"/>
      <c r="J9" s="142"/>
      <c r="K9" s="32"/>
      <c r="L9" s="17">
        <v>4</v>
      </c>
      <c r="M9" s="18">
        <f t="shared" si="1"/>
        <v>4</v>
      </c>
      <c r="N9" s="19">
        <f t="shared" si="2"/>
        <v>4</v>
      </c>
      <c r="O9" s="29"/>
      <c r="P9" s="29"/>
    </row>
    <row r="10" spans="1:16" ht="14.25" x14ac:dyDescent="0.2">
      <c r="A10" s="12" t="str">
        <f t="shared" si="0"/>
        <v>45Ava RobinsonSilver Wings Moonlight</v>
      </c>
      <c r="B10" s="13">
        <v>45</v>
      </c>
      <c r="C10" s="338" t="s">
        <v>632</v>
      </c>
      <c r="D10" s="344" t="s">
        <v>945</v>
      </c>
      <c r="E10" s="20"/>
      <c r="F10" s="16"/>
      <c r="G10" s="20">
        <v>87.4</v>
      </c>
      <c r="H10" s="13"/>
      <c r="I10" s="339"/>
      <c r="J10" s="142"/>
      <c r="K10" s="32"/>
      <c r="L10" s="17">
        <v>5</v>
      </c>
      <c r="M10" s="18">
        <f t="shared" si="1"/>
        <v>3</v>
      </c>
      <c r="N10" s="19">
        <f t="shared" si="2"/>
        <v>3</v>
      </c>
      <c r="O10" s="29"/>
      <c r="P10" s="29"/>
    </row>
    <row r="11" spans="1:16" ht="14.25" x14ac:dyDescent="0.2">
      <c r="A11" s="12" t="str">
        <f t="shared" si="0"/>
        <v/>
      </c>
      <c r="B11" s="13"/>
      <c r="C11" s="338"/>
      <c r="D11" s="344"/>
      <c r="E11" s="20"/>
      <c r="F11" s="16"/>
      <c r="G11" s="20"/>
      <c r="H11" s="13"/>
      <c r="I11" s="339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25" x14ac:dyDescent="0.2">
      <c r="A12" s="12" t="str">
        <f t="shared" si="0"/>
        <v>65Ember JenszWendamar Elyssia</v>
      </c>
      <c r="B12" s="13">
        <v>65</v>
      </c>
      <c r="C12" s="338" t="s">
        <v>943</v>
      </c>
      <c r="D12" s="344" t="s">
        <v>944</v>
      </c>
      <c r="E12" s="20"/>
      <c r="F12" s="16"/>
      <c r="G12" s="20"/>
      <c r="H12" s="13">
        <v>23.4</v>
      </c>
      <c r="I12" s="339"/>
      <c r="J12" s="142"/>
      <c r="K12" s="32"/>
      <c r="L12" s="17">
        <v>1</v>
      </c>
      <c r="M12" s="18">
        <f t="shared" si="1"/>
        <v>7</v>
      </c>
      <c r="N12" s="19">
        <f t="shared" si="2"/>
        <v>7</v>
      </c>
      <c r="O12" s="29"/>
      <c r="P12" s="29"/>
    </row>
    <row r="13" spans="1:16" ht="14.25" x14ac:dyDescent="0.2">
      <c r="A13" s="12" t="str">
        <f t="shared" si="0"/>
        <v>65Ava RobinsonSilver Wings Moonlight</v>
      </c>
      <c r="B13" s="13">
        <v>65</v>
      </c>
      <c r="C13" s="338" t="s">
        <v>632</v>
      </c>
      <c r="D13" s="344" t="s">
        <v>945</v>
      </c>
      <c r="E13" s="20"/>
      <c r="F13" s="16"/>
      <c r="G13" s="20"/>
      <c r="H13" s="13">
        <v>80.5</v>
      </c>
      <c r="I13" s="339"/>
      <c r="J13" s="142"/>
      <c r="K13" s="32"/>
      <c r="L13" s="17">
        <v>2</v>
      </c>
      <c r="M13" s="18">
        <f t="shared" si="1"/>
        <v>6</v>
      </c>
      <c r="N13" s="19">
        <f t="shared" si="2"/>
        <v>6</v>
      </c>
      <c r="O13" s="29"/>
      <c r="P13" s="29"/>
    </row>
    <row r="14" spans="1:16" ht="14.25" x14ac:dyDescent="0.2">
      <c r="A14" s="12" t="str">
        <f t="shared" si="0"/>
        <v/>
      </c>
      <c r="B14" s="13"/>
      <c r="C14" s="338"/>
      <c r="D14" s="344"/>
      <c r="E14" s="20"/>
      <c r="F14" s="16"/>
      <c r="G14" s="20"/>
      <c r="H14" s="13"/>
      <c r="I14" s="339"/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25" x14ac:dyDescent="0.2">
      <c r="A15" s="12" t="str">
        <f t="shared" si="0"/>
        <v>80Madison TaylorMarglyn Bien Cruisin</v>
      </c>
      <c r="B15" s="13">
        <v>80</v>
      </c>
      <c r="C15" s="338" t="s">
        <v>473</v>
      </c>
      <c r="D15" s="344" t="s">
        <v>474</v>
      </c>
      <c r="E15" s="20"/>
      <c r="F15" s="16"/>
      <c r="G15" s="20"/>
      <c r="H15" s="13"/>
      <c r="I15" s="339">
        <v>39.200000000000003</v>
      </c>
      <c r="J15" s="142"/>
      <c r="K15" s="32"/>
      <c r="L15" s="17">
        <v>1</v>
      </c>
      <c r="M15" s="18">
        <f t="shared" si="1"/>
        <v>7</v>
      </c>
      <c r="N15" s="19">
        <f t="shared" si="2"/>
        <v>7</v>
      </c>
      <c r="P15" s="29"/>
    </row>
    <row r="16" spans="1:16" ht="14.25" x14ac:dyDescent="0.2">
      <c r="A16" s="12" t="str">
        <f t="shared" si="0"/>
        <v>80Jasmine ElliottIcarus Jolly James</v>
      </c>
      <c r="B16" s="13">
        <v>80</v>
      </c>
      <c r="C16" s="338" t="s">
        <v>227</v>
      </c>
      <c r="D16" s="344" t="s">
        <v>228</v>
      </c>
      <c r="E16" s="20"/>
      <c r="F16" s="16"/>
      <c r="G16" s="20"/>
      <c r="H16" s="13"/>
      <c r="I16" s="295" t="s">
        <v>591</v>
      </c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25" x14ac:dyDescent="0.2">
      <c r="A17" s="12" t="str">
        <f t="shared" si="0"/>
        <v/>
      </c>
      <c r="B17" s="13"/>
      <c r="C17" s="338"/>
      <c r="D17" s="344"/>
      <c r="E17" s="20"/>
      <c r="F17" s="16"/>
      <c r="G17" s="20"/>
      <c r="H17" s="13"/>
      <c r="I17" s="295"/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0"/>
        <v>95Baylee JenkinsParkiarrup Carnival</v>
      </c>
      <c r="B18" s="13">
        <v>95</v>
      </c>
      <c r="C18" s="14" t="s">
        <v>476</v>
      </c>
      <c r="D18" s="346" t="s">
        <v>575</v>
      </c>
      <c r="E18" s="20"/>
      <c r="F18" s="16"/>
      <c r="G18" s="20"/>
      <c r="H18" s="13"/>
      <c r="I18" s="30"/>
      <c r="J18" s="142">
        <v>43.3</v>
      </c>
      <c r="K18" s="32"/>
      <c r="L18" s="17">
        <v>1</v>
      </c>
      <c r="M18" s="18">
        <f t="shared" si="1"/>
        <v>7</v>
      </c>
      <c r="N18" s="19">
        <f t="shared" si="2"/>
        <v>7</v>
      </c>
    </row>
    <row r="19" spans="1:14" ht="14.25" x14ac:dyDescent="0.2">
      <c r="A19" s="12" t="str">
        <f t="shared" si="0"/>
        <v/>
      </c>
      <c r="B19" s="13"/>
      <c r="C19" s="338"/>
      <c r="D19" s="344"/>
      <c r="E19" s="20"/>
      <c r="F19" s="16"/>
      <c r="G19" s="20"/>
      <c r="H19" s="34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0"/>
        <v/>
      </c>
      <c r="B20" s="13"/>
      <c r="C20" s="338"/>
      <c r="D20" s="344"/>
      <c r="E20" s="20"/>
      <c r="F20" s="16"/>
      <c r="G20" s="20"/>
      <c r="H20" s="34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4" ht="14.25" x14ac:dyDescent="0.2">
      <c r="A21" s="12" t="str">
        <f t="shared" si="0"/>
        <v/>
      </c>
      <c r="B21" s="13"/>
      <c r="C21" s="338"/>
      <c r="D21" s="344"/>
      <c r="E21" s="20"/>
      <c r="F21" s="16"/>
      <c r="G21" s="20"/>
      <c r="H21" s="34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4" ht="14.25" x14ac:dyDescent="0.2">
      <c r="A22" s="12" t="str">
        <f t="shared" si="0"/>
        <v/>
      </c>
      <c r="B22" s="13"/>
      <c r="C22" s="338"/>
      <c r="D22" s="344"/>
      <c r="E22" s="20"/>
      <c r="F22" s="16"/>
      <c r="G22" s="20"/>
      <c r="H22" s="343"/>
      <c r="I22" s="30"/>
      <c r="J22" s="142"/>
      <c r="K22" s="32"/>
      <c r="L22" s="17"/>
      <c r="M22" s="18">
        <f t="shared" si="1"/>
        <v>0</v>
      </c>
      <c r="N22" s="19">
        <f t="shared" si="2"/>
        <v>0</v>
      </c>
    </row>
    <row r="23" spans="1:14" ht="14.25" x14ac:dyDescent="0.2">
      <c r="A23" s="12" t="str">
        <f t="shared" si="0"/>
        <v/>
      </c>
      <c r="B23" s="13"/>
      <c r="C23" s="338"/>
      <c r="D23" s="344"/>
      <c r="E23" s="20"/>
      <c r="F23" s="16"/>
      <c r="G23" s="20"/>
      <c r="H23" s="34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4" ht="14.25" x14ac:dyDescent="0.2">
      <c r="A24" s="12" t="str">
        <f t="shared" si="0"/>
        <v/>
      </c>
      <c r="B24" s="13"/>
      <c r="C24" s="338"/>
      <c r="D24" s="344"/>
      <c r="E24" s="20"/>
      <c r="F24" s="16"/>
      <c r="G24" s="20"/>
      <c r="H24" s="34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25" x14ac:dyDescent="0.2">
      <c r="A25" s="12" t="str">
        <f t="shared" si="0"/>
        <v/>
      </c>
      <c r="B25" s="13"/>
      <c r="C25" s="338"/>
      <c r="D25" s="344"/>
      <c r="E25" s="20"/>
      <c r="F25" s="16"/>
      <c r="G25" s="20"/>
      <c r="H25" s="34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25" x14ac:dyDescent="0.2">
      <c r="A26" s="12" t="str">
        <f t="shared" si="0"/>
        <v/>
      </c>
      <c r="B26" s="13"/>
      <c r="C26" s="338"/>
      <c r="D26" s="344"/>
      <c r="E26" s="20"/>
      <c r="F26" s="16"/>
      <c r="G26" s="20"/>
      <c r="H26" s="34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25" x14ac:dyDescent="0.2">
      <c r="A27" s="12" t="str">
        <f t="shared" si="0"/>
        <v/>
      </c>
      <c r="B27" s="13"/>
      <c r="C27" s="338"/>
      <c r="D27" s="344"/>
      <c r="E27" s="20"/>
      <c r="F27" s="16"/>
      <c r="G27" s="20"/>
      <c r="H27" s="34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25" x14ac:dyDescent="0.2">
      <c r="A28" s="12" t="str">
        <f t="shared" si="0"/>
        <v/>
      </c>
      <c r="B28" s="13"/>
      <c r="C28" s="14"/>
      <c r="D28" s="346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/>
      </c>
      <c r="B29" s="13"/>
      <c r="C29" s="338"/>
      <c r="D29" s="348"/>
      <c r="E29" s="20"/>
      <c r="F29" s="16"/>
      <c r="G29" s="20"/>
      <c r="H29" s="34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25" x14ac:dyDescent="0.2">
      <c r="A30" s="12" t="str">
        <f t="shared" si="0"/>
        <v/>
      </c>
      <c r="B30" s="13"/>
      <c r="C30" s="338"/>
      <c r="D30" s="344"/>
      <c r="E30" s="20"/>
      <c r="F30" s="16"/>
      <c r="G30" s="20"/>
      <c r="H30" s="34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338"/>
      <c r="D31" s="344"/>
      <c r="E31" s="20"/>
      <c r="F31" s="16"/>
      <c r="G31" s="20"/>
      <c r="H31" s="34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338"/>
      <c r="D32" s="344"/>
      <c r="E32" s="20"/>
      <c r="F32" s="16"/>
      <c r="G32" s="20"/>
      <c r="H32" s="34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338"/>
      <c r="D33" s="344"/>
      <c r="E33" s="20"/>
      <c r="F33" s="16"/>
      <c r="G33" s="20"/>
      <c r="H33" s="34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338"/>
      <c r="D34" s="344"/>
      <c r="E34" s="20"/>
      <c r="F34" s="16"/>
      <c r="G34" s="20"/>
      <c r="H34" s="261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338"/>
      <c r="D35" s="344"/>
      <c r="E35" s="20"/>
      <c r="F35" s="16"/>
      <c r="G35" s="20"/>
      <c r="H35" s="261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338"/>
      <c r="D36" s="344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25" x14ac:dyDescent="0.2">
      <c r="A37" s="12"/>
      <c r="B37" s="13"/>
      <c r="C37" s="14"/>
      <c r="D37" s="346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47" si="3">CONCATENATE(B38,C38,D38)</f>
        <v/>
      </c>
      <c r="B38" s="13"/>
      <c r="C38" s="338"/>
      <c r="D38" s="344"/>
      <c r="E38" s="20"/>
      <c r="F38" s="16"/>
      <c r="G38" s="345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338"/>
      <c r="D39" s="344"/>
      <c r="E39" s="20"/>
      <c r="F39" s="16"/>
      <c r="G39" s="345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338"/>
      <c r="D40" s="344"/>
      <c r="E40" s="20"/>
      <c r="F40" s="16"/>
      <c r="G40" s="345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338"/>
      <c r="D41" s="344"/>
      <c r="E41" s="20"/>
      <c r="F41" s="16"/>
      <c r="G41" s="345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338"/>
      <c r="D42" s="344"/>
      <c r="E42" s="20"/>
      <c r="F42" s="16"/>
      <c r="G42" s="345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338"/>
      <c r="D43" s="344"/>
      <c r="E43" s="20"/>
      <c r="F43" s="16"/>
      <c r="G43" s="345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338"/>
      <c r="D44" s="344"/>
      <c r="E44" s="20"/>
      <c r="F44" s="16"/>
      <c r="G44" s="345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338"/>
      <c r="D45" s="344"/>
      <c r="E45" s="20"/>
      <c r="F45" s="16"/>
      <c r="G45" s="294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/>
      </c>
      <c r="B46" s="13"/>
      <c r="C46" s="338"/>
      <c r="D46" s="344"/>
      <c r="E46" s="20"/>
      <c r="F46" s="16"/>
      <c r="G46" s="294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338"/>
      <c r="D47" s="344"/>
      <c r="E47" s="20"/>
      <c r="F47" s="16"/>
      <c r="G47" s="294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/>
      <c r="B48" s="13"/>
      <c r="C48" s="14"/>
      <c r="D48" s="346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25" x14ac:dyDescent="0.2">
      <c r="A49" s="12" t="str">
        <f t="shared" ref="A49:A80" si="4">CONCATENATE(B49,C49,D49)</f>
        <v/>
      </c>
      <c r="B49" s="13"/>
      <c r="C49" s="14"/>
      <c r="D49" s="346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25" x14ac:dyDescent="0.2">
      <c r="A50" s="12" t="str">
        <f t="shared" si="4"/>
        <v/>
      </c>
      <c r="B50" s="13"/>
      <c r="C50" s="14"/>
      <c r="D50" s="346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25" x14ac:dyDescent="0.2">
      <c r="A51" s="12" t="str">
        <f t="shared" si="4"/>
        <v/>
      </c>
      <c r="B51" s="13"/>
      <c r="C51" s="14"/>
      <c r="D51" s="346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25" x14ac:dyDescent="0.2">
      <c r="A52" s="12" t="str">
        <f t="shared" si="4"/>
        <v/>
      </c>
      <c r="B52" s="13"/>
      <c r="C52" s="14"/>
      <c r="D52" s="346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25" x14ac:dyDescent="0.2">
      <c r="A53" s="12" t="str">
        <f t="shared" si="4"/>
        <v/>
      </c>
      <c r="B53" s="13"/>
      <c r="C53" s="14"/>
      <c r="D53" s="346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25" x14ac:dyDescent="0.2">
      <c r="A54" s="12" t="str">
        <f t="shared" si="4"/>
        <v/>
      </c>
      <c r="B54" s="13"/>
      <c r="C54" s="14"/>
      <c r="D54" s="346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25" x14ac:dyDescent="0.2">
      <c r="A55" s="12" t="str">
        <f t="shared" si="4"/>
        <v/>
      </c>
      <c r="B55" s="13"/>
      <c r="C55" s="14"/>
      <c r="D55" s="346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25" x14ac:dyDescent="0.2">
      <c r="A56" s="12" t="str">
        <f t="shared" si="4"/>
        <v/>
      </c>
      <c r="B56" s="13"/>
      <c r="C56" s="14"/>
      <c r="D56" s="346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25" x14ac:dyDescent="0.2">
      <c r="A57" s="12" t="str">
        <f t="shared" si="4"/>
        <v/>
      </c>
      <c r="B57" s="13"/>
      <c r="C57" s="14"/>
      <c r="D57" s="346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25" x14ac:dyDescent="0.2">
      <c r="A58" s="12" t="str">
        <f t="shared" si="4"/>
        <v/>
      </c>
      <c r="B58" s="13"/>
      <c r="C58" s="14"/>
      <c r="D58" s="346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25" x14ac:dyDescent="0.2">
      <c r="A59" s="12" t="str">
        <f t="shared" si="4"/>
        <v/>
      </c>
      <c r="B59" s="13"/>
      <c r="C59" s="14"/>
      <c r="D59" s="346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25" x14ac:dyDescent="0.2">
      <c r="A60" s="12" t="str">
        <f t="shared" si="4"/>
        <v/>
      </c>
      <c r="B60" s="13"/>
      <c r="C60" s="14"/>
      <c r="D60" s="346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25" x14ac:dyDescent="0.2">
      <c r="A61" s="12" t="str">
        <f t="shared" si="4"/>
        <v/>
      </c>
      <c r="B61" s="13"/>
      <c r="C61" s="14"/>
      <c r="D61" s="346"/>
      <c r="E61" s="20"/>
      <c r="F61" s="16"/>
      <c r="G61" s="20"/>
      <c r="H61" s="13"/>
      <c r="I61" s="30"/>
      <c r="J61" s="142"/>
      <c r="K61" s="32"/>
      <c r="L61" s="17"/>
      <c r="M61" s="18"/>
      <c r="N61" s="19"/>
    </row>
    <row r="62" spans="1:14" ht="14.25" x14ac:dyDescent="0.2">
      <c r="A62" s="12" t="str">
        <f t="shared" si="4"/>
        <v/>
      </c>
      <c r="B62" s="13"/>
      <c r="C62" s="14"/>
      <c r="D62" s="346"/>
      <c r="E62" s="20"/>
      <c r="F62" s="16"/>
      <c r="G62" s="20"/>
      <c r="H62" s="13"/>
      <c r="I62" s="30"/>
      <c r="J62" s="142"/>
      <c r="K62" s="32"/>
      <c r="L62" s="17"/>
      <c r="M62" s="18"/>
      <c r="N62" s="19"/>
    </row>
    <row r="63" spans="1:14" ht="14.25" x14ac:dyDescent="0.2">
      <c r="A63" s="12" t="str">
        <f t="shared" si="4"/>
        <v/>
      </c>
      <c r="B63" s="13"/>
      <c r="C63" s="14"/>
      <c r="D63" s="346"/>
      <c r="E63" s="20"/>
      <c r="F63" s="16"/>
      <c r="G63" s="20"/>
      <c r="H63" s="13"/>
      <c r="I63" s="30"/>
      <c r="J63" s="142"/>
      <c r="K63" s="32"/>
      <c r="L63" s="17"/>
      <c r="M63" s="18"/>
      <c r="N63" s="19"/>
    </row>
    <row r="64" spans="1:14" ht="14.25" x14ac:dyDescent="0.2">
      <c r="A64" s="12" t="str">
        <f t="shared" si="4"/>
        <v/>
      </c>
      <c r="B64" s="13"/>
      <c r="C64" s="14"/>
      <c r="D64" s="346"/>
      <c r="E64" s="20"/>
      <c r="F64" s="16"/>
      <c r="G64" s="20"/>
      <c r="H64" s="13"/>
      <c r="I64" s="30"/>
      <c r="J64" s="142"/>
      <c r="K64" s="32"/>
      <c r="L64" s="17"/>
      <c r="M64" s="18"/>
      <c r="N64" s="19"/>
    </row>
    <row r="65" spans="1:14" ht="14.25" x14ac:dyDescent="0.2">
      <c r="A65" s="12" t="str">
        <f t="shared" si="4"/>
        <v/>
      </c>
      <c r="B65" s="13"/>
      <c r="C65" s="14"/>
      <c r="D65" s="346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25" x14ac:dyDescent="0.2">
      <c r="A66" s="12" t="str">
        <f t="shared" si="4"/>
        <v/>
      </c>
      <c r="B66" s="13"/>
      <c r="C66" s="14"/>
      <c r="D66" s="346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25" x14ac:dyDescent="0.2">
      <c r="A67" s="12" t="str">
        <f t="shared" si="4"/>
        <v/>
      </c>
      <c r="B67" s="13"/>
      <c r="C67" s="14"/>
      <c r="D67" s="346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25" x14ac:dyDescent="0.2">
      <c r="A68" s="12" t="str">
        <f t="shared" si="4"/>
        <v/>
      </c>
      <c r="B68" s="13"/>
      <c r="C68" s="14"/>
      <c r="D68" s="346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25" x14ac:dyDescent="0.2">
      <c r="A69" s="12" t="str">
        <f t="shared" si="4"/>
        <v/>
      </c>
      <c r="B69" s="13"/>
      <c r="C69" s="14"/>
      <c r="D69" s="346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25" x14ac:dyDescent="0.2">
      <c r="A70" s="12" t="str">
        <f t="shared" si="4"/>
        <v/>
      </c>
      <c r="B70" s="13"/>
      <c r="C70" s="14"/>
      <c r="D70" s="346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25" x14ac:dyDescent="0.2">
      <c r="A71" s="12" t="str">
        <f t="shared" si="4"/>
        <v/>
      </c>
      <c r="B71" s="13"/>
      <c r="C71" s="14"/>
      <c r="D71" s="346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25" x14ac:dyDescent="0.2">
      <c r="A72" s="12" t="str">
        <f t="shared" si="4"/>
        <v/>
      </c>
      <c r="B72" s="13"/>
      <c r="C72" s="14"/>
      <c r="D72" s="346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25" x14ac:dyDescent="0.2">
      <c r="A73" s="12" t="str">
        <f t="shared" si="4"/>
        <v/>
      </c>
      <c r="B73" s="13"/>
      <c r="C73" s="14"/>
      <c r="D73" s="346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25" x14ac:dyDescent="0.2">
      <c r="A74" s="12" t="str">
        <f t="shared" si="4"/>
        <v/>
      </c>
      <c r="B74" s="13"/>
      <c r="C74" s="14"/>
      <c r="D74" s="346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25" x14ac:dyDescent="0.2">
      <c r="A75" s="12" t="str">
        <f t="shared" si="4"/>
        <v/>
      </c>
      <c r="B75" s="13"/>
      <c r="C75" s="14"/>
      <c r="D75" s="346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25" x14ac:dyDescent="0.2">
      <c r="A76" s="12" t="str">
        <f t="shared" si="4"/>
        <v/>
      </c>
      <c r="B76" s="13"/>
      <c r="C76" s="14"/>
      <c r="D76" s="346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25" x14ac:dyDescent="0.2">
      <c r="A77" s="12" t="str">
        <f t="shared" si="4"/>
        <v/>
      </c>
      <c r="B77" s="13"/>
      <c r="C77" s="14"/>
      <c r="D77" s="346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25" x14ac:dyDescent="0.2">
      <c r="A78" s="12" t="str">
        <f t="shared" si="4"/>
        <v/>
      </c>
      <c r="B78" s="13"/>
      <c r="C78" s="14"/>
      <c r="D78" s="346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25" x14ac:dyDescent="0.2">
      <c r="A79" s="12" t="str">
        <f t="shared" si="4"/>
        <v/>
      </c>
      <c r="B79" s="13"/>
      <c r="C79" s="14"/>
      <c r="D79" s="346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25" x14ac:dyDescent="0.2">
      <c r="A80" s="12" t="str">
        <f t="shared" si="4"/>
        <v/>
      </c>
      <c r="B80" s="13"/>
      <c r="C80" s="14"/>
      <c r="D80" s="346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25" x14ac:dyDescent="0.2">
      <c r="A81" s="12" t="str">
        <f t="shared" ref="A81:A98" si="5">CONCATENATE(B81,C81,D81)</f>
        <v/>
      </c>
      <c r="B81" s="13"/>
      <c r="C81" s="14"/>
      <c r="D81" s="346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25" x14ac:dyDescent="0.2">
      <c r="A82" s="12" t="str">
        <f t="shared" si="5"/>
        <v/>
      </c>
      <c r="B82" s="13"/>
      <c r="C82" s="14"/>
      <c r="D82" s="346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25" x14ac:dyDescent="0.2">
      <c r="A83" s="12" t="str">
        <f t="shared" si="5"/>
        <v/>
      </c>
      <c r="B83" s="13"/>
      <c r="C83" s="14"/>
      <c r="D83" s="346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25" x14ac:dyDescent="0.2">
      <c r="A84" s="12" t="str">
        <f t="shared" si="5"/>
        <v/>
      </c>
      <c r="B84" s="13"/>
      <c r="C84" s="14"/>
      <c r="D84" s="346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25" x14ac:dyDescent="0.2">
      <c r="A85" s="12" t="str">
        <f t="shared" si="5"/>
        <v/>
      </c>
      <c r="B85" s="13"/>
      <c r="C85" s="14"/>
      <c r="D85" s="346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25" x14ac:dyDescent="0.2">
      <c r="A86" s="12" t="str">
        <f t="shared" si="5"/>
        <v/>
      </c>
      <c r="B86" s="13"/>
      <c r="C86" s="14"/>
      <c r="D86" s="346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25" x14ac:dyDescent="0.2">
      <c r="A87" s="12" t="str">
        <f t="shared" si="5"/>
        <v/>
      </c>
      <c r="B87" s="13"/>
      <c r="C87" s="14"/>
      <c r="D87" s="346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25" x14ac:dyDescent="0.2">
      <c r="A88" s="12" t="str">
        <f t="shared" si="5"/>
        <v/>
      </c>
      <c r="B88" s="13"/>
      <c r="C88" s="14"/>
      <c r="D88" s="346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25" x14ac:dyDescent="0.2">
      <c r="A89" s="12" t="str">
        <f t="shared" si="5"/>
        <v/>
      </c>
      <c r="B89" s="13"/>
      <c r="C89" s="14"/>
      <c r="D89" s="346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25" x14ac:dyDescent="0.2">
      <c r="A90" s="12" t="str">
        <f t="shared" si="5"/>
        <v/>
      </c>
      <c r="B90" s="13"/>
      <c r="C90" s="14"/>
      <c r="D90" s="346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25" x14ac:dyDescent="0.2">
      <c r="A91" s="12" t="str">
        <f t="shared" si="5"/>
        <v/>
      </c>
      <c r="B91" s="13"/>
      <c r="C91" s="14"/>
      <c r="D91" s="346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25" x14ac:dyDescent="0.2">
      <c r="A92" s="12" t="str">
        <f t="shared" si="5"/>
        <v/>
      </c>
      <c r="B92" s="13"/>
      <c r="C92" s="14"/>
      <c r="D92" s="346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25" x14ac:dyDescent="0.2">
      <c r="A93" s="12" t="str">
        <f t="shared" si="5"/>
        <v/>
      </c>
      <c r="B93" s="13"/>
      <c r="C93" s="14"/>
      <c r="D93" s="346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25" x14ac:dyDescent="0.2">
      <c r="A94" s="12" t="str">
        <f t="shared" si="5"/>
        <v/>
      </c>
      <c r="B94" s="13"/>
      <c r="C94" s="14"/>
      <c r="D94" s="346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25" x14ac:dyDescent="0.2">
      <c r="A95" s="12" t="str">
        <f t="shared" si="5"/>
        <v/>
      </c>
      <c r="B95" s="13"/>
      <c r="C95" s="14"/>
      <c r="D95" s="346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25" x14ac:dyDescent="0.2">
      <c r="A96" s="12" t="str">
        <f t="shared" si="5"/>
        <v/>
      </c>
      <c r="B96" s="13"/>
      <c r="C96" s="14"/>
      <c r="D96" s="346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25" x14ac:dyDescent="0.2">
      <c r="A97" s="12" t="str">
        <f t="shared" si="5"/>
        <v/>
      </c>
      <c r="B97" s="13"/>
      <c r="C97" s="14"/>
      <c r="D97" s="346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25">
      <c r="A98" s="12" t="str">
        <f t="shared" si="5"/>
        <v/>
      </c>
      <c r="B98" s="21"/>
      <c r="C98" s="22"/>
      <c r="D98" s="347"/>
      <c r="E98" s="24"/>
      <c r="F98" s="25"/>
      <c r="G98" s="24"/>
      <c r="H98" s="21"/>
      <c r="I98" s="31"/>
      <c r="J98" s="143"/>
      <c r="K98" s="144"/>
      <c r="L98" s="26"/>
      <c r="M98" s="27"/>
      <c r="N98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9" priority="394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49AD-19C9-4107-A9A2-49ABE512F921}">
  <sheetPr>
    <tabColor rgb="FFC00000"/>
  </sheetPr>
  <dimension ref="A1:P104"/>
  <sheetViews>
    <sheetView zoomScale="65" zoomScaleNormal="65" workbookViewId="0">
      <selection activeCell="D27" sqref="D27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22</v>
      </c>
      <c r="B1" s="656" t="s">
        <v>84</v>
      </c>
      <c r="C1" s="657"/>
      <c r="D1" s="7" t="s">
        <v>11</v>
      </c>
      <c r="E1" s="658" t="s">
        <v>134</v>
      </c>
      <c r="F1" s="659"/>
      <c r="G1" s="659"/>
      <c r="H1" s="659"/>
      <c r="I1" s="659"/>
      <c r="J1" s="659"/>
      <c r="K1" s="8" t="s">
        <v>12</v>
      </c>
      <c r="L1" s="660" t="s">
        <v>373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COUNTA(_xlfn.UNIQUE(D6:D201))</f>
        <v>23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45Pippa O'NeillJack</v>
      </c>
      <c r="B6" s="13">
        <v>45</v>
      </c>
      <c r="C6" s="15" t="s">
        <v>339</v>
      </c>
      <c r="D6" s="14" t="s">
        <v>340</v>
      </c>
      <c r="E6" s="20"/>
      <c r="F6" s="16" t="s">
        <v>181</v>
      </c>
      <c r="G6" s="20">
        <v>121.7</v>
      </c>
      <c r="H6" s="13"/>
      <c r="I6" s="30"/>
      <c r="J6" s="142"/>
      <c r="K6" s="32"/>
      <c r="L6" s="17">
        <v>1</v>
      </c>
      <c r="M6" s="260">
        <f t="shared" ref="M6:M20" si="1">IF(L6=1,7,IF(L6=2,6,IF(L6=3,5,IF(L6=4,4,IF(L6=5,3,IF(L6=6,2,IF(L6&gt;=6,1,0)))))))</f>
        <v>7</v>
      </c>
      <c r="N6" s="19">
        <f t="shared" ref="N6:N20" si="2">SUM(M6+$N$5)</f>
        <v>7</v>
      </c>
      <c r="O6" s="29"/>
      <c r="P6" s="29"/>
    </row>
    <row r="7" spans="1:16" ht="14.25" x14ac:dyDescent="0.2">
      <c r="A7" s="12" t="str">
        <f t="shared" si="0"/>
        <v>45Alice ColebrookCelestine Winston</v>
      </c>
      <c r="B7" s="261">
        <v>45</v>
      </c>
      <c r="C7" s="15" t="s">
        <v>793</v>
      </c>
      <c r="D7" s="14" t="s">
        <v>794</v>
      </c>
      <c r="E7" s="20"/>
      <c r="F7" s="16" t="s">
        <v>181</v>
      </c>
      <c r="G7" s="20">
        <v>154.19999999999999</v>
      </c>
      <c r="H7" s="13"/>
      <c r="I7" s="30"/>
      <c r="J7" s="142"/>
      <c r="K7" s="32"/>
      <c r="L7" s="17">
        <v>2</v>
      </c>
      <c r="M7" s="260">
        <f t="shared" si="1"/>
        <v>6</v>
      </c>
      <c r="N7" s="19">
        <f t="shared" si="2"/>
        <v>6</v>
      </c>
    </row>
    <row r="8" spans="1:16" ht="14.25" x14ac:dyDescent="0.2">
      <c r="A8" s="12" t="str">
        <f t="shared" si="0"/>
        <v/>
      </c>
      <c r="B8" s="13"/>
      <c r="C8" s="262" t="s">
        <v>19</v>
      </c>
      <c r="D8" s="14" t="s">
        <v>19</v>
      </c>
      <c r="E8" s="20"/>
      <c r="F8" s="16"/>
      <c r="G8" s="20"/>
      <c r="H8" s="13"/>
      <c r="I8" s="30"/>
      <c r="J8" s="142"/>
      <c r="K8" s="32"/>
      <c r="L8" s="17"/>
      <c r="M8" s="260">
        <f t="shared" si="1"/>
        <v>0</v>
      </c>
      <c r="N8" s="19">
        <f t="shared" si="2"/>
        <v>0</v>
      </c>
    </row>
    <row r="9" spans="1:16" ht="14.25" x14ac:dyDescent="0.2">
      <c r="A9" s="12" t="str">
        <f t="shared" si="0"/>
        <v>45Bel DabicBurkina</v>
      </c>
      <c r="B9" s="13">
        <v>45</v>
      </c>
      <c r="C9" s="15" t="s">
        <v>795</v>
      </c>
      <c r="D9" s="14" t="s">
        <v>796</v>
      </c>
      <c r="E9" s="20"/>
      <c r="F9" s="16" t="s">
        <v>654</v>
      </c>
      <c r="G9" s="20">
        <v>38.9</v>
      </c>
      <c r="H9" s="13"/>
      <c r="I9" s="30"/>
      <c r="J9" s="142"/>
      <c r="K9" s="32"/>
      <c r="L9" s="17">
        <v>1</v>
      </c>
      <c r="M9" s="260">
        <f t="shared" si="1"/>
        <v>7</v>
      </c>
      <c r="N9" s="19">
        <f t="shared" si="2"/>
        <v>7</v>
      </c>
    </row>
    <row r="10" spans="1:16" ht="14.25" x14ac:dyDescent="0.2">
      <c r="A10" s="12" t="str">
        <f t="shared" si="0"/>
        <v>45Jessica FerrariCollum Kismet</v>
      </c>
      <c r="B10" s="13">
        <v>45</v>
      </c>
      <c r="C10" s="15" t="s">
        <v>797</v>
      </c>
      <c r="D10" s="14" t="s">
        <v>798</v>
      </c>
      <c r="E10" s="20"/>
      <c r="F10" s="16" t="s">
        <v>181</v>
      </c>
      <c r="G10" s="20">
        <v>40.6</v>
      </c>
      <c r="H10" s="13"/>
      <c r="I10" s="30"/>
      <c r="J10" s="142"/>
      <c r="K10" s="32"/>
      <c r="L10" s="17">
        <v>2</v>
      </c>
      <c r="M10" s="260">
        <f t="shared" si="1"/>
        <v>6</v>
      </c>
      <c r="N10" s="19">
        <f t="shared" si="2"/>
        <v>6</v>
      </c>
    </row>
    <row r="11" spans="1:16" ht="14.25" x14ac:dyDescent="0.2">
      <c r="A11" s="12" t="str">
        <f t="shared" si="0"/>
        <v/>
      </c>
      <c r="B11" s="13"/>
      <c r="C11" s="15" t="s">
        <v>19</v>
      </c>
      <c r="D11" s="14" t="s">
        <v>19</v>
      </c>
      <c r="E11" s="20"/>
      <c r="F11" s="16"/>
      <c r="G11" s="20"/>
      <c r="H11" s="13"/>
      <c r="I11" s="30"/>
      <c r="J11" s="142"/>
      <c r="K11" s="32"/>
      <c r="L11" s="17"/>
      <c r="M11" s="260">
        <f t="shared" si="1"/>
        <v>0</v>
      </c>
      <c r="N11" s="19">
        <f t="shared" si="2"/>
        <v>0</v>
      </c>
    </row>
    <row r="12" spans="1:16" ht="14.25" x14ac:dyDescent="0.2">
      <c r="A12" s="12" t="str">
        <f t="shared" si="0"/>
        <v>65Anya JohnstonTaunton Vale Calimero</v>
      </c>
      <c r="B12" s="261">
        <v>65</v>
      </c>
      <c r="C12" s="262" t="s">
        <v>799</v>
      </c>
      <c r="D12" s="14" t="s">
        <v>800</v>
      </c>
      <c r="E12" s="20"/>
      <c r="F12" s="16" t="s">
        <v>181</v>
      </c>
      <c r="G12" s="20"/>
      <c r="H12" s="13">
        <v>29.7</v>
      </c>
      <c r="I12" s="30"/>
      <c r="J12" s="142"/>
      <c r="K12" s="32"/>
      <c r="L12" s="17">
        <v>1</v>
      </c>
      <c r="M12" s="260">
        <f t="shared" si="1"/>
        <v>7</v>
      </c>
      <c r="N12" s="19">
        <f t="shared" si="2"/>
        <v>7</v>
      </c>
    </row>
    <row r="13" spans="1:16" ht="14.25" x14ac:dyDescent="0.2">
      <c r="A13" s="12" t="str">
        <f t="shared" si="0"/>
        <v>65Jasmine FisherMaraahn El Shamae</v>
      </c>
      <c r="B13" s="261">
        <v>65</v>
      </c>
      <c r="C13" s="15" t="s">
        <v>624</v>
      </c>
      <c r="D13" s="14" t="s">
        <v>625</v>
      </c>
      <c r="E13" s="20"/>
      <c r="F13" s="16" t="s">
        <v>181</v>
      </c>
      <c r="G13" s="20"/>
      <c r="H13" s="13">
        <v>32.799999999999997</v>
      </c>
      <c r="I13" s="30"/>
      <c r="J13" s="142"/>
      <c r="K13" s="32"/>
      <c r="L13" s="17">
        <v>2</v>
      </c>
      <c r="M13" s="260">
        <f t="shared" si="1"/>
        <v>6</v>
      </c>
      <c r="N13" s="19">
        <f t="shared" si="2"/>
        <v>6</v>
      </c>
    </row>
    <row r="14" spans="1:16" ht="14.25" x14ac:dyDescent="0.2">
      <c r="A14" s="12" t="str">
        <f t="shared" si="0"/>
        <v>65Ivy ColebrookRowan Miss Minnesota</v>
      </c>
      <c r="B14" s="261">
        <v>65</v>
      </c>
      <c r="C14" s="262" t="s">
        <v>801</v>
      </c>
      <c r="D14" s="14" t="s">
        <v>802</v>
      </c>
      <c r="E14" s="20"/>
      <c r="F14" s="16" t="s">
        <v>181</v>
      </c>
      <c r="G14" s="20"/>
      <c r="H14" s="13">
        <v>57.4</v>
      </c>
      <c r="I14" s="30"/>
      <c r="J14" s="142"/>
      <c r="K14" s="32"/>
      <c r="L14" s="17">
        <v>3</v>
      </c>
      <c r="M14" s="260">
        <f t="shared" si="1"/>
        <v>5</v>
      </c>
      <c r="N14" s="19">
        <f t="shared" si="2"/>
        <v>5</v>
      </c>
    </row>
    <row r="15" spans="1:16" ht="14.25" x14ac:dyDescent="0.2">
      <c r="A15" s="12" t="str">
        <f t="shared" si="0"/>
        <v>65Aimee KiddElusive Pro</v>
      </c>
      <c r="B15" s="13">
        <v>65</v>
      </c>
      <c r="C15" s="15" t="s">
        <v>179</v>
      </c>
      <c r="D15" s="266" t="s">
        <v>803</v>
      </c>
      <c r="E15" s="20"/>
      <c r="F15" s="16" t="s">
        <v>181</v>
      </c>
      <c r="G15" s="20"/>
      <c r="H15" s="13">
        <v>162.1</v>
      </c>
      <c r="I15" s="30"/>
      <c r="J15" s="142"/>
      <c r="K15" s="32"/>
      <c r="L15" s="17">
        <v>4</v>
      </c>
      <c r="M15" s="260">
        <f t="shared" si="1"/>
        <v>4</v>
      </c>
      <c r="N15" s="19">
        <f t="shared" si="2"/>
        <v>4</v>
      </c>
    </row>
    <row r="16" spans="1:16" ht="14.25" x14ac:dyDescent="0.2">
      <c r="A16" s="12" t="str">
        <f t="shared" si="0"/>
        <v/>
      </c>
      <c r="B16" s="13"/>
      <c r="C16" s="262" t="s">
        <v>19</v>
      </c>
      <c r="D16" s="14" t="s">
        <v>19</v>
      </c>
      <c r="E16" s="20"/>
      <c r="F16" s="16"/>
      <c r="G16" s="20"/>
      <c r="H16" s="13"/>
      <c r="I16" s="30"/>
      <c r="J16" s="142"/>
      <c r="K16" s="32"/>
      <c r="L16" s="17"/>
      <c r="M16" s="260">
        <f t="shared" si="1"/>
        <v>0</v>
      </c>
      <c r="N16" s="19">
        <f t="shared" si="2"/>
        <v>0</v>
      </c>
    </row>
    <row r="17" spans="1:14" ht="14.25" x14ac:dyDescent="0.2">
      <c r="A17" s="12" t="str">
        <f t="shared" si="0"/>
        <v>65Becky StrideSo Magical</v>
      </c>
      <c r="B17" s="13">
        <v>65</v>
      </c>
      <c r="C17" s="15" t="s">
        <v>231</v>
      </c>
      <c r="D17" s="14" t="s">
        <v>232</v>
      </c>
      <c r="E17" s="20"/>
      <c r="F17" s="16" t="s">
        <v>195</v>
      </c>
      <c r="G17" s="20"/>
      <c r="H17" s="13">
        <v>35</v>
      </c>
      <c r="I17" s="30"/>
      <c r="J17" s="142"/>
      <c r="K17" s="32"/>
      <c r="L17" s="17">
        <v>1</v>
      </c>
      <c r="M17" s="260">
        <f t="shared" si="1"/>
        <v>7</v>
      </c>
      <c r="N17" s="19">
        <f t="shared" si="2"/>
        <v>7</v>
      </c>
    </row>
    <row r="18" spans="1:14" ht="14.25" x14ac:dyDescent="0.2">
      <c r="A18" s="12" t="str">
        <f t="shared" si="0"/>
        <v>65Ava DebritoShame N Scandal</v>
      </c>
      <c r="B18" s="261">
        <v>65</v>
      </c>
      <c r="C18" s="15" t="s">
        <v>715</v>
      </c>
      <c r="D18" s="14" t="s">
        <v>716</v>
      </c>
      <c r="E18" s="20"/>
      <c r="F18" s="16" t="s">
        <v>181</v>
      </c>
      <c r="G18" s="20"/>
      <c r="H18" s="13">
        <v>35.6</v>
      </c>
      <c r="I18" s="30"/>
      <c r="J18" s="142"/>
      <c r="K18" s="32"/>
      <c r="L18" s="17">
        <v>2</v>
      </c>
      <c r="M18" s="260">
        <f t="shared" si="1"/>
        <v>6</v>
      </c>
      <c r="N18" s="19">
        <f t="shared" si="2"/>
        <v>6</v>
      </c>
    </row>
    <row r="19" spans="1:14" ht="14.25" x14ac:dyDescent="0.2">
      <c r="A19" s="12" t="str">
        <f t="shared" si="0"/>
        <v>65Eliza HuttonSerenity Park Calais</v>
      </c>
      <c r="B19" s="261">
        <v>65</v>
      </c>
      <c r="C19" s="15" t="s">
        <v>643</v>
      </c>
      <c r="D19" s="14" t="s">
        <v>644</v>
      </c>
      <c r="E19" s="20"/>
      <c r="F19" s="16" t="s">
        <v>229</v>
      </c>
      <c r="G19" s="20"/>
      <c r="H19" s="13">
        <v>43.1</v>
      </c>
      <c r="I19" s="30"/>
      <c r="J19" s="142"/>
      <c r="K19" s="32"/>
      <c r="L19" s="17">
        <v>3</v>
      </c>
      <c r="M19" s="260">
        <f t="shared" si="1"/>
        <v>5</v>
      </c>
      <c r="N19" s="19">
        <f t="shared" si="2"/>
        <v>5</v>
      </c>
    </row>
    <row r="20" spans="1:14" ht="14.25" x14ac:dyDescent="0.2">
      <c r="A20" s="12" t="str">
        <f t="shared" si="0"/>
        <v>65Tessa EdwardsSliced Bread</v>
      </c>
      <c r="B20" s="261">
        <v>65</v>
      </c>
      <c r="C20" s="15" t="s">
        <v>804</v>
      </c>
      <c r="D20" s="14" t="s">
        <v>805</v>
      </c>
      <c r="E20" s="20"/>
      <c r="F20" s="16" t="s">
        <v>216</v>
      </c>
      <c r="G20" s="20"/>
      <c r="H20" s="13">
        <v>49.5</v>
      </c>
      <c r="I20" s="30"/>
      <c r="J20" s="142"/>
      <c r="K20" s="32"/>
      <c r="L20" s="17">
        <v>4</v>
      </c>
      <c r="M20" s="260">
        <f t="shared" si="1"/>
        <v>4</v>
      </c>
      <c r="N20" s="19">
        <f t="shared" si="2"/>
        <v>4</v>
      </c>
    </row>
    <row r="21" spans="1:14" ht="14.25" x14ac:dyDescent="0.2">
      <c r="A21" s="12" t="str">
        <f t="shared" si="0"/>
        <v>65Jade ReillyFossil Downs Wheres Wally</v>
      </c>
      <c r="B21" s="261">
        <v>65</v>
      </c>
      <c r="C21" s="15" t="s">
        <v>692</v>
      </c>
      <c r="D21" s="14" t="s">
        <v>806</v>
      </c>
      <c r="E21" s="20"/>
      <c r="F21" s="16" t="s">
        <v>678</v>
      </c>
      <c r="G21" s="20"/>
      <c r="H21" s="13">
        <v>83</v>
      </c>
      <c r="I21" s="30"/>
      <c r="J21" s="142"/>
      <c r="K21" s="32"/>
      <c r="L21" s="17">
        <v>5</v>
      </c>
      <c r="M21" s="260">
        <f t="shared" ref="M21:M97" si="3">IF(L21=1,7,IF(L21=2,6,IF(L21=3,5,IF(L21=4,4,IF(L21=5,3,IF(L21=6,2,IF(L21&gt;=6,1,0)))))))</f>
        <v>3</v>
      </c>
      <c r="N21" s="19">
        <f t="shared" ref="N21:N97" si="4">SUM(M21+$N$5)</f>
        <v>3</v>
      </c>
    </row>
    <row r="22" spans="1:14" ht="14.25" x14ac:dyDescent="0.2">
      <c r="A22" s="12" t="str">
        <f t="shared" si="0"/>
        <v>65Brylee SnaddonWc Drift N Echo</v>
      </c>
      <c r="B22" s="261">
        <v>65</v>
      </c>
      <c r="C22" s="15" t="s">
        <v>807</v>
      </c>
      <c r="D22" s="14" t="s">
        <v>810</v>
      </c>
      <c r="E22" s="20"/>
      <c r="F22" s="16" t="s">
        <v>239</v>
      </c>
      <c r="G22" s="20"/>
      <c r="H22" s="13">
        <v>114.6</v>
      </c>
      <c r="I22" s="30"/>
      <c r="J22" s="142"/>
      <c r="K22" s="32"/>
      <c r="L22" s="17">
        <v>6</v>
      </c>
      <c r="M22" s="260">
        <f t="shared" si="3"/>
        <v>2</v>
      </c>
      <c r="N22" s="19">
        <f t="shared" si="4"/>
        <v>2</v>
      </c>
    </row>
    <row r="23" spans="1:14" ht="14.25" x14ac:dyDescent="0.2">
      <c r="A23" s="12" t="str">
        <f t="shared" si="0"/>
        <v/>
      </c>
      <c r="B23" s="261"/>
      <c r="C23" s="15" t="s">
        <v>19</v>
      </c>
      <c r="D23" s="14" t="s">
        <v>19</v>
      </c>
      <c r="E23" s="20"/>
      <c r="F23" s="16"/>
      <c r="G23" s="20"/>
      <c r="H23" s="13"/>
      <c r="I23" s="30"/>
      <c r="J23" s="142"/>
      <c r="K23" s="32"/>
      <c r="L23" s="17"/>
      <c r="M23" s="260">
        <f t="shared" si="3"/>
        <v>0</v>
      </c>
      <c r="N23" s="19">
        <f t="shared" si="4"/>
        <v>0</v>
      </c>
    </row>
    <row r="24" spans="1:14" ht="14.25" x14ac:dyDescent="0.2">
      <c r="A24" s="12" t="str">
        <f t="shared" si="0"/>
        <v>80Sophie DebritoTiaja Park Folly</v>
      </c>
      <c r="B24" s="261">
        <v>80</v>
      </c>
      <c r="C24" s="15" t="s">
        <v>621</v>
      </c>
      <c r="D24" s="14" t="s">
        <v>226</v>
      </c>
      <c r="E24" s="20"/>
      <c r="F24" s="16" t="s">
        <v>181</v>
      </c>
      <c r="G24" s="20"/>
      <c r="H24" s="13">
        <v>37.299999999999997</v>
      </c>
      <c r="I24" s="30"/>
      <c r="J24" s="142"/>
      <c r="K24" s="32"/>
      <c r="L24" s="17">
        <v>1</v>
      </c>
      <c r="M24" s="260">
        <f t="shared" si="3"/>
        <v>7</v>
      </c>
      <c r="N24" s="19">
        <f t="shared" si="4"/>
        <v>7</v>
      </c>
    </row>
    <row r="25" spans="1:14" ht="14.25" x14ac:dyDescent="0.2">
      <c r="A25" s="12" t="str">
        <f t="shared" si="0"/>
        <v>80Mia StainesThe Chorister</v>
      </c>
      <c r="B25" s="261">
        <v>80</v>
      </c>
      <c r="C25" s="15" t="s">
        <v>555</v>
      </c>
      <c r="D25" s="14" t="s">
        <v>573</v>
      </c>
      <c r="E25" s="20"/>
      <c r="F25" s="16" t="s">
        <v>229</v>
      </c>
      <c r="G25" s="20"/>
      <c r="H25" s="13">
        <v>39.200000000000003</v>
      </c>
      <c r="I25" s="30"/>
      <c r="J25" s="142"/>
      <c r="K25" s="32"/>
      <c r="L25" s="17">
        <v>2</v>
      </c>
      <c r="M25" s="260">
        <f t="shared" si="3"/>
        <v>6</v>
      </c>
      <c r="N25" s="19">
        <f t="shared" si="4"/>
        <v>6</v>
      </c>
    </row>
    <row r="26" spans="1:14" ht="14.25" x14ac:dyDescent="0.2">
      <c r="A26" s="12" t="str">
        <f t="shared" si="0"/>
        <v>80Jasmine ElliottIcarus Jolly James</v>
      </c>
      <c r="B26" s="261">
        <v>80</v>
      </c>
      <c r="C26" s="15" t="s">
        <v>227</v>
      </c>
      <c r="D26" s="14" t="s">
        <v>228</v>
      </c>
      <c r="E26" s="20"/>
      <c r="F26" s="16" t="s">
        <v>229</v>
      </c>
      <c r="G26" s="20"/>
      <c r="H26" s="13">
        <v>60.2</v>
      </c>
      <c r="I26" s="30"/>
      <c r="J26" s="142"/>
      <c r="K26" s="32"/>
      <c r="L26" s="17">
        <v>3</v>
      </c>
      <c r="M26" s="260">
        <f t="shared" si="3"/>
        <v>5</v>
      </c>
      <c r="N26" s="19">
        <f t="shared" si="4"/>
        <v>5</v>
      </c>
    </row>
    <row r="27" spans="1:14" ht="14.25" x14ac:dyDescent="0.2">
      <c r="A27" s="12" t="str">
        <f t="shared" si="0"/>
        <v>80Joanne LangeClare Downs Sultans Of Swing</v>
      </c>
      <c r="B27" s="261">
        <v>80</v>
      </c>
      <c r="C27" s="15" t="s">
        <v>196</v>
      </c>
      <c r="D27" s="14" t="s">
        <v>1138</v>
      </c>
      <c r="E27" s="20"/>
      <c r="F27" s="16" t="s">
        <v>197</v>
      </c>
      <c r="G27" s="20"/>
      <c r="H27" s="13">
        <v>84.1</v>
      </c>
      <c r="I27" s="30"/>
      <c r="J27" s="142"/>
      <c r="K27" s="32"/>
      <c r="L27" s="17">
        <v>4</v>
      </c>
      <c r="M27" s="260">
        <f t="shared" si="3"/>
        <v>4</v>
      </c>
      <c r="N27" s="19">
        <f t="shared" si="4"/>
        <v>4</v>
      </c>
    </row>
    <row r="28" spans="1:14" ht="14.25" x14ac:dyDescent="0.2">
      <c r="A28" s="12" t="str">
        <f t="shared" si="0"/>
        <v/>
      </c>
      <c r="B28" s="261"/>
      <c r="C28" s="15" t="s">
        <v>19</v>
      </c>
      <c r="D28" s="14" t="s">
        <v>19</v>
      </c>
      <c r="E28" s="20"/>
      <c r="F28" s="16"/>
      <c r="G28" s="20"/>
      <c r="H28" s="13"/>
      <c r="I28" s="30"/>
      <c r="J28" s="142"/>
      <c r="K28" s="32"/>
      <c r="L28" s="17"/>
      <c r="M28" s="260">
        <f t="shared" si="3"/>
        <v>0</v>
      </c>
      <c r="N28" s="19">
        <f t="shared" si="4"/>
        <v>0</v>
      </c>
    </row>
    <row r="29" spans="1:14" ht="14.25" x14ac:dyDescent="0.2">
      <c r="A29" s="12" t="str">
        <f t="shared" si="0"/>
        <v>95Jaime BellNew Horizons</v>
      </c>
      <c r="B29" s="261">
        <v>95</v>
      </c>
      <c r="C29" s="15" t="s">
        <v>701</v>
      </c>
      <c r="D29" s="14" t="s">
        <v>702</v>
      </c>
      <c r="E29" s="20"/>
      <c r="F29" s="16" t="s">
        <v>229</v>
      </c>
      <c r="G29" s="20"/>
      <c r="H29" s="13">
        <v>29.2</v>
      </c>
      <c r="I29" s="30"/>
      <c r="J29" s="142"/>
      <c r="K29" s="32"/>
      <c r="L29" s="17">
        <v>1</v>
      </c>
      <c r="M29" s="260">
        <f t="shared" si="3"/>
        <v>7</v>
      </c>
      <c r="N29" s="19">
        <f t="shared" si="4"/>
        <v>7</v>
      </c>
    </row>
    <row r="30" spans="1:14" ht="14.25" x14ac:dyDescent="0.2">
      <c r="A30" s="12" t="str">
        <f t="shared" si="0"/>
        <v>95Meadow FrenchDark Deception</v>
      </c>
      <c r="B30" s="261">
        <v>95</v>
      </c>
      <c r="C30" s="15" t="s">
        <v>175</v>
      </c>
      <c r="D30" s="14" t="s">
        <v>176</v>
      </c>
      <c r="E30" s="20"/>
      <c r="F30" s="16" t="s">
        <v>177</v>
      </c>
      <c r="G30" s="20"/>
      <c r="H30" s="13">
        <v>41.2</v>
      </c>
      <c r="I30" s="30"/>
      <c r="J30" s="142"/>
      <c r="K30" s="32"/>
      <c r="L30" s="17">
        <v>2</v>
      </c>
      <c r="M30" s="260">
        <f t="shared" si="3"/>
        <v>6</v>
      </c>
      <c r="N30" s="19">
        <f t="shared" si="4"/>
        <v>6</v>
      </c>
    </row>
    <row r="31" spans="1:14" ht="14.25" x14ac:dyDescent="0.2">
      <c r="A31" s="12" t="str">
        <f t="shared" si="0"/>
        <v/>
      </c>
      <c r="B31" s="261"/>
      <c r="C31" s="15" t="s">
        <v>19</v>
      </c>
      <c r="D31" s="14" t="s">
        <v>19</v>
      </c>
      <c r="E31" s="20"/>
      <c r="F31" s="16"/>
      <c r="G31" s="20"/>
      <c r="H31" s="13"/>
      <c r="I31" s="30"/>
      <c r="J31" s="142"/>
      <c r="K31" s="32"/>
      <c r="L31" s="17"/>
      <c r="M31" s="260">
        <f t="shared" si="3"/>
        <v>0</v>
      </c>
      <c r="N31" s="19">
        <f t="shared" si="4"/>
        <v>0</v>
      </c>
    </row>
    <row r="32" spans="1:14" ht="14.25" x14ac:dyDescent="0.2">
      <c r="A32" s="12" t="str">
        <f t="shared" si="0"/>
        <v>105Elizabeth JonesLegal Flight</v>
      </c>
      <c r="B32" s="261">
        <v>105</v>
      </c>
      <c r="C32" s="15" t="s">
        <v>808</v>
      </c>
      <c r="D32" s="14" t="s">
        <v>809</v>
      </c>
      <c r="E32" s="20"/>
      <c r="F32" s="16" t="s">
        <v>597</v>
      </c>
      <c r="G32" s="20"/>
      <c r="H32" s="13">
        <v>71.900000000000006</v>
      </c>
      <c r="I32" s="30"/>
      <c r="J32" s="142"/>
      <c r="K32" s="32"/>
      <c r="L32" s="17">
        <v>1</v>
      </c>
      <c r="M32" s="260">
        <f t="shared" si="3"/>
        <v>7</v>
      </c>
      <c r="N32" s="19">
        <f t="shared" si="4"/>
        <v>7</v>
      </c>
    </row>
    <row r="33" spans="1:14" ht="14.25" x14ac:dyDescent="0.2">
      <c r="A33" s="12" t="str">
        <f t="shared" si="0"/>
        <v/>
      </c>
      <c r="B33" s="261"/>
      <c r="C33" s="15" t="s">
        <v>19</v>
      </c>
      <c r="D33" s="14"/>
      <c r="E33" s="20"/>
      <c r="F33" s="16"/>
      <c r="G33" s="20"/>
      <c r="H33" s="13"/>
      <c r="I33" s="30"/>
      <c r="J33" s="142"/>
      <c r="K33" s="32"/>
      <c r="L33" s="17"/>
      <c r="M33" s="260">
        <f t="shared" si="3"/>
        <v>0</v>
      </c>
      <c r="N33" s="19">
        <f t="shared" si="4"/>
        <v>0</v>
      </c>
    </row>
    <row r="34" spans="1:14" ht="14.25" x14ac:dyDescent="0.2">
      <c r="A34" s="12" t="str">
        <f t="shared" si="0"/>
        <v/>
      </c>
      <c r="B34" s="261"/>
      <c r="C34" s="15"/>
      <c r="D34" s="14"/>
      <c r="E34" s="20"/>
      <c r="F34" s="16"/>
      <c r="G34" s="20"/>
      <c r="H34" s="13"/>
      <c r="I34" s="30"/>
      <c r="J34" s="142"/>
      <c r="K34" s="32"/>
      <c r="L34" s="17"/>
      <c r="M34" s="260">
        <f t="shared" si="3"/>
        <v>0</v>
      </c>
      <c r="N34" s="19">
        <f t="shared" si="4"/>
        <v>0</v>
      </c>
    </row>
    <row r="35" spans="1:14" ht="14.25" x14ac:dyDescent="0.2">
      <c r="A35" s="12" t="str">
        <f t="shared" si="0"/>
        <v/>
      </c>
      <c r="B35" s="261"/>
      <c r="C35" s="15"/>
      <c r="D35" s="14"/>
      <c r="E35" s="20"/>
      <c r="F35" s="16"/>
      <c r="G35" s="20"/>
      <c r="H35" s="13"/>
      <c r="I35" s="30"/>
      <c r="J35" s="142"/>
      <c r="K35" s="32"/>
      <c r="L35" s="17"/>
      <c r="M35" s="260">
        <f t="shared" si="3"/>
        <v>0</v>
      </c>
      <c r="N35" s="19">
        <f t="shared" si="4"/>
        <v>0</v>
      </c>
    </row>
    <row r="36" spans="1:14" ht="14.25" x14ac:dyDescent="0.2">
      <c r="A36" s="12" t="str">
        <f t="shared" si="0"/>
        <v/>
      </c>
      <c r="B36" s="261"/>
      <c r="C36" s="15"/>
      <c r="D36" s="14"/>
      <c r="E36" s="20"/>
      <c r="F36" s="16"/>
      <c r="G36" s="20"/>
      <c r="H36" s="13"/>
      <c r="I36" s="30"/>
      <c r="J36" s="142"/>
      <c r="K36" s="32"/>
      <c r="L36" s="17"/>
      <c r="M36" s="260">
        <f t="shared" si="3"/>
        <v>0</v>
      </c>
      <c r="N36" s="19">
        <f t="shared" si="4"/>
        <v>0</v>
      </c>
    </row>
    <row r="37" spans="1:14" ht="14.25" x14ac:dyDescent="0.2">
      <c r="A37" s="12" t="str">
        <f t="shared" si="0"/>
        <v/>
      </c>
      <c r="B37" s="261"/>
      <c r="C37" s="15"/>
      <c r="D37" s="14"/>
      <c r="E37" s="20"/>
      <c r="F37" s="16"/>
      <c r="G37" s="20"/>
      <c r="H37" s="13"/>
      <c r="I37" s="30"/>
      <c r="J37" s="142"/>
      <c r="K37" s="32"/>
      <c r="L37" s="17"/>
      <c r="M37" s="260">
        <f t="shared" si="3"/>
        <v>0</v>
      </c>
      <c r="N37" s="19">
        <f t="shared" si="4"/>
        <v>0</v>
      </c>
    </row>
    <row r="38" spans="1:14" ht="14.25" x14ac:dyDescent="0.2">
      <c r="A38" s="12" t="str">
        <f t="shared" ref="A38:A69" si="5">CONCATENATE(B38,C38,D38)</f>
        <v/>
      </c>
      <c r="B38" s="261"/>
      <c r="C38" s="15"/>
      <c r="D38" s="14"/>
      <c r="E38" s="20"/>
      <c r="F38" s="16"/>
      <c r="G38" s="20"/>
      <c r="H38" s="13"/>
      <c r="I38" s="30"/>
      <c r="J38" s="142"/>
      <c r="K38" s="32"/>
      <c r="L38" s="17"/>
      <c r="M38" s="260">
        <f t="shared" si="3"/>
        <v>0</v>
      </c>
      <c r="N38" s="19">
        <f t="shared" si="4"/>
        <v>0</v>
      </c>
    </row>
    <row r="39" spans="1:14" ht="14.25" x14ac:dyDescent="0.2">
      <c r="A39" s="12" t="str">
        <f t="shared" si="5"/>
        <v/>
      </c>
      <c r="B39" s="261"/>
      <c r="C39" s="15"/>
      <c r="D39" s="14"/>
      <c r="E39" s="20"/>
      <c r="F39" s="16"/>
      <c r="G39" s="20"/>
      <c r="H39" s="13"/>
      <c r="I39" s="30"/>
      <c r="J39" s="142"/>
      <c r="K39" s="32"/>
      <c r="L39" s="17"/>
      <c r="M39" s="260">
        <f t="shared" si="3"/>
        <v>0</v>
      </c>
      <c r="N39" s="19">
        <f t="shared" si="4"/>
        <v>0</v>
      </c>
    </row>
    <row r="40" spans="1:14" ht="14.25" x14ac:dyDescent="0.2">
      <c r="A40" s="12" t="str">
        <f t="shared" si="5"/>
        <v/>
      </c>
      <c r="B40" s="261"/>
      <c r="C40" s="15"/>
      <c r="D40" s="14"/>
      <c r="E40" s="20"/>
      <c r="F40" s="16"/>
      <c r="G40" s="20"/>
      <c r="H40" s="13"/>
      <c r="I40" s="30"/>
      <c r="J40" s="142"/>
      <c r="K40" s="32"/>
      <c r="L40" s="17"/>
      <c r="M40" s="260">
        <f t="shared" si="3"/>
        <v>0</v>
      </c>
      <c r="N40" s="19">
        <f t="shared" si="4"/>
        <v>0</v>
      </c>
    </row>
    <row r="41" spans="1:14" ht="14.25" x14ac:dyDescent="0.2">
      <c r="A41" s="12" t="str">
        <f t="shared" si="5"/>
        <v/>
      </c>
      <c r="B41" s="261"/>
      <c r="C41" s="15"/>
      <c r="D41" s="14"/>
      <c r="E41" s="20"/>
      <c r="F41" s="16"/>
      <c r="G41" s="20"/>
      <c r="H41" s="13"/>
      <c r="I41" s="30"/>
      <c r="J41" s="142"/>
      <c r="K41" s="32"/>
      <c r="L41" s="17"/>
      <c r="M41" s="260">
        <f t="shared" si="3"/>
        <v>0</v>
      </c>
      <c r="N41" s="19">
        <f t="shared" si="4"/>
        <v>0</v>
      </c>
    </row>
    <row r="42" spans="1:14" ht="14.25" x14ac:dyDescent="0.2">
      <c r="A42" s="12" t="str">
        <f t="shared" si="5"/>
        <v/>
      </c>
      <c r="B42" s="261"/>
      <c r="C42" s="15"/>
      <c r="D42" s="14"/>
      <c r="E42" s="20"/>
      <c r="F42" s="16"/>
      <c r="G42" s="20"/>
      <c r="H42" s="13"/>
      <c r="I42" s="30"/>
      <c r="J42" s="142"/>
      <c r="K42" s="32"/>
      <c r="L42" s="17"/>
      <c r="M42" s="260">
        <f t="shared" si="3"/>
        <v>0</v>
      </c>
      <c r="N42" s="19">
        <f t="shared" si="4"/>
        <v>0</v>
      </c>
    </row>
    <row r="43" spans="1:14" ht="14.25" x14ac:dyDescent="0.2">
      <c r="A43" s="12" t="str">
        <f t="shared" si="5"/>
        <v/>
      </c>
      <c r="B43" s="261"/>
      <c r="C43" s="15"/>
      <c r="D43" s="14"/>
      <c r="E43" s="20"/>
      <c r="F43" s="16"/>
      <c r="G43" s="20"/>
      <c r="H43" s="13"/>
      <c r="I43" s="30"/>
      <c r="J43" s="142"/>
      <c r="K43" s="32"/>
      <c r="L43" s="17"/>
      <c r="M43" s="260">
        <f t="shared" si="3"/>
        <v>0</v>
      </c>
      <c r="N43" s="19">
        <f t="shared" si="4"/>
        <v>0</v>
      </c>
    </row>
    <row r="44" spans="1:14" ht="14.25" x14ac:dyDescent="0.2">
      <c r="A44" s="12" t="str">
        <f t="shared" si="5"/>
        <v/>
      </c>
      <c r="B44" s="261"/>
      <c r="C44" s="15"/>
      <c r="D44" s="14"/>
      <c r="E44" s="20"/>
      <c r="F44" s="16"/>
      <c r="G44" s="20"/>
      <c r="H44" s="13"/>
      <c r="I44" s="30"/>
      <c r="J44" s="142"/>
      <c r="K44" s="32"/>
      <c r="L44" s="17"/>
      <c r="M44" s="260">
        <f t="shared" si="3"/>
        <v>0</v>
      </c>
      <c r="N44" s="19">
        <f t="shared" si="4"/>
        <v>0</v>
      </c>
    </row>
    <row r="45" spans="1:14" ht="14.25" x14ac:dyDescent="0.2">
      <c r="A45" s="12" t="str">
        <f t="shared" si="5"/>
        <v/>
      </c>
      <c r="B45" s="261"/>
      <c r="C45" s="15"/>
      <c r="D45" s="14"/>
      <c r="E45" s="20"/>
      <c r="F45" s="16"/>
      <c r="G45" s="20"/>
      <c r="H45" s="13"/>
      <c r="I45" s="30"/>
      <c r="J45" s="142"/>
      <c r="K45" s="32"/>
      <c r="L45" s="17"/>
      <c r="M45" s="260">
        <f t="shared" si="3"/>
        <v>0</v>
      </c>
      <c r="N45" s="19">
        <f t="shared" si="4"/>
        <v>0</v>
      </c>
    </row>
    <row r="46" spans="1:14" ht="14.25" x14ac:dyDescent="0.2">
      <c r="A46" s="12" t="str">
        <f t="shared" si="5"/>
        <v/>
      </c>
      <c r="B46" s="261"/>
      <c r="C46" s="15"/>
      <c r="D46" s="14"/>
      <c r="E46" s="20"/>
      <c r="F46" s="16"/>
      <c r="G46" s="20"/>
      <c r="H46" s="13"/>
      <c r="I46" s="30"/>
      <c r="J46" s="142"/>
      <c r="K46" s="32"/>
      <c r="L46" s="17"/>
      <c r="M46" s="260">
        <f t="shared" si="3"/>
        <v>0</v>
      </c>
      <c r="N46" s="19">
        <f t="shared" si="4"/>
        <v>0</v>
      </c>
    </row>
    <row r="47" spans="1:14" ht="14.25" x14ac:dyDescent="0.2">
      <c r="A47" s="12" t="str">
        <f t="shared" si="5"/>
        <v/>
      </c>
      <c r="B47" s="261"/>
      <c r="C47" s="15"/>
      <c r="D47" s="14"/>
      <c r="E47" s="20"/>
      <c r="F47" s="16"/>
      <c r="G47" s="20"/>
      <c r="H47" s="13"/>
      <c r="I47" s="30"/>
      <c r="J47" s="142"/>
      <c r="K47" s="32"/>
      <c r="L47" s="17"/>
      <c r="M47" s="260">
        <f t="shared" si="3"/>
        <v>0</v>
      </c>
      <c r="N47" s="19">
        <f t="shared" si="4"/>
        <v>0</v>
      </c>
    </row>
    <row r="48" spans="1:14" ht="14.25" x14ac:dyDescent="0.2">
      <c r="A48" s="12" t="str">
        <f t="shared" si="5"/>
        <v/>
      </c>
      <c r="B48" s="261"/>
      <c r="C48" s="15"/>
      <c r="D48" s="14"/>
      <c r="E48" s="20"/>
      <c r="F48" s="16"/>
      <c r="G48" s="20"/>
      <c r="H48" s="13"/>
      <c r="I48" s="30"/>
      <c r="J48" s="142"/>
      <c r="K48" s="32"/>
      <c r="L48" s="17"/>
      <c r="M48" s="260">
        <f t="shared" si="3"/>
        <v>0</v>
      </c>
      <c r="N48" s="19">
        <f t="shared" si="4"/>
        <v>0</v>
      </c>
    </row>
    <row r="49" spans="1:14" ht="14.25" x14ac:dyDescent="0.2">
      <c r="A49" s="12" t="str">
        <f t="shared" si="5"/>
        <v/>
      </c>
      <c r="B49" s="261"/>
      <c r="C49" s="15"/>
      <c r="D49" s="14"/>
      <c r="E49" s="20"/>
      <c r="F49" s="16"/>
      <c r="G49" s="20"/>
      <c r="H49" s="13"/>
      <c r="I49" s="30"/>
      <c r="J49" s="142"/>
      <c r="K49" s="32"/>
      <c r="L49" s="17"/>
      <c r="M49" s="260">
        <f t="shared" si="3"/>
        <v>0</v>
      </c>
      <c r="N49" s="19">
        <f t="shared" si="4"/>
        <v>0</v>
      </c>
    </row>
    <row r="50" spans="1:14" ht="14.25" x14ac:dyDescent="0.2">
      <c r="A50" s="12" t="str">
        <f t="shared" si="5"/>
        <v/>
      </c>
      <c r="B50" s="261"/>
      <c r="C50" s="15"/>
      <c r="D50" s="14"/>
      <c r="E50" s="20"/>
      <c r="F50" s="16"/>
      <c r="G50" s="20"/>
      <c r="H50" s="13"/>
      <c r="I50" s="30"/>
      <c r="J50" s="142"/>
      <c r="K50" s="32"/>
      <c r="L50" s="17"/>
      <c r="M50" s="260">
        <f t="shared" si="3"/>
        <v>0</v>
      </c>
      <c r="N50" s="19">
        <f t="shared" si="4"/>
        <v>0</v>
      </c>
    </row>
    <row r="51" spans="1:14" ht="14.25" x14ac:dyDescent="0.2">
      <c r="A51" s="12" t="str">
        <f t="shared" si="5"/>
        <v/>
      </c>
      <c r="B51" s="261"/>
      <c r="C51" s="15"/>
      <c r="D51" s="14"/>
      <c r="E51" s="20"/>
      <c r="F51" s="16"/>
      <c r="G51" s="20"/>
      <c r="H51" s="13"/>
      <c r="I51" s="30"/>
      <c r="J51" s="142"/>
      <c r="K51" s="32"/>
      <c r="L51" s="17"/>
      <c r="M51" s="260">
        <f t="shared" si="3"/>
        <v>0</v>
      </c>
      <c r="N51" s="19">
        <f t="shared" si="4"/>
        <v>0</v>
      </c>
    </row>
    <row r="52" spans="1:14" ht="14.25" x14ac:dyDescent="0.2">
      <c r="A52" s="12" t="str">
        <f t="shared" si="5"/>
        <v/>
      </c>
      <c r="B52" s="261"/>
      <c r="C52" s="15"/>
      <c r="D52" s="14"/>
      <c r="E52" s="20"/>
      <c r="F52" s="16"/>
      <c r="G52" s="20"/>
      <c r="H52" s="13"/>
      <c r="I52" s="30"/>
      <c r="J52" s="142"/>
      <c r="K52" s="32"/>
      <c r="L52" s="17"/>
      <c r="M52" s="260">
        <f t="shared" si="3"/>
        <v>0</v>
      </c>
      <c r="N52" s="19">
        <f t="shared" si="4"/>
        <v>0</v>
      </c>
    </row>
    <row r="53" spans="1:14" ht="14.25" x14ac:dyDescent="0.2">
      <c r="A53" s="12" t="str">
        <f t="shared" si="5"/>
        <v/>
      </c>
      <c r="B53" s="261"/>
      <c r="C53" s="15"/>
      <c r="D53" s="14"/>
      <c r="E53" s="20"/>
      <c r="F53" s="16"/>
      <c r="G53" s="20"/>
      <c r="H53" s="13"/>
      <c r="I53" s="30"/>
      <c r="J53" s="142"/>
      <c r="K53" s="32"/>
      <c r="L53" s="17"/>
      <c r="M53" s="260">
        <f t="shared" si="3"/>
        <v>0</v>
      </c>
      <c r="N53" s="19">
        <f t="shared" si="4"/>
        <v>0</v>
      </c>
    </row>
    <row r="54" spans="1:14" ht="14.25" x14ac:dyDescent="0.2">
      <c r="A54" s="12" t="str">
        <f t="shared" si="5"/>
        <v/>
      </c>
      <c r="B54" s="261"/>
      <c r="C54" s="15"/>
      <c r="D54" s="14"/>
      <c r="E54" s="20"/>
      <c r="F54" s="16"/>
      <c r="G54" s="20"/>
      <c r="H54" s="13"/>
      <c r="I54" s="30"/>
      <c r="J54" s="142"/>
      <c r="K54" s="32"/>
      <c r="L54" s="17"/>
      <c r="M54" s="260">
        <f t="shared" si="3"/>
        <v>0</v>
      </c>
      <c r="N54" s="19">
        <f t="shared" si="4"/>
        <v>0</v>
      </c>
    </row>
    <row r="55" spans="1:14" ht="14.25" x14ac:dyDescent="0.2">
      <c r="A55" s="12" t="str">
        <f t="shared" si="5"/>
        <v/>
      </c>
      <c r="B55" s="261"/>
      <c r="C55" s="15"/>
      <c r="D55" s="14"/>
      <c r="E55" s="20"/>
      <c r="F55" s="16"/>
      <c r="G55" s="20"/>
      <c r="H55" s="13"/>
      <c r="I55" s="30"/>
      <c r="J55" s="142"/>
      <c r="K55" s="32"/>
      <c r="L55" s="17"/>
      <c r="M55" s="260">
        <f t="shared" si="3"/>
        <v>0</v>
      </c>
      <c r="N55" s="19">
        <f t="shared" si="4"/>
        <v>0</v>
      </c>
    </row>
    <row r="56" spans="1:14" ht="14.25" x14ac:dyDescent="0.2">
      <c r="A56" s="12" t="str">
        <f t="shared" si="5"/>
        <v/>
      </c>
      <c r="B56" s="261"/>
      <c r="C56" s="15"/>
      <c r="D56" s="14"/>
      <c r="E56" s="20"/>
      <c r="F56" s="16"/>
      <c r="G56" s="20"/>
      <c r="H56" s="13"/>
      <c r="I56" s="30"/>
      <c r="J56" s="142"/>
      <c r="K56" s="32"/>
      <c r="L56" s="17"/>
      <c r="M56" s="260">
        <f t="shared" si="3"/>
        <v>0</v>
      </c>
      <c r="N56" s="19">
        <f t="shared" si="4"/>
        <v>0</v>
      </c>
    </row>
    <row r="57" spans="1:14" ht="14.25" x14ac:dyDescent="0.2">
      <c r="A57" s="12" t="str">
        <f t="shared" si="5"/>
        <v/>
      </c>
      <c r="B57" s="261"/>
      <c r="C57" s="15"/>
      <c r="D57" s="14"/>
      <c r="E57" s="20"/>
      <c r="F57" s="16"/>
      <c r="G57" s="20"/>
      <c r="H57" s="13"/>
      <c r="I57" s="30"/>
      <c r="J57" s="142"/>
      <c r="K57" s="32"/>
      <c r="L57" s="17"/>
      <c r="M57" s="260">
        <f t="shared" si="3"/>
        <v>0</v>
      </c>
      <c r="N57" s="19">
        <f t="shared" si="4"/>
        <v>0</v>
      </c>
    </row>
    <row r="58" spans="1:14" ht="14.25" x14ac:dyDescent="0.2">
      <c r="A58" s="12" t="str">
        <f t="shared" si="5"/>
        <v/>
      </c>
      <c r="B58" s="261"/>
      <c r="C58" s="15"/>
      <c r="D58" s="14"/>
      <c r="E58" s="20"/>
      <c r="F58" s="16"/>
      <c r="G58" s="20"/>
      <c r="H58" s="13"/>
      <c r="I58" s="30"/>
      <c r="J58" s="142"/>
      <c r="K58" s="32"/>
      <c r="L58" s="17"/>
      <c r="M58" s="260">
        <f t="shared" si="3"/>
        <v>0</v>
      </c>
      <c r="N58" s="19">
        <f t="shared" si="4"/>
        <v>0</v>
      </c>
    </row>
    <row r="59" spans="1:14" ht="14.25" x14ac:dyDescent="0.2">
      <c r="A59" s="12" t="str">
        <f t="shared" si="5"/>
        <v/>
      </c>
      <c r="B59" s="261"/>
      <c r="C59" s="15"/>
      <c r="D59" s="14"/>
      <c r="E59" s="20"/>
      <c r="F59" s="16"/>
      <c r="G59" s="20"/>
      <c r="H59" s="13"/>
      <c r="I59" s="30"/>
      <c r="J59" s="142"/>
      <c r="K59" s="32"/>
      <c r="L59" s="17"/>
      <c r="M59" s="260">
        <f t="shared" si="3"/>
        <v>0</v>
      </c>
      <c r="N59" s="19">
        <f t="shared" si="4"/>
        <v>0</v>
      </c>
    </row>
    <row r="60" spans="1:14" ht="14.25" x14ac:dyDescent="0.2">
      <c r="A60" s="12" t="str">
        <f t="shared" si="5"/>
        <v/>
      </c>
      <c r="B60" s="261"/>
      <c r="C60" s="15"/>
      <c r="D60" s="14"/>
      <c r="E60" s="20"/>
      <c r="F60" s="16"/>
      <c r="G60" s="20"/>
      <c r="H60" s="13"/>
      <c r="I60" s="30"/>
      <c r="J60" s="142"/>
      <c r="K60" s="32"/>
      <c r="L60" s="17"/>
      <c r="M60" s="260">
        <f t="shared" si="3"/>
        <v>0</v>
      </c>
      <c r="N60" s="19">
        <f t="shared" si="4"/>
        <v>0</v>
      </c>
    </row>
    <row r="61" spans="1:14" ht="14.25" x14ac:dyDescent="0.2">
      <c r="A61" s="12" t="str">
        <f t="shared" si="5"/>
        <v/>
      </c>
      <c r="B61" s="261"/>
      <c r="C61" s="15"/>
      <c r="D61" s="14"/>
      <c r="E61" s="20"/>
      <c r="F61" s="16"/>
      <c r="G61" s="20"/>
      <c r="H61" s="13"/>
      <c r="I61" s="30"/>
      <c r="J61" s="142"/>
      <c r="K61" s="32"/>
      <c r="L61" s="17"/>
      <c r="M61" s="260">
        <f t="shared" si="3"/>
        <v>0</v>
      </c>
      <c r="N61" s="19">
        <f t="shared" si="4"/>
        <v>0</v>
      </c>
    </row>
    <row r="62" spans="1:14" ht="14.25" x14ac:dyDescent="0.2">
      <c r="A62" s="12" t="str">
        <f t="shared" si="5"/>
        <v/>
      </c>
      <c r="B62" s="261"/>
      <c r="C62" s="15"/>
      <c r="D62" s="14"/>
      <c r="E62" s="20"/>
      <c r="F62" s="16"/>
      <c r="G62" s="20"/>
      <c r="H62" s="13"/>
      <c r="I62" s="30"/>
      <c r="J62" s="142"/>
      <c r="K62" s="32"/>
      <c r="L62" s="17"/>
      <c r="M62" s="260">
        <f t="shared" si="3"/>
        <v>0</v>
      </c>
      <c r="N62" s="19">
        <f t="shared" si="4"/>
        <v>0</v>
      </c>
    </row>
    <row r="63" spans="1:14" ht="14.25" x14ac:dyDescent="0.2">
      <c r="A63" s="12" t="str">
        <f t="shared" si="5"/>
        <v/>
      </c>
      <c r="B63" s="261"/>
      <c r="C63" s="15"/>
      <c r="D63" s="14"/>
      <c r="E63" s="20"/>
      <c r="F63" s="16"/>
      <c r="G63" s="20"/>
      <c r="H63" s="13"/>
      <c r="I63" s="30"/>
      <c r="J63" s="142"/>
      <c r="K63" s="32"/>
      <c r="L63" s="17"/>
      <c r="M63" s="260">
        <f t="shared" si="3"/>
        <v>0</v>
      </c>
      <c r="N63" s="19">
        <f t="shared" si="4"/>
        <v>0</v>
      </c>
    </row>
    <row r="64" spans="1:14" ht="14.25" x14ac:dyDescent="0.2">
      <c r="A64" s="12" t="str">
        <f t="shared" si="5"/>
        <v/>
      </c>
      <c r="B64" s="261"/>
      <c r="C64" s="15"/>
      <c r="D64" s="14"/>
      <c r="E64" s="20"/>
      <c r="F64" s="16"/>
      <c r="G64" s="20"/>
      <c r="H64" s="13"/>
      <c r="I64" s="30"/>
      <c r="J64" s="142"/>
      <c r="K64" s="32"/>
      <c r="L64" s="17"/>
      <c r="M64" s="260">
        <f t="shared" si="3"/>
        <v>0</v>
      </c>
      <c r="N64" s="19">
        <f t="shared" si="4"/>
        <v>0</v>
      </c>
    </row>
    <row r="65" spans="1:14" ht="14.25" x14ac:dyDescent="0.2">
      <c r="A65" s="12" t="str">
        <f t="shared" si="5"/>
        <v/>
      </c>
      <c r="B65" s="261"/>
      <c r="C65" s="15"/>
      <c r="D65" s="14"/>
      <c r="E65" s="20"/>
      <c r="F65" s="16"/>
      <c r="G65" s="20"/>
      <c r="H65" s="13"/>
      <c r="I65" s="30"/>
      <c r="J65" s="142"/>
      <c r="K65" s="32"/>
      <c r="L65" s="17"/>
      <c r="M65" s="260">
        <f t="shared" si="3"/>
        <v>0</v>
      </c>
      <c r="N65" s="19">
        <f t="shared" si="4"/>
        <v>0</v>
      </c>
    </row>
    <row r="66" spans="1:14" ht="14.25" x14ac:dyDescent="0.2">
      <c r="A66" s="12" t="str">
        <f t="shared" si="5"/>
        <v/>
      </c>
      <c r="B66" s="261"/>
      <c r="C66" s="15"/>
      <c r="D66" s="14"/>
      <c r="E66" s="20"/>
      <c r="F66" s="16"/>
      <c r="G66" s="20"/>
      <c r="H66" s="13"/>
      <c r="I66" s="30"/>
      <c r="J66" s="142"/>
      <c r="K66" s="32"/>
      <c r="L66" s="17"/>
      <c r="M66" s="260">
        <f t="shared" si="3"/>
        <v>0</v>
      </c>
      <c r="N66" s="19">
        <f t="shared" si="4"/>
        <v>0</v>
      </c>
    </row>
    <row r="67" spans="1:14" ht="14.25" x14ac:dyDescent="0.2">
      <c r="A67" s="12" t="str">
        <f t="shared" si="5"/>
        <v/>
      </c>
      <c r="B67" s="261"/>
      <c r="C67" s="15"/>
      <c r="D67" s="14"/>
      <c r="E67" s="20"/>
      <c r="F67" s="16"/>
      <c r="G67" s="20"/>
      <c r="H67" s="13"/>
      <c r="I67" s="30"/>
      <c r="J67" s="142"/>
      <c r="K67" s="32"/>
      <c r="L67" s="17"/>
      <c r="M67" s="260">
        <f t="shared" si="3"/>
        <v>0</v>
      </c>
      <c r="N67" s="19">
        <f t="shared" si="4"/>
        <v>0</v>
      </c>
    </row>
    <row r="68" spans="1:14" ht="14.25" x14ac:dyDescent="0.2">
      <c r="A68" s="12" t="str">
        <f t="shared" si="5"/>
        <v/>
      </c>
      <c r="B68" s="13"/>
      <c r="C68" s="15"/>
      <c r="D68" s="14"/>
      <c r="E68" s="20"/>
      <c r="F68" s="16"/>
      <c r="G68" s="20"/>
      <c r="H68" s="13"/>
      <c r="I68" s="30"/>
      <c r="J68" s="142"/>
      <c r="K68" s="32"/>
      <c r="L68" s="17"/>
      <c r="M68" s="260">
        <f t="shared" si="3"/>
        <v>0</v>
      </c>
      <c r="N68" s="19">
        <f t="shared" si="4"/>
        <v>0</v>
      </c>
    </row>
    <row r="69" spans="1:14" ht="14.25" x14ac:dyDescent="0.2">
      <c r="A69" s="12" t="str">
        <f t="shared" si="5"/>
        <v/>
      </c>
      <c r="B69" s="13"/>
      <c r="C69" s="15"/>
      <c r="D69" s="14"/>
      <c r="E69" s="20"/>
      <c r="F69" s="16"/>
      <c r="G69" s="20"/>
      <c r="H69" s="13"/>
      <c r="I69" s="30"/>
      <c r="J69" s="142"/>
      <c r="K69" s="32"/>
      <c r="L69" s="17"/>
      <c r="M69" s="260">
        <f t="shared" si="3"/>
        <v>0</v>
      </c>
      <c r="N69" s="19">
        <f t="shared" si="4"/>
        <v>0</v>
      </c>
    </row>
    <row r="70" spans="1:14" ht="14.25" x14ac:dyDescent="0.2">
      <c r="A70" s="12" t="str">
        <f t="shared" ref="A70:A101" si="6">CONCATENATE(B70,C70,D70)</f>
        <v/>
      </c>
      <c r="B70" s="13"/>
      <c r="C70" s="15"/>
      <c r="D70" s="14"/>
      <c r="E70" s="20"/>
      <c r="F70" s="16"/>
      <c r="G70" s="20"/>
      <c r="H70" s="13"/>
      <c r="I70" s="30"/>
      <c r="J70" s="142"/>
      <c r="K70" s="32"/>
      <c r="L70" s="17"/>
      <c r="M70" s="260">
        <f t="shared" si="3"/>
        <v>0</v>
      </c>
      <c r="N70" s="19">
        <f t="shared" si="4"/>
        <v>0</v>
      </c>
    </row>
    <row r="71" spans="1:14" ht="14.25" x14ac:dyDescent="0.2">
      <c r="A71" s="12" t="str">
        <f t="shared" si="6"/>
        <v/>
      </c>
      <c r="B71" s="13"/>
      <c r="C71" s="15"/>
      <c r="D71" s="14"/>
      <c r="E71" s="20"/>
      <c r="F71" s="16"/>
      <c r="G71" s="20"/>
      <c r="H71" s="13"/>
      <c r="I71" s="30"/>
      <c r="J71" s="142"/>
      <c r="K71" s="32"/>
      <c r="L71" s="17"/>
      <c r="M71" s="260">
        <f t="shared" si="3"/>
        <v>0</v>
      </c>
      <c r="N71" s="19">
        <f t="shared" si="4"/>
        <v>0</v>
      </c>
    </row>
    <row r="72" spans="1:14" ht="14.25" x14ac:dyDescent="0.2">
      <c r="A72" s="12" t="str">
        <f t="shared" si="6"/>
        <v/>
      </c>
      <c r="B72" s="13"/>
      <c r="C72" s="15"/>
      <c r="D72" s="14"/>
      <c r="E72" s="20"/>
      <c r="F72" s="16"/>
      <c r="G72" s="20"/>
      <c r="H72" s="13"/>
      <c r="I72" s="30"/>
      <c r="J72" s="142"/>
      <c r="K72" s="32"/>
      <c r="L72" s="17"/>
      <c r="M72" s="260">
        <f t="shared" si="3"/>
        <v>0</v>
      </c>
      <c r="N72" s="19">
        <f t="shared" si="4"/>
        <v>0</v>
      </c>
    </row>
    <row r="73" spans="1:14" ht="14.25" x14ac:dyDescent="0.2">
      <c r="A73" s="12" t="str">
        <f t="shared" si="6"/>
        <v/>
      </c>
      <c r="B73" s="13"/>
      <c r="C73" s="15"/>
      <c r="D73" s="14"/>
      <c r="E73" s="20"/>
      <c r="F73" s="16"/>
      <c r="G73" s="20"/>
      <c r="H73" s="13"/>
      <c r="I73" s="30"/>
      <c r="J73" s="142"/>
      <c r="K73" s="32"/>
      <c r="L73" s="17"/>
      <c r="M73" s="260">
        <f t="shared" si="3"/>
        <v>0</v>
      </c>
      <c r="N73" s="19">
        <f t="shared" si="4"/>
        <v>0</v>
      </c>
    </row>
    <row r="74" spans="1:14" ht="14.25" x14ac:dyDescent="0.2">
      <c r="A74" s="12" t="str">
        <f t="shared" si="6"/>
        <v/>
      </c>
      <c r="B74" s="13"/>
      <c r="C74" s="15"/>
      <c r="D74" s="14"/>
      <c r="E74" s="20"/>
      <c r="F74" s="16"/>
      <c r="G74" s="20"/>
      <c r="H74" s="13"/>
      <c r="I74" s="30"/>
      <c r="J74" s="142"/>
      <c r="K74" s="32"/>
      <c r="L74" s="17"/>
      <c r="M74" s="260">
        <f t="shared" si="3"/>
        <v>0</v>
      </c>
      <c r="N74" s="19">
        <f t="shared" si="4"/>
        <v>0</v>
      </c>
    </row>
    <row r="75" spans="1:14" ht="14.25" x14ac:dyDescent="0.2">
      <c r="A75" s="12" t="str">
        <f t="shared" si="6"/>
        <v/>
      </c>
      <c r="B75" s="13"/>
      <c r="C75" s="15"/>
      <c r="D75" s="14"/>
      <c r="E75" s="20"/>
      <c r="F75" s="16"/>
      <c r="G75" s="20"/>
      <c r="H75" s="13"/>
      <c r="I75" s="30"/>
      <c r="J75" s="142"/>
      <c r="K75" s="32"/>
      <c r="L75" s="17"/>
      <c r="M75" s="260">
        <f t="shared" si="3"/>
        <v>0</v>
      </c>
      <c r="N75" s="19">
        <f t="shared" si="4"/>
        <v>0</v>
      </c>
    </row>
    <row r="76" spans="1:14" ht="14.25" x14ac:dyDescent="0.2">
      <c r="A76" s="12" t="str">
        <f t="shared" si="6"/>
        <v/>
      </c>
      <c r="B76" s="13"/>
      <c r="C76" s="15"/>
      <c r="D76" s="14"/>
      <c r="E76" s="20"/>
      <c r="F76" s="16"/>
      <c r="G76" s="20"/>
      <c r="H76" s="13"/>
      <c r="I76" s="30"/>
      <c r="J76" s="142"/>
      <c r="K76" s="32"/>
      <c r="L76" s="17"/>
      <c r="M76" s="260">
        <f t="shared" si="3"/>
        <v>0</v>
      </c>
      <c r="N76" s="19">
        <f t="shared" si="4"/>
        <v>0</v>
      </c>
    </row>
    <row r="77" spans="1:14" ht="14.25" x14ac:dyDescent="0.2">
      <c r="A77" s="12" t="str">
        <f t="shared" si="6"/>
        <v/>
      </c>
      <c r="B77" s="261"/>
      <c r="C77" s="15"/>
      <c r="D77" s="14"/>
      <c r="E77" s="20"/>
      <c r="F77" s="16"/>
      <c r="G77" s="20"/>
      <c r="H77" s="13"/>
      <c r="I77" s="30"/>
      <c r="J77" s="142"/>
      <c r="K77" s="32"/>
      <c r="L77" s="17"/>
      <c r="M77" s="260">
        <f t="shared" si="3"/>
        <v>0</v>
      </c>
      <c r="N77" s="19">
        <f t="shared" si="4"/>
        <v>0</v>
      </c>
    </row>
    <row r="78" spans="1:14" ht="14.25" x14ac:dyDescent="0.2">
      <c r="A78" s="12" t="str">
        <f t="shared" si="6"/>
        <v/>
      </c>
      <c r="B78" s="261"/>
      <c r="C78" s="15"/>
      <c r="D78" s="14"/>
      <c r="E78" s="20"/>
      <c r="F78" s="16"/>
      <c r="G78" s="20"/>
      <c r="H78" s="13"/>
      <c r="I78" s="30"/>
      <c r="J78" s="142"/>
      <c r="K78" s="32"/>
      <c r="L78" s="17"/>
      <c r="M78" s="260">
        <f t="shared" ref="M78:M90" si="7">IF(L78=1,7,IF(L78=2,6,IF(L78=3,5,IF(L78=4,4,IF(L78=5,3,IF(L78=6,2,IF(L78&gt;=6,1,0)))))))</f>
        <v>0</v>
      </c>
      <c r="N78" s="19">
        <f t="shared" ref="N78:N90" si="8">SUM(M78+$N$5)</f>
        <v>0</v>
      </c>
    </row>
    <row r="79" spans="1:14" ht="14.25" x14ac:dyDescent="0.2">
      <c r="A79" s="12" t="str">
        <f t="shared" si="6"/>
        <v/>
      </c>
      <c r="B79" s="261"/>
      <c r="C79" s="15"/>
      <c r="D79" s="14"/>
      <c r="E79" s="20"/>
      <c r="F79" s="16"/>
      <c r="G79" s="20"/>
      <c r="H79" s="13"/>
      <c r="I79" s="30"/>
      <c r="J79" s="142"/>
      <c r="K79" s="32"/>
      <c r="L79" s="17"/>
      <c r="M79" s="260">
        <f t="shared" si="7"/>
        <v>0</v>
      </c>
      <c r="N79" s="19">
        <f t="shared" si="8"/>
        <v>0</v>
      </c>
    </row>
    <row r="80" spans="1:14" ht="14.25" x14ac:dyDescent="0.2">
      <c r="A80" s="12" t="str">
        <f t="shared" si="6"/>
        <v/>
      </c>
      <c r="B80" s="261"/>
      <c r="C80" s="15"/>
      <c r="D80" s="14"/>
      <c r="E80" s="20"/>
      <c r="F80" s="16"/>
      <c r="G80" s="20"/>
      <c r="H80" s="13"/>
      <c r="I80" s="30"/>
      <c r="J80" s="142"/>
      <c r="K80" s="32"/>
      <c r="L80" s="17"/>
      <c r="M80" s="260">
        <f t="shared" si="7"/>
        <v>0</v>
      </c>
      <c r="N80" s="19">
        <f t="shared" si="8"/>
        <v>0</v>
      </c>
    </row>
    <row r="81" spans="1:14" ht="14.25" x14ac:dyDescent="0.2">
      <c r="A81" s="12" t="str">
        <f t="shared" si="6"/>
        <v/>
      </c>
      <c r="B81" s="261"/>
      <c r="C81" s="15"/>
      <c r="D81" s="14"/>
      <c r="E81" s="20"/>
      <c r="F81" s="16"/>
      <c r="G81" s="20"/>
      <c r="H81" s="13"/>
      <c r="I81" s="30"/>
      <c r="J81" s="142"/>
      <c r="K81" s="32"/>
      <c r="L81" s="17"/>
      <c r="M81" s="260">
        <f t="shared" si="7"/>
        <v>0</v>
      </c>
      <c r="N81" s="19">
        <f t="shared" si="8"/>
        <v>0</v>
      </c>
    </row>
    <row r="82" spans="1:14" ht="14.25" x14ac:dyDescent="0.2">
      <c r="A82" s="12" t="str">
        <f t="shared" si="6"/>
        <v/>
      </c>
      <c r="B82" s="261"/>
      <c r="C82" s="15"/>
      <c r="D82" s="14"/>
      <c r="E82" s="20"/>
      <c r="F82" s="16"/>
      <c r="G82" s="20"/>
      <c r="H82" s="13"/>
      <c r="I82" s="30"/>
      <c r="J82" s="142"/>
      <c r="K82" s="32"/>
      <c r="L82" s="17"/>
      <c r="M82" s="260">
        <f t="shared" si="7"/>
        <v>0</v>
      </c>
      <c r="N82" s="19">
        <f t="shared" si="8"/>
        <v>0</v>
      </c>
    </row>
    <row r="83" spans="1:14" ht="14.25" x14ac:dyDescent="0.2">
      <c r="A83" s="12" t="str">
        <f t="shared" si="6"/>
        <v/>
      </c>
      <c r="B83" s="261"/>
      <c r="C83" s="15"/>
      <c r="D83" s="14"/>
      <c r="E83" s="20"/>
      <c r="F83" s="16"/>
      <c r="G83" s="20"/>
      <c r="H83" s="13"/>
      <c r="I83" s="30"/>
      <c r="J83" s="142"/>
      <c r="K83" s="32"/>
      <c r="L83" s="17"/>
      <c r="M83" s="260">
        <f t="shared" si="7"/>
        <v>0</v>
      </c>
      <c r="N83" s="19">
        <f t="shared" si="8"/>
        <v>0</v>
      </c>
    </row>
    <row r="84" spans="1:14" ht="14.25" x14ac:dyDescent="0.2">
      <c r="A84" s="12" t="str">
        <f t="shared" si="6"/>
        <v/>
      </c>
      <c r="B84" s="261"/>
      <c r="C84" s="15"/>
      <c r="D84" s="14"/>
      <c r="E84" s="20"/>
      <c r="F84" s="16"/>
      <c r="G84" s="20"/>
      <c r="H84" s="13"/>
      <c r="I84" s="30"/>
      <c r="J84" s="142"/>
      <c r="K84" s="32"/>
      <c r="L84" s="17"/>
      <c r="M84" s="260">
        <f t="shared" si="7"/>
        <v>0</v>
      </c>
      <c r="N84" s="19">
        <f t="shared" si="8"/>
        <v>0</v>
      </c>
    </row>
    <row r="85" spans="1:14" ht="14.25" x14ac:dyDescent="0.2">
      <c r="A85" s="12" t="str">
        <f t="shared" si="6"/>
        <v/>
      </c>
      <c r="B85" s="261"/>
      <c r="C85" s="15"/>
      <c r="D85" s="14"/>
      <c r="E85" s="20"/>
      <c r="F85" s="16"/>
      <c r="G85" s="20"/>
      <c r="H85" s="13"/>
      <c r="I85" s="30"/>
      <c r="J85" s="142"/>
      <c r="K85" s="32"/>
      <c r="L85" s="17"/>
      <c r="M85" s="260">
        <f t="shared" si="7"/>
        <v>0</v>
      </c>
      <c r="N85" s="19">
        <f t="shared" si="8"/>
        <v>0</v>
      </c>
    </row>
    <row r="86" spans="1:14" ht="14.25" x14ac:dyDescent="0.2">
      <c r="A86" s="12" t="str">
        <f t="shared" si="6"/>
        <v/>
      </c>
      <c r="B86" s="261"/>
      <c r="C86" s="15"/>
      <c r="D86" s="14"/>
      <c r="E86" s="20"/>
      <c r="F86" s="16"/>
      <c r="G86" s="20"/>
      <c r="H86" s="13"/>
      <c r="I86" s="30"/>
      <c r="J86" s="142"/>
      <c r="K86" s="32"/>
      <c r="L86" s="17"/>
      <c r="M86" s="260">
        <f t="shared" si="7"/>
        <v>0</v>
      </c>
      <c r="N86" s="19">
        <f t="shared" si="8"/>
        <v>0</v>
      </c>
    </row>
    <row r="87" spans="1:14" ht="14.25" x14ac:dyDescent="0.2">
      <c r="A87" s="12" t="str">
        <f t="shared" si="6"/>
        <v/>
      </c>
      <c r="B87" s="261"/>
      <c r="C87" s="15"/>
      <c r="D87" s="14"/>
      <c r="E87" s="20"/>
      <c r="F87" s="16"/>
      <c r="G87" s="20"/>
      <c r="H87" s="13"/>
      <c r="I87" s="30"/>
      <c r="J87" s="142"/>
      <c r="K87" s="32"/>
      <c r="L87" s="17"/>
      <c r="M87" s="260">
        <f t="shared" si="7"/>
        <v>0</v>
      </c>
      <c r="N87" s="19">
        <f t="shared" si="8"/>
        <v>0</v>
      </c>
    </row>
    <row r="88" spans="1:14" ht="14.25" x14ac:dyDescent="0.2">
      <c r="A88" s="12" t="str">
        <f t="shared" si="6"/>
        <v/>
      </c>
      <c r="B88" s="261"/>
      <c r="C88" s="15"/>
      <c r="D88" s="14"/>
      <c r="E88" s="20"/>
      <c r="F88" s="16"/>
      <c r="G88" s="20"/>
      <c r="H88" s="13"/>
      <c r="I88" s="30"/>
      <c r="J88" s="142"/>
      <c r="K88" s="32"/>
      <c r="L88" s="17"/>
      <c r="M88" s="260">
        <f t="shared" si="7"/>
        <v>0</v>
      </c>
      <c r="N88" s="19">
        <f t="shared" si="8"/>
        <v>0</v>
      </c>
    </row>
    <row r="89" spans="1:14" ht="14.25" x14ac:dyDescent="0.2">
      <c r="A89" s="12" t="str">
        <f t="shared" si="6"/>
        <v/>
      </c>
      <c r="B89" s="261"/>
      <c r="C89" s="15"/>
      <c r="D89" s="14"/>
      <c r="E89" s="20"/>
      <c r="F89" s="16"/>
      <c r="G89" s="20"/>
      <c r="H89" s="13"/>
      <c r="I89" s="30"/>
      <c r="J89" s="142"/>
      <c r="K89" s="32"/>
      <c r="L89" s="17"/>
      <c r="M89" s="260">
        <f t="shared" si="7"/>
        <v>0</v>
      </c>
      <c r="N89" s="19">
        <f t="shared" si="8"/>
        <v>0</v>
      </c>
    </row>
    <row r="90" spans="1:14" ht="14.25" x14ac:dyDescent="0.2">
      <c r="A90" s="12" t="str">
        <f t="shared" si="6"/>
        <v/>
      </c>
      <c r="B90" s="261"/>
      <c r="C90" s="15"/>
      <c r="D90" s="14"/>
      <c r="E90" s="20"/>
      <c r="F90" s="16"/>
      <c r="G90" s="20"/>
      <c r="H90" s="13"/>
      <c r="I90" s="30"/>
      <c r="J90" s="142"/>
      <c r="K90" s="32"/>
      <c r="L90" s="17"/>
      <c r="M90" s="260">
        <f t="shared" si="7"/>
        <v>0</v>
      </c>
      <c r="N90" s="19">
        <f t="shared" si="8"/>
        <v>0</v>
      </c>
    </row>
    <row r="91" spans="1:14" ht="14.25" x14ac:dyDescent="0.2">
      <c r="A91" s="12" t="str">
        <f t="shared" si="6"/>
        <v/>
      </c>
      <c r="B91" s="261"/>
      <c r="C91" s="15"/>
      <c r="D91" s="14"/>
      <c r="E91" s="20"/>
      <c r="F91" s="16"/>
      <c r="G91" s="20"/>
      <c r="H91" s="13"/>
      <c r="I91" s="30"/>
      <c r="J91" s="142"/>
      <c r="K91" s="32"/>
      <c r="L91" s="17"/>
      <c r="M91" s="260">
        <f t="shared" si="3"/>
        <v>0</v>
      </c>
      <c r="N91" s="19">
        <f t="shared" si="4"/>
        <v>0</v>
      </c>
    </row>
    <row r="92" spans="1:14" ht="14.25" x14ac:dyDescent="0.2">
      <c r="A92" s="12" t="str">
        <f t="shared" si="6"/>
        <v/>
      </c>
      <c r="B92" s="261"/>
      <c r="C92" s="15"/>
      <c r="D92" s="14"/>
      <c r="E92" s="20"/>
      <c r="F92" s="16"/>
      <c r="G92" s="20"/>
      <c r="H92" s="13"/>
      <c r="I92" s="30"/>
      <c r="J92" s="142"/>
      <c r="K92" s="32"/>
      <c r="L92" s="17"/>
      <c r="M92" s="260">
        <f t="shared" si="3"/>
        <v>0</v>
      </c>
      <c r="N92" s="19">
        <f t="shared" si="4"/>
        <v>0</v>
      </c>
    </row>
    <row r="93" spans="1:14" ht="14.25" x14ac:dyDescent="0.2">
      <c r="A93" s="12" t="str">
        <f t="shared" si="6"/>
        <v/>
      </c>
      <c r="B93" s="13"/>
      <c r="C93" s="15"/>
      <c r="D93" s="14"/>
      <c r="E93" s="20"/>
      <c r="F93" s="16"/>
      <c r="G93" s="20"/>
      <c r="H93" s="13"/>
      <c r="I93" s="30"/>
      <c r="J93" s="142"/>
      <c r="K93" s="32"/>
      <c r="L93" s="17"/>
      <c r="M93" s="260">
        <f t="shared" si="3"/>
        <v>0</v>
      </c>
      <c r="N93" s="19">
        <f t="shared" si="4"/>
        <v>0</v>
      </c>
    </row>
    <row r="94" spans="1:14" ht="14.25" x14ac:dyDescent="0.2">
      <c r="A94" s="12" t="str">
        <f t="shared" si="6"/>
        <v/>
      </c>
      <c r="B94" s="13"/>
      <c r="C94" s="15"/>
      <c r="D94" s="14"/>
      <c r="E94" s="20"/>
      <c r="F94" s="16"/>
      <c r="G94" s="20"/>
      <c r="H94" s="13"/>
      <c r="I94" s="30"/>
      <c r="J94" s="142"/>
      <c r="K94" s="32"/>
      <c r="L94" s="17"/>
      <c r="M94" s="260">
        <f t="shared" si="3"/>
        <v>0</v>
      </c>
      <c r="N94" s="19">
        <f t="shared" si="4"/>
        <v>0</v>
      </c>
    </row>
    <row r="95" spans="1:14" ht="14.25" x14ac:dyDescent="0.2">
      <c r="A95" s="12" t="str">
        <f t="shared" si="6"/>
        <v/>
      </c>
      <c r="B95" s="13"/>
      <c r="C95" s="15"/>
      <c r="D95" s="14"/>
      <c r="E95" s="20"/>
      <c r="F95" s="16"/>
      <c r="G95" s="20"/>
      <c r="H95" s="13"/>
      <c r="I95" s="30"/>
      <c r="J95" s="142"/>
      <c r="K95" s="32"/>
      <c r="L95" s="17"/>
      <c r="M95" s="260">
        <f t="shared" si="3"/>
        <v>0</v>
      </c>
      <c r="N95" s="19">
        <f t="shared" si="4"/>
        <v>0</v>
      </c>
    </row>
    <row r="96" spans="1:14" ht="14.25" x14ac:dyDescent="0.2">
      <c r="A96" s="12" t="str">
        <f t="shared" si="6"/>
        <v/>
      </c>
      <c r="B96" s="13"/>
      <c r="C96" s="15"/>
      <c r="D96" s="14"/>
      <c r="E96" s="20"/>
      <c r="F96" s="16"/>
      <c r="G96" s="20"/>
      <c r="H96" s="13"/>
      <c r="I96" s="30"/>
      <c r="J96" s="142"/>
      <c r="K96" s="32"/>
      <c r="L96" s="17"/>
      <c r="M96" s="260">
        <f t="shared" si="3"/>
        <v>0</v>
      </c>
      <c r="N96" s="19">
        <f t="shared" si="4"/>
        <v>0</v>
      </c>
    </row>
    <row r="97" spans="1:14" ht="14.25" x14ac:dyDescent="0.2">
      <c r="A97" s="12" t="str">
        <f t="shared" si="6"/>
        <v/>
      </c>
      <c r="B97" s="13"/>
      <c r="C97" s="15"/>
      <c r="D97" s="14"/>
      <c r="E97" s="20"/>
      <c r="F97" s="16"/>
      <c r="G97" s="20"/>
      <c r="H97" s="13"/>
      <c r="I97" s="30"/>
      <c r="J97" s="142"/>
      <c r="K97" s="32"/>
      <c r="L97" s="17"/>
      <c r="M97" s="260">
        <f t="shared" si="3"/>
        <v>0</v>
      </c>
      <c r="N97" s="19">
        <f t="shared" si="4"/>
        <v>0</v>
      </c>
    </row>
    <row r="98" spans="1:14" ht="14.25" x14ac:dyDescent="0.2">
      <c r="A98" s="12" t="str">
        <f t="shared" si="6"/>
        <v/>
      </c>
      <c r="B98" s="261"/>
      <c r="C98" s="15"/>
      <c r="D98" s="14"/>
      <c r="E98" s="20"/>
      <c r="F98" s="16"/>
      <c r="G98" s="20"/>
      <c r="H98" s="13"/>
      <c r="I98" s="30"/>
      <c r="J98" s="142"/>
      <c r="K98" s="32"/>
      <c r="L98" s="17"/>
      <c r="M98" s="260">
        <f t="shared" ref="M98:M102" si="9">IF(L98=1,7,IF(L98=2,6,IF(L98=3,5,IF(L98=4,4,IF(L98=5,3,IF(L98=6,2,IF(L98&gt;=6,1,0)))))))</f>
        <v>0</v>
      </c>
      <c r="N98" s="19">
        <f t="shared" ref="N98:N102" si="10">SUM(M98+$N$5)</f>
        <v>0</v>
      </c>
    </row>
    <row r="99" spans="1:14" ht="14.25" x14ac:dyDescent="0.2">
      <c r="A99" s="12" t="str">
        <f t="shared" si="6"/>
        <v/>
      </c>
      <c r="B99" s="261"/>
      <c r="C99" s="15"/>
      <c r="D99" s="14"/>
      <c r="E99" s="20"/>
      <c r="F99" s="16"/>
      <c r="G99" s="20"/>
      <c r="H99" s="13"/>
      <c r="I99" s="30"/>
      <c r="J99" s="142"/>
      <c r="K99" s="32"/>
      <c r="L99" s="17"/>
      <c r="M99" s="260">
        <f t="shared" si="9"/>
        <v>0</v>
      </c>
      <c r="N99" s="19">
        <f t="shared" si="10"/>
        <v>0</v>
      </c>
    </row>
    <row r="100" spans="1:14" ht="14.25" x14ac:dyDescent="0.2">
      <c r="A100" s="12" t="str">
        <f t="shared" si="6"/>
        <v/>
      </c>
      <c r="B100" s="261"/>
      <c r="C100" s="15"/>
      <c r="D100" s="14"/>
      <c r="E100" s="20"/>
      <c r="F100" s="16"/>
      <c r="G100" s="20"/>
      <c r="H100" s="13"/>
      <c r="I100" s="30"/>
      <c r="J100" s="142"/>
      <c r="K100" s="32"/>
      <c r="L100" s="17"/>
      <c r="M100" s="260">
        <f t="shared" si="9"/>
        <v>0</v>
      </c>
      <c r="N100" s="19">
        <f t="shared" si="10"/>
        <v>0</v>
      </c>
    </row>
    <row r="101" spans="1:14" ht="14.25" x14ac:dyDescent="0.2">
      <c r="A101" s="12" t="str">
        <f t="shared" si="6"/>
        <v/>
      </c>
      <c r="B101" s="261"/>
      <c r="C101" s="15"/>
      <c r="D101" s="14"/>
      <c r="E101" s="20"/>
      <c r="F101" s="16"/>
      <c r="G101" s="20"/>
      <c r="H101" s="13"/>
      <c r="I101" s="30"/>
      <c r="J101" s="142"/>
      <c r="K101" s="32"/>
      <c r="L101" s="17"/>
      <c r="M101" s="260">
        <f t="shared" si="9"/>
        <v>0</v>
      </c>
      <c r="N101" s="19">
        <f t="shared" si="10"/>
        <v>0</v>
      </c>
    </row>
    <row r="102" spans="1:14" ht="14.25" x14ac:dyDescent="0.2">
      <c r="A102" s="12" t="str">
        <f t="shared" ref="A102:A104" si="11">CONCATENATE(B102,C102,D102)</f>
        <v/>
      </c>
      <c r="B102" s="261"/>
      <c r="C102" s="15"/>
      <c r="D102" s="14"/>
      <c r="E102" s="20"/>
      <c r="F102" s="16"/>
      <c r="G102" s="20"/>
      <c r="H102" s="13"/>
      <c r="I102" s="30"/>
      <c r="J102" s="142"/>
      <c r="K102" s="32"/>
      <c r="L102" s="17"/>
      <c r="M102" s="260">
        <f t="shared" si="9"/>
        <v>0</v>
      </c>
      <c r="N102" s="19">
        <f t="shared" si="10"/>
        <v>0</v>
      </c>
    </row>
    <row r="103" spans="1:14" ht="14.25" x14ac:dyDescent="0.2">
      <c r="A103" s="12" t="str">
        <f t="shared" si="11"/>
        <v/>
      </c>
    </row>
    <row r="104" spans="1:14" ht="14.25" x14ac:dyDescent="0.2">
      <c r="A104" s="12" t="str">
        <f t="shared" si="11"/>
        <v/>
      </c>
    </row>
  </sheetData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18" priority="560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B325-FE0F-4E7F-BDA7-AEC36E281FE0}">
  <sheetPr codeName="Sheet18">
    <tabColor rgb="FFC00000"/>
  </sheetPr>
  <dimension ref="A1:P131"/>
  <sheetViews>
    <sheetView topLeftCell="A2" workbookViewId="0">
      <selection activeCell="C9" sqref="C9"/>
    </sheetView>
  </sheetViews>
  <sheetFormatPr defaultColWidth="9.140625" defaultRowHeight="12.75" x14ac:dyDescent="0.2"/>
  <cols>
    <col min="1" max="1" width="46.140625" bestFit="1" customWidth="1"/>
    <col min="2" max="2" width="6.7109375" customWidth="1"/>
    <col min="3" max="3" width="17.85546875" bestFit="1" customWidth="1"/>
    <col min="4" max="4" width="25.85546875" bestFit="1" customWidth="1"/>
    <col min="5" max="5" width="10.5703125" style="265" bestFit="1" customWidth="1"/>
    <col min="6" max="6" width="13.140625" style="26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25</v>
      </c>
      <c r="B1" s="656" t="s">
        <v>84</v>
      </c>
      <c r="C1" s="657"/>
      <c r="D1" s="7" t="s">
        <v>11</v>
      </c>
      <c r="E1" s="658" t="s">
        <v>122</v>
      </c>
      <c r="F1" s="659"/>
      <c r="G1" s="659"/>
      <c r="H1" s="659"/>
      <c r="I1" s="659"/>
      <c r="J1" s="659"/>
      <c r="K1" s="8" t="s">
        <v>12</v>
      </c>
      <c r="L1" s="692">
        <v>45423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26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93" t="s">
        <v>26</v>
      </c>
      <c r="F3" s="695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94"/>
      <c r="F4" s="696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97" t="s">
        <v>17</v>
      </c>
      <c r="F5" s="698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105Caitlin WorthFingers Crossed</v>
      </c>
      <c r="B6" s="13">
        <v>105</v>
      </c>
      <c r="C6" s="266" t="s">
        <v>185</v>
      </c>
      <c r="D6" s="15" t="s">
        <v>186</v>
      </c>
      <c r="E6" s="477">
        <v>6008425</v>
      </c>
      <c r="F6" s="264" t="s">
        <v>188</v>
      </c>
      <c r="G6" s="20"/>
      <c r="H6" s="13"/>
      <c r="I6" s="30"/>
      <c r="J6" s="142"/>
      <c r="K6" s="32">
        <v>57.35</v>
      </c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>80Amy ChallenorKoonawarra Fighter Pilot</v>
      </c>
      <c r="B7" s="13">
        <v>80</v>
      </c>
      <c r="C7" s="14" t="s">
        <v>220</v>
      </c>
      <c r="D7" s="15" t="s">
        <v>221</v>
      </c>
      <c r="E7" s="477"/>
      <c r="F7" s="264" t="s">
        <v>195</v>
      </c>
      <c r="G7" s="20"/>
      <c r="H7" s="13"/>
      <c r="I7" s="30">
        <v>66.19</v>
      </c>
      <c r="J7" s="142"/>
      <c r="K7" s="32"/>
      <c r="L7" s="17">
        <v>1</v>
      </c>
      <c r="M7" s="18">
        <f t="shared" ref="M7:M70" si="1">IF(L7=1,7,IF(L7=2,6,IF(L7=3,5,IF(L7=4,4,IF(L7=5,3,IF(L7=6,2,IF(L7&gt;=6,1,0)))))))</f>
        <v>7</v>
      </c>
      <c r="N7" s="19">
        <f t="shared" ref="N7:N70" si="2">SUM(M7+$N$5)</f>
        <v>7</v>
      </c>
      <c r="O7" s="29"/>
      <c r="P7" s="29"/>
    </row>
    <row r="8" spans="1:16" ht="14.25" x14ac:dyDescent="0.2">
      <c r="A8" s="12" t="str">
        <f t="shared" si="0"/>
        <v>65Joshua DuncanTyalla Oriole</v>
      </c>
      <c r="B8" s="13">
        <v>65</v>
      </c>
      <c r="C8" s="14" t="s">
        <v>262</v>
      </c>
      <c r="D8" s="15" t="s">
        <v>263</v>
      </c>
      <c r="E8" s="477">
        <v>6020731</v>
      </c>
      <c r="F8" s="264" t="s">
        <v>264</v>
      </c>
      <c r="G8" s="20"/>
      <c r="H8" s="13">
        <v>38.31</v>
      </c>
      <c r="I8" s="30"/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25" x14ac:dyDescent="0.2">
      <c r="A9" s="12" t="str">
        <f t="shared" si="0"/>
        <v>65Zoe VernonWillow</v>
      </c>
      <c r="B9" s="13">
        <v>65</v>
      </c>
      <c r="C9" s="14" t="s">
        <v>258</v>
      </c>
      <c r="D9" s="15" t="s">
        <v>259</v>
      </c>
      <c r="E9" s="477">
        <v>6012111</v>
      </c>
      <c r="F9" s="264" t="s">
        <v>184</v>
      </c>
      <c r="G9" s="20"/>
      <c r="H9" s="13">
        <v>39.450000000000003</v>
      </c>
      <c r="I9" s="30"/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25" x14ac:dyDescent="0.2">
      <c r="A10" s="12" t="str">
        <f t="shared" si="0"/>
        <v>65Emily CarpenterFabulistic</v>
      </c>
      <c r="B10" s="13">
        <v>65</v>
      </c>
      <c r="C10" s="14" t="s">
        <v>517</v>
      </c>
      <c r="D10" s="15" t="s">
        <v>234</v>
      </c>
      <c r="E10" s="477">
        <v>6007730</v>
      </c>
      <c r="F10" s="264" t="s">
        <v>264</v>
      </c>
      <c r="G10" s="20"/>
      <c r="H10" s="13">
        <v>41.56</v>
      </c>
      <c r="I10" s="30"/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25" x14ac:dyDescent="0.2">
      <c r="A11" s="12" t="str">
        <f t="shared" si="0"/>
        <v>65Isabel VernonThe Cruel Sea</v>
      </c>
      <c r="B11" s="13">
        <v>65</v>
      </c>
      <c r="C11" s="14" t="s">
        <v>457</v>
      </c>
      <c r="D11" s="15" t="s">
        <v>463</v>
      </c>
      <c r="E11" s="477">
        <v>6009885</v>
      </c>
      <c r="F11" s="264" t="s">
        <v>184</v>
      </c>
      <c r="G11" s="20"/>
      <c r="H11" s="13">
        <v>47.58</v>
      </c>
      <c r="I11" s="30"/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25" x14ac:dyDescent="0.2">
      <c r="A12" s="12" t="str">
        <f t="shared" si="0"/>
        <v>65Tahlia BourkeUpward Others</v>
      </c>
      <c r="B12" s="13">
        <v>65</v>
      </c>
      <c r="C12" s="14" t="s">
        <v>788</v>
      </c>
      <c r="D12" s="15" t="s">
        <v>620</v>
      </c>
      <c r="E12" s="477">
        <v>6022166</v>
      </c>
      <c r="F12" s="264" t="s">
        <v>257</v>
      </c>
      <c r="G12" s="20"/>
      <c r="H12" s="13">
        <v>50.26</v>
      </c>
      <c r="I12" s="30"/>
      <c r="J12" s="142"/>
      <c r="K12" s="32"/>
      <c r="L12" s="17">
        <v>5</v>
      </c>
      <c r="M12" s="18">
        <f t="shared" si="1"/>
        <v>3</v>
      </c>
      <c r="N12" s="19">
        <f t="shared" si="2"/>
        <v>3</v>
      </c>
      <c r="O12" s="29"/>
      <c r="P12" s="29"/>
    </row>
    <row r="13" spans="1:16" ht="14.25" x14ac:dyDescent="0.2">
      <c r="A13" s="12" t="str">
        <f t="shared" si="0"/>
        <v>65Maddison HorneBella</v>
      </c>
      <c r="B13" s="13">
        <v>65</v>
      </c>
      <c r="C13" s="14" t="s">
        <v>789</v>
      </c>
      <c r="D13" s="15" t="s">
        <v>790</v>
      </c>
      <c r="E13" s="477">
        <v>9128831</v>
      </c>
      <c r="F13" s="264" t="s">
        <v>269</v>
      </c>
      <c r="G13" s="20"/>
      <c r="H13" s="13">
        <v>50.79</v>
      </c>
      <c r="I13" s="30"/>
      <c r="J13" s="142"/>
      <c r="K13" s="32"/>
      <c r="L13" s="17">
        <v>6</v>
      </c>
      <c r="M13" s="18">
        <f t="shared" si="1"/>
        <v>2</v>
      </c>
      <c r="N13" s="19">
        <f t="shared" si="2"/>
        <v>2</v>
      </c>
      <c r="O13" s="29"/>
      <c r="P13" s="29"/>
    </row>
    <row r="14" spans="1:16" ht="14.25" x14ac:dyDescent="0.2">
      <c r="A14" s="12" t="str">
        <f t="shared" si="0"/>
        <v>65Allye HaydenPikelet</v>
      </c>
      <c r="B14" s="13">
        <v>65</v>
      </c>
      <c r="C14" s="14" t="s">
        <v>791</v>
      </c>
      <c r="D14" s="15" t="s">
        <v>563</v>
      </c>
      <c r="E14" s="477"/>
      <c r="F14" s="264" t="s">
        <v>257</v>
      </c>
      <c r="G14" s="20"/>
      <c r="H14" s="13">
        <v>55.4</v>
      </c>
      <c r="I14" s="30"/>
      <c r="J14" s="142"/>
      <c r="K14" s="32"/>
      <c r="L14" s="17">
        <v>7</v>
      </c>
      <c r="M14" s="18">
        <f t="shared" si="1"/>
        <v>1</v>
      </c>
      <c r="N14" s="19">
        <f t="shared" si="2"/>
        <v>1</v>
      </c>
      <c r="P14" s="29"/>
    </row>
    <row r="15" spans="1:16" ht="14.25" x14ac:dyDescent="0.2">
      <c r="A15" s="12" t="str">
        <f t="shared" si="0"/>
        <v>65Leah PriestChristopher Robin</v>
      </c>
      <c r="B15" s="13">
        <v>65</v>
      </c>
      <c r="C15" s="14" t="s">
        <v>460</v>
      </c>
      <c r="D15" s="15" t="s">
        <v>461</v>
      </c>
      <c r="E15" s="477">
        <v>6009623</v>
      </c>
      <c r="F15" s="264" t="s">
        <v>184</v>
      </c>
      <c r="G15" s="20"/>
      <c r="H15" s="13">
        <v>61.95</v>
      </c>
      <c r="I15" s="30"/>
      <c r="J15" s="142"/>
      <c r="K15" s="32"/>
      <c r="L15" s="17">
        <v>8</v>
      </c>
      <c r="M15" s="18">
        <f t="shared" si="1"/>
        <v>1</v>
      </c>
      <c r="N15" s="19">
        <f t="shared" si="2"/>
        <v>1</v>
      </c>
      <c r="P15" s="29"/>
    </row>
    <row r="16" spans="1:16" ht="14.25" x14ac:dyDescent="0.2">
      <c r="A16" s="12" t="str">
        <f t="shared" si="0"/>
        <v>65Portia AllanEsb Irish Consultant</v>
      </c>
      <c r="B16" s="13">
        <v>65</v>
      </c>
      <c r="C16" s="14" t="s">
        <v>542</v>
      </c>
      <c r="D16" s="15" t="s">
        <v>568</v>
      </c>
      <c r="E16" s="477">
        <v>6008223</v>
      </c>
      <c r="F16" s="264" t="s">
        <v>665</v>
      </c>
      <c r="G16" s="20"/>
      <c r="H16" s="13">
        <v>62.5</v>
      </c>
      <c r="I16" s="30"/>
      <c r="J16" s="142"/>
      <c r="K16" s="32"/>
      <c r="L16" s="17">
        <v>9</v>
      </c>
      <c r="M16" s="18">
        <f t="shared" si="1"/>
        <v>1</v>
      </c>
      <c r="N16" s="19">
        <f t="shared" si="2"/>
        <v>1</v>
      </c>
    </row>
    <row r="17" spans="1:14" ht="14.25" x14ac:dyDescent="0.2">
      <c r="A17" s="12" t="str">
        <f t="shared" si="0"/>
        <v>45Ruby DuncanLester</v>
      </c>
      <c r="B17" s="13">
        <v>45</v>
      </c>
      <c r="C17" s="14" t="s">
        <v>610</v>
      </c>
      <c r="D17" s="262" t="s">
        <v>611</v>
      </c>
      <c r="E17" s="477">
        <v>6024588</v>
      </c>
      <c r="F17" s="264" t="s">
        <v>318</v>
      </c>
      <c r="G17" s="20">
        <v>46.8</v>
      </c>
      <c r="H17" s="13"/>
      <c r="I17" s="30"/>
      <c r="J17" s="142"/>
      <c r="K17" s="32"/>
      <c r="L17" s="17">
        <v>1</v>
      </c>
      <c r="M17" s="18">
        <f t="shared" si="1"/>
        <v>7</v>
      </c>
      <c r="N17" s="19">
        <f t="shared" si="2"/>
        <v>7</v>
      </c>
    </row>
    <row r="18" spans="1:14" ht="14.25" x14ac:dyDescent="0.2">
      <c r="A18" s="12" t="str">
        <f t="shared" si="0"/>
        <v>45Florence WilsonPaddy</v>
      </c>
      <c r="B18" s="13">
        <v>45</v>
      </c>
      <c r="C18" s="14" t="s">
        <v>335</v>
      </c>
      <c r="D18" s="15" t="s">
        <v>336</v>
      </c>
      <c r="E18" s="477">
        <v>6025081</v>
      </c>
      <c r="F18" s="264" t="s">
        <v>318</v>
      </c>
      <c r="G18" s="20">
        <v>82.94</v>
      </c>
      <c r="H18" s="13"/>
      <c r="I18" s="30"/>
      <c r="J18" s="142"/>
      <c r="K18" s="32"/>
      <c r="L18" s="17">
        <v>2</v>
      </c>
      <c r="M18" s="18">
        <f t="shared" si="1"/>
        <v>6</v>
      </c>
      <c r="N18" s="19">
        <f t="shared" si="2"/>
        <v>6</v>
      </c>
    </row>
    <row r="19" spans="1:14" ht="14.25" x14ac:dyDescent="0.2">
      <c r="A19" s="12" t="str">
        <f t="shared" si="0"/>
        <v>45Lauren SmithViolet</v>
      </c>
      <c r="B19" s="13">
        <v>45</v>
      </c>
      <c r="C19" s="14" t="s">
        <v>321</v>
      </c>
      <c r="D19" s="15" t="s">
        <v>322</v>
      </c>
      <c r="E19" s="477">
        <v>6029360</v>
      </c>
      <c r="F19" s="264" t="s">
        <v>184</v>
      </c>
      <c r="G19" s="20">
        <v>134.94</v>
      </c>
      <c r="H19" s="13"/>
      <c r="I19" s="30"/>
      <c r="J19" s="142"/>
      <c r="K19" s="32"/>
      <c r="L19" s="17">
        <v>3</v>
      </c>
      <c r="M19" s="18">
        <f t="shared" si="1"/>
        <v>5</v>
      </c>
      <c r="N19" s="19">
        <f t="shared" si="2"/>
        <v>5</v>
      </c>
    </row>
    <row r="20" spans="1:14" ht="14.25" x14ac:dyDescent="0.2">
      <c r="A20" s="12" t="str">
        <f t="shared" si="0"/>
        <v>45Ruby HaggertyEllie</v>
      </c>
      <c r="B20" s="13">
        <v>45</v>
      </c>
      <c r="C20" s="14" t="s">
        <v>319</v>
      </c>
      <c r="D20" s="15" t="s">
        <v>320</v>
      </c>
      <c r="E20" s="477">
        <v>6026265</v>
      </c>
      <c r="F20" s="264" t="s">
        <v>184</v>
      </c>
      <c r="G20" s="20" t="s">
        <v>591</v>
      </c>
      <c r="H20" s="13"/>
      <c r="I20" s="30"/>
      <c r="J20" s="142"/>
      <c r="K20" s="32"/>
      <c r="L20" s="17" t="s">
        <v>591</v>
      </c>
      <c r="M20" s="18">
        <v>0</v>
      </c>
      <c r="N20" s="19">
        <f t="shared" si="2"/>
        <v>0</v>
      </c>
    </row>
    <row r="21" spans="1:14" ht="14.25" x14ac:dyDescent="0.2">
      <c r="A21" s="12" t="str">
        <f t="shared" si="0"/>
        <v>45Lincoln PriestFelix</v>
      </c>
      <c r="B21" s="13">
        <v>45</v>
      </c>
      <c r="C21" s="14" t="s">
        <v>311</v>
      </c>
      <c r="D21" s="15" t="s">
        <v>312</v>
      </c>
      <c r="E21" s="477">
        <v>6020834</v>
      </c>
      <c r="F21" s="264" t="s">
        <v>184</v>
      </c>
      <c r="G21" s="20" t="s">
        <v>591</v>
      </c>
      <c r="H21" s="13"/>
      <c r="I21" s="30"/>
      <c r="J21" s="142"/>
      <c r="K21" s="32"/>
      <c r="L21" s="17" t="s">
        <v>591</v>
      </c>
      <c r="M21" s="18">
        <v>0</v>
      </c>
      <c r="N21" s="19">
        <f t="shared" si="2"/>
        <v>0</v>
      </c>
    </row>
    <row r="22" spans="1:14" ht="14.25" x14ac:dyDescent="0.2">
      <c r="A22" s="12" t="str">
        <f t="shared" si="0"/>
        <v>45Makenzie HrubosJenni</v>
      </c>
      <c r="B22" s="13">
        <v>45</v>
      </c>
      <c r="C22" s="14" t="s">
        <v>479</v>
      </c>
      <c r="D22" s="15" t="s">
        <v>507</v>
      </c>
      <c r="E22" s="477">
        <v>6021911</v>
      </c>
      <c r="F22" s="264" t="s">
        <v>673</v>
      </c>
      <c r="G22" s="20" t="s">
        <v>591</v>
      </c>
      <c r="H22" s="13"/>
      <c r="I22" s="30"/>
      <c r="J22" s="142"/>
      <c r="K22" s="32"/>
      <c r="L22" s="17" t="s">
        <v>591</v>
      </c>
      <c r="M22" s="18">
        <v>0</v>
      </c>
      <c r="N22" s="19">
        <f t="shared" si="2"/>
        <v>0</v>
      </c>
    </row>
    <row r="23" spans="1:14" ht="14.25" x14ac:dyDescent="0.2">
      <c r="A23" s="12" t="str">
        <f t="shared" si="0"/>
        <v>45Kimberley SoderlundPhoenix</v>
      </c>
      <c r="B23" s="13">
        <v>45</v>
      </c>
      <c r="C23" s="14" t="s">
        <v>316</v>
      </c>
      <c r="D23" s="15" t="s">
        <v>792</v>
      </c>
      <c r="E23" s="477">
        <v>9108348</v>
      </c>
      <c r="F23" s="264" t="s">
        <v>318</v>
      </c>
      <c r="G23" s="20" t="s">
        <v>591</v>
      </c>
      <c r="H23" s="13"/>
      <c r="I23" s="30"/>
      <c r="J23" s="142"/>
      <c r="K23" s="32"/>
      <c r="L23" s="17" t="s">
        <v>591</v>
      </c>
      <c r="M23" s="18">
        <v>0</v>
      </c>
      <c r="N23" s="19">
        <f t="shared" si="2"/>
        <v>0</v>
      </c>
    </row>
    <row r="24" spans="1:14" ht="14.25" x14ac:dyDescent="0.2">
      <c r="A24" s="12" t="str">
        <f t="shared" si="0"/>
        <v>45Lily McbrideHearts</v>
      </c>
      <c r="B24" s="261">
        <v>45</v>
      </c>
      <c r="C24" s="266" t="s">
        <v>576</v>
      </c>
      <c r="D24" s="317" t="s">
        <v>488</v>
      </c>
      <c r="E24" s="294">
        <v>6029356</v>
      </c>
      <c r="F24" s="490" t="s">
        <v>950</v>
      </c>
      <c r="G24" s="294">
        <v>38.880000000000003</v>
      </c>
      <c r="H24" s="261"/>
      <c r="I24" s="295"/>
      <c r="J24" s="296"/>
      <c r="K24" s="297"/>
      <c r="L24" s="463">
        <v>1</v>
      </c>
      <c r="M24" s="18">
        <f t="shared" si="1"/>
        <v>7</v>
      </c>
      <c r="N24" s="19">
        <f t="shared" si="2"/>
        <v>7</v>
      </c>
    </row>
    <row r="25" spans="1:14" ht="14.25" x14ac:dyDescent="0.2">
      <c r="A25" s="12" t="str">
        <f t="shared" si="0"/>
        <v>45Tayah JoyPowderbark Gucci</v>
      </c>
      <c r="B25" s="261">
        <v>45</v>
      </c>
      <c r="C25" s="266" t="s">
        <v>357</v>
      </c>
      <c r="D25" s="317" t="s">
        <v>358</v>
      </c>
      <c r="E25" s="294">
        <v>6010869</v>
      </c>
      <c r="F25" s="490" t="s">
        <v>951</v>
      </c>
      <c r="G25" s="294">
        <v>42.12</v>
      </c>
      <c r="H25" s="261"/>
      <c r="I25" s="295"/>
      <c r="J25" s="296"/>
      <c r="K25" s="297"/>
      <c r="L25" s="463">
        <v>2</v>
      </c>
      <c r="M25" s="18">
        <f t="shared" si="1"/>
        <v>6</v>
      </c>
      <c r="N25" s="19">
        <f t="shared" si="2"/>
        <v>6</v>
      </c>
    </row>
    <row r="26" spans="1:14" ht="14.25" x14ac:dyDescent="0.2">
      <c r="A26" s="12" t="str">
        <f t="shared" si="0"/>
        <v>45Natalia VelkowskiMarglyn Royal Design</v>
      </c>
      <c r="B26" s="261">
        <v>45</v>
      </c>
      <c r="C26" s="266" t="s">
        <v>952</v>
      </c>
      <c r="D26" s="317" t="s">
        <v>538</v>
      </c>
      <c r="E26" s="294">
        <v>9103807</v>
      </c>
      <c r="F26" s="490"/>
      <c r="G26" s="294">
        <v>51.06</v>
      </c>
      <c r="H26" s="261"/>
      <c r="I26" s="295"/>
      <c r="J26" s="296"/>
      <c r="K26" s="297"/>
      <c r="L26" s="463">
        <v>3</v>
      </c>
      <c r="M26" s="18">
        <f t="shared" si="1"/>
        <v>5</v>
      </c>
      <c r="N26" s="19">
        <f t="shared" si="2"/>
        <v>5</v>
      </c>
    </row>
    <row r="27" spans="1:14" ht="14.25" x14ac:dyDescent="0.2">
      <c r="A27" s="12" t="str">
        <f t="shared" si="0"/>
        <v>45Bridie BushDavincis Wanderer</v>
      </c>
      <c r="B27" s="261">
        <v>45</v>
      </c>
      <c r="C27" s="266" t="s">
        <v>953</v>
      </c>
      <c r="D27" s="317" t="s">
        <v>957</v>
      </c>
      <c r="E27" s="294">
        <v>9116625</v>
      </c>
      <c r="F27" s="490" t="s">
        <v>951</v>
      </c>
      <c r="G27" s="294">
        <v>56.65</v>
      </c>
      <c r="H27" s="261"/>
      <c r="I27" s="295"/>
      <c r="J27" s="296"/>
      <c r="K27" s="297"/>
      <c r="L27" s="463">
        <v>4</v>
      </c>
      <c r="M27" s="18">
        <f t="shared" si="1"/>
        <v>4</v>
      </c>
      <c r="N27" s="19">
        <f t="shared" si="2"/>
        <v>4</v>
      </c>
    </row>
    <row r="28" spans="1:14" ht="14.25" x14ac:dyDescent="0.2">
      <c r="A28" s="12" t="str">
        <f t="shared" si="0"/>
        <v>45Lara SillingerSullivan Swift</v>
      </c>
      <c r="B28" s="261">
        <v>45</v>
      </c>
      <c r="C28" s="266" t="s">
        <v>954</v>
      </c>
      <c r="D28" s="317" t="s">
        <v>282</v>
      </c>
      <c r="E28" s="294">
        <v>6026626</v>
      </c>
      <c r="F28" s="490" t="s">
        <v>184</v>
      </c>
      <c r="G28" s="294">
        <v>60.36</v>
      </c>
      <c r="H28" s="261"/>
      <c r="I28" s="295"/>
      <c r="J28" s="296"/>
      <c r="K28" s="297"/>
      <c r="L28" s="463">
        <v>5</v>
      </c>
      <c r="M28" s="18">
        <v>0</v>
      </c>
      <c r="N28" s="19">
        <f t="shared" si="2"/>
        <v>0</v>
      </c>
    </row>
    <row r="29" spans="1:14" ht="14.25" x14ac:dyDescent="0.2">
      <c r="A29" s="12" t="str">
        <f t="shared" si="0"/>
        <v>45Sophie CaldwellJimmy</v>
      </c>
      <c r="B29" s="261">
        <v>45</v>
      </c>
      <c r="C29" s="266" t="s">
        <v>527</v>
      </c>
      <c r="D29" s="317" t="s">
        <v>906</v>
      </c>
      <c r="E29" s="294">
        <v>6020049</v>
      </c>
      <c r="F29" s="490" t="s">
        <v>673</v>
      </c>
      <c r="G29" s="294">
        <v>100.45</v>
      </c>
      <c r="H29" s="261"/>
      <c r="I29" s="295"/>
      <c r="J29" s="296"/>
      <c r="K29" s="297"/>
      <c r="L29" s="463">
        <v>6</v>
      </c>
      <c r="M29" s="18">
        <f t="shared" si="1"/>
        <v>2</v>
      </c>
      <c r="N29" s="19">
        <f t="shared" si="2"/>
        <v>2</v>
      </c>
    </row>
    <row r="30" spans="1:14" ht="14.25" x14ac:dyDescent="0.2">
      <c r="A30" s="12" t="str">
        <f t="shared" si="0"/>
        <v>45Eleanor PrescottElliot</v>
      </c>
      <c r="B30" s="261">
        <v>45</v>
      </c>
      <c r="C30" s="266" t="s">
        <v>955</v>
      </c>
      <c r="D30" s="317" t="s">
        <v>956</v>
      </c>
      <c r="E30" s="294">
        <v>9126008</v>
      </c>
      <c r="F30" s="490" t="s">
        <v>269</v>
      </c>
      <c r="G30" s="294" t="s">
        <v>591</v>
      </c>
      <c r="H30" s="261"/>
      <c r="I30" s="295"/>
      <c r="J30" s="296"/>
      <c r="K30" s="297"/>
      <c r="L30" s="463" t="s">
        <v>591</v>
      </c>
      <c r="M30" s="18">
        <v>0</v>
      </c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14"/>
      <c r="D31" s="15"/>
      <c r="E31" s="263"/>
      <c r="F31" s="264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14"/>
      <c r="D32" s="15"/>
      <c r="E32" s="263"/>
      <c r="F32" s="264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63"/>
      <c r="F33" s="264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63"/>
      <c r="F34" s="264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63"/>
      <c r="F35" s="264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63"/>
      <c r="F36" s="264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63"/>
      <c r="F37" s="264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/>
      <c r="D38" s="262"/>
      <c r="E38" s="263"/>
      <c r="F38" s="264"/>
      <c r="G38" s="20"/>
      <c r="H38" s="13"/>
      <c r="I38" s="30"/>
      <c r="J38" s="142"/>
      <c r="K38" s="32"/>
      <c r="L38" s="17"/>
      <c r="M38" s="18">
        <v>0</v>
      </c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14"/>
      <c r="D39" s="15"/>
      <c r="E39" s="263"/>
      <c r="F39" s="264"/>
      <c r="G39" s="20"/>
      <c r="H39" s="13"/>
      <c r="I39" s="30"/>
      <c r="J39" s="142"/>
      <c r="K39" s="32"/>
      <c r="L39" s="17"/>
      <c r="M39" s="18">
        <v>0</v>
      </c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14"/>
      <c r="D40" s="15"/>
      <c r="E40" s="263"/>
      <c r="F40" s="264"/>
      <c r="G40" s="20"/>
      <c r="H40" s="13"/>
      <c r="I40" s="30"/>
      <c r="J40" s="142"/>
      <c r="K40" s="32"/>
      <c r="L40" s="17"/>
      <c r="M40" s="18">
        <v>0</v>
      </c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14"/>
      <c r="D41" s="15"/>
      <c r="E41" s="263"/>
      <c r="F41" s="264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14"/>
      <c r="D42" s="15"/>
      <c r="E42" s="263"/>
      <c r="F42" s="264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14"/>
      <c r="D43" s="15"/>
      <c r="E43" s="263"/>
      <c r="F43" s="264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14"/>
      <c r="D44" s="15"/>
      <c r="E44" s="263"/>
      <c r="F44" s="264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14"/>
      <c r="D45" s="15"/>
      <c r="E45" s="263"/>
      <c r="F45" s="264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/>
      </c>
      <c r="B46" s="13"/>
      <c r="C46" s="14"/>
      <c r="D46" s="15"/>
      <c r="E46" s="263"/>
      <c r="F46" s="264"/>
      <c r="G46" s="20"/>
      <c r="H46" s="13"/>
      <c r="I46" s="30"/>
      <c r="J46" s="142"/>
      <c r="K46" s="32"/>
      <c r="L46" s="17"/>
      <c r="M46" s="18">
        <v>0</v>
      </c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263"/>
      <c r="F47" s="264"/>
      <c r="G47" s="20"/>
      <c r="H47" s="13"/>
      <c r="I47" s="30"/>
      <c r="J47" s="142"/>
      <c r="K47" s="32"/>
      <c r="L47" s="17"/>
      <c r="M47" s="18">
        <v>0</v>
      </c>
      <c r="N47" s="19">
        <f t="shared" si="2"/>
        <v>0</v>
      </c>
    </row>
    <row r="48" spans="1:14" ht="14.25" x14ac:dyDescent="0.2">
      <c r="A48" s="12" t="str">
        <f t="shared" si="3"/>
        <v/>
      </c>
      <c r="B48" s="13"/>
      <c r="C48" s="14"/>
      <c r="D48" s="15"/>
      <c r="E48" s="263"/>
      <c r="F48" s="264"/>
      <c r="G48" s="20"/>
      <c r="H48" s="13"/>
      <c r="I48" s="30"/>
      <c r="J48" s="142"/>
      <c r="K48" s="32"/>
      <c r="L48" s="17"/>
      <c r="M48" s="18">
        <v>0</v>
      </c>
      <c r="N48" s="19">
        <f t="shared" si="2"/>
        <v>0</v>
      </c>
    </row>
    <row r="49" spans="1:14" ht="14.25" x14ac:dyDescent="0.2">
      <c r="A49" s="12" t="str">
        <f t="shared" si="3"/>
        <v/>
      </c>
      <c r="B49" s="13"/>
      <c r="C49" s="14"/>
      <c r="D49" s="15"/>
      <c r="E49" s="263"/>
      <c r="F49" s="264"/>
      <c r="G49" s="20"/>
      <c r="H49" s="13"/>
      <c r="I49" s="30"/>
      <c r="J49" s="142"/>
      <c r="K49" s="32"/>
      <c r="L49" s="17"/>
      <c r="M49" s="18">
        <v>0</v>
      </c>
      <c r="N49" s="19">
        <f t="shared" si="2"/>
        <v>0</v>
      </c>
    </row>
    <row r="50" spans="1:14" ht="14.25" x14ac:dyDescent="0.2">
      <c r="A50" s="12" t="str">
        <f t="shared" si="3"/>
        <v/>
      </c>
      <c r="B50" s="13"/>
      <c r="C50" s="14"/>
      <c r="D50" s="15"/>
      <c r="E50" s="263"/>
      <c r="F50" s="264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/>
      <c r="D51" s="15"/>
      <c r="E51" s="263"/>
      <c r="F51" s="264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3"/>
        <v/>
      </c>
      <c r="B52" s="13"/>
      <c r="C52" s="14"/>
      <c r="D52" s="15"/>
      <c r="E52" s="263"/>
      <c r="F52" s="264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25" x14ac:dyDescent="0.2">
      <c r="A53" s="12" t="str">
        <f t="shared" si="3"/>
        <v/>
      </c>
      <c r="B53" s="13"/>
      <c r="C53" s="14"/>
      <c r="D53" s="15"/>
      <c r="E53" s="263"/>
      <c r="F53" s="264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25" x14ac:dyDescent="0.2">
      <c r="A54" s="12" t="str">
        <f t="shared" si="3"/>
        <v/>
      </c>
      <c r="B54" s="13"/>
      <c r="C54" s="14"/>
      <c r="D54" s="15"/>
      <c r="E54" s="263"/>
      <c r="F54" s="264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25" x14ac:dyDescent="0.2">
      <c r="A55" s="12" t="str">
        <f t="shared" si="3"/>
        <v/>
      </c>
      <c r="B55" s="13"/>
      <c r="C55" s="14"/>
      <c r="D55" s="15"/>
      <c r="E55" s="263"/>
      <c r="F55" s="264"/>
      <c r="G55" s="20"/>
      <c r="H55" s="13"/>
      <c r="I55" s="30"/>
      <c r="J55" s="142"/>
      <c r="K55" s="32"/>
      <c r="L55" s="17"/>
      <c r="M55" s="18">
        <v>0</v>
      </c>
      <c r="N55" s="19">
        <f t="shared" si="2"/>
        <v>0</v>
      </c>
    </row>
    <row r="56" spans="1:14" ht="14.25" x14ac:dyDescent="0.2">
      <c r="A56" s="12" t="str">
        <f t="shared" si="3"/>
        <v/>
      </c>
      <c r="B56" s="13"/>
      <c r="C56" s="14"/>
      <c r="D56" s="15"/>
      <c r="E56" s="263"/>
      <c r="F56" s="264"/>
      <c r="G56" s="20"/>
      <c r="H56" s="13"/>
      <c r="I56" s="30"/>
      <c r="J56" s="142"/>
      <c r="K56" s="32"/>
      <c r="L56" s="17"/>
      <c r="M56" s="18">
        <v>0</v>
      </c>
      <c r="N56" s="19">
        <f t="shared" si="2"/>
        <v>0</v>
      </c>
    </row>
    <row r="57" spans="1:14" ht="14.25" x14ac:dyDescent="0.2">
      <c r="A57" s="12" t="str">
        <f t="shared" si="3"/>
        <v/>
      </c>
      <c r="B57" s="13"/>
      <c r="C57" s="14"/>
      <c r="D57" s="15"/>
      <c r="E57" s="263"/>
      <c r="F57" s="264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/>
      <c r="E58" s="263"/>
      <c r="F58" s="264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3"/>
        <v/>
      </c>
      <c r="B59" s="13"/>
      <c r="C59" s="14"/>
      <c r="D59" s="15"/>
      <c r="E59" s="263"/>
      <c r="F59" s="264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263"/>
      <c r="F60" s="264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/>
      <c r="E61" s="263"/>
      <c r="F61" s="264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/>
      <c r="E62" s="263"/>
      <c r="F62" s="264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266" t="s">
        <v>19</v>
      </c>
      <c r="D63" s="15"/>
      <c r="E63" s="263"/>
      <c r="F63" s="264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 t="s">
        <v>19</v>
      </c>
      <c r="D64" s="15"/>
      <c r="E64" s="263"/>
      <c r="F64" s="264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 t="s">
        <v>19</v>
      </c>
      <c r="D65" s="15"/>
      <c r="E65" s="263"/>
      <c r="F65" s="264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/>
      </c>
      <c r="B66" s="13"/>
      <c r="C66" s="14" t="s">
        <v>19</v>
      </c>
      <c r="D66" s="15"/>
      <c r="E66" s="263"/>
      <c r="F66" s="264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 t="s">
        <v>19</v>
      </c>
      <c r="D67" s="15"/>
      <c r="E67" s="263"/>
      <c r="F67" s="264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 t="s">
        <v>19</v>
      </c>
      <c r="D68" s="15"/>
      <c r="E68" s="263"/>
      <c r="F68" s="264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3"/>
        <v/>
      </c>
      <c r="B69" s="13"/>
      <c r="C69" s="14" t="s">
        <v>19</v>
      </c>
      <c r="D69" s="15"/>
      <c r="E69" s="263"/>
      <c r="F69" s="264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ref="A70:A101" si="4">CONCATENATE(B70,C70,D70)</f>
        <v/>
      </c>
      <c r="B70" s="13"/>
      <c r="C70" s="14" t="s">
        <v>19</v>
      </c>
      <c r="D70" s="15"/>
      <c r="E70" s="263"/>
      <c r="F70" s="264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25" x14ac:dyDescent="0.2">
      <c r="A71" s="12" t="str">
        <f t="shared" si="4"/>
        <v/>
      </c>
      <c r="B71" s="13"/>
      <c r="C71" s="14"/>
      <c r="D71" s="15"/>
      <c r="E71" s="263"/>
      <c r="F71" s="264"/>
      <c r="G71" s="20"/>
      <c r="H71" s="13"/>
      <c r="I71" s="30"/>
      <c r="J71" s="142"/>
      <c r="K71" s="32"/>
      <c r="L71" s="17"/>
      <c r="M71" s="18">
        <f t="shared" ref="M71:M131" si="5">IF(L71=1,7,IF(L71=2,6,IF(L71=3,5,IF(L71=4,4,IF(L71=5,3,IF(L71=6,2,IF(L71&gt;=6,1,0)))))))</f>
        <v>0</v>
      </c>
      <c r="N71" s="19">
        <f t="shared" ref="N71:N131" si="6">SUM(M71+$N$5)</f>
        <v>0</v>
      </c>
    </row>
    <row r="72" spans="1:14" ht="14.25" x14ac:dyDescent="0.2">
      <c r="A72" s="12" t="str">
        <f t="shared" si="4"/>
        <v/>
      </c>
      <c r="B72" s="13"/>
      <c r="C72" s="14"/>
      <c r="D72" s="15"/>
      <c r="E72" s="263"/>
      <c r="F72" s="264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25" x14ac:dyDescent="0.2">
      <c r="A73" s="12" t="str">
        <f t="shared" si="4"/>
        <v/>
      </c>
      <c r="B73" s="13"/>
      <c r="C73" s="14"/>
      <c r="D73" s="15"/>
      <c r="E73" s="263"/>
      <c r="F73" s="264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25" x14ac:dyDescent="0.2">
      <c r="A74" s="12" t="str">
        <f t="shared" si="4"/>
        <v/>
      </c>
      <c r="B74" s="13"/>
      <c r="C74" s="14"/>
      <c r="D74" s="15"/>
      <c r="E74" s="263"/>
      <c r="F74" s="264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/>
      </c>
      <c r="B75" s="13"/>
      <c r="C75" s="14"/>
      <c r="D75" s="15"/>
      <c r="E75" s="263"/>
      <c r="F75" s="264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25" x14ac:dyDescent="0.2">
      <c r="A76" s="12" t="str">
        <f t="shared" si="4"/>
        <v/>
      </c>
      <c r="B76" s="13"/>
      <c r="C76" s="14"/>
      <c r="D76" s="15"/>
      <c r="E76" s="263"/>
      <c r="F76" s="264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25" x14ac:dyDescent="0.2">
      <c r="A77" s="12" t="str">
        <f t="shared" si="4"/>
        <v/>
      </c>
      <c r="B77" s="13"/>
      <c r="C77" s="14"/>
      <c r="D77" s="15"/>
      <c r="E77" s="263"/>
      <c r="F77" s="264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25" x14ac:dyDescent="0.2">
      <c r="A78" s="12" t="str">
        <f t="shared" si="4"/>
        <v/>
      </c>
      <c r="B78" s="13"/>
      <c r="C78" s="14"/>
      <c r="D78" s="15"/>
      <c r="E78" s="263"/>
      <c r="F78" s="264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25" x14ac:dyDescent="0.2">
      <c r="A79" s="12" t="str">
        <f t="shared" si="4"/>
        <v/>
      </c>
      <c r="B79" s="13"/>
      <c r="C79" s="14"/>
      <c r="D79" s="15"/>
      <c r="E79" s="263"/>
      <c r="F79" s="264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25" x14ac:dyDescent="0.2">
      <c r="A80" s="12" t="str">
        <f t="shared" si="4"/>
        <v/>
      </c>
      <c r="B80" s="13"/>
      <c r="C80" s="14"/>
      <c r="D80" s="15"/>
      <c r="E80" s="263"/>
      <c r="F80" s="264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25" x14ac:dyDescent="0.2">
      <c r="A81" s="12" t="str">
        <f t="shared" si="4"/>
        <v/>
      </c>
      <c r="B81" s="13"/>
      <c r="C81" s="14"/>
      <c r="D81" s="15"/>
      <c r="E81" s="263"/>
      <c r="F81" s="264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25" x14ac:dyDescent="0.2">
      <c r="A82" s="12" t="str">
        <f t="shared" si="4"/>
        <v/>
      </c>
      <c r="B82" s="13"/>
      <c r="C82" s="14"/>
      <c r="D82" s="15"/>
      <c r="E82" s="263"/>
      <c r="F82" s="264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25" x14ac:dyDescent="0.2">
      <c r="A83" s="12" t="str">
        <f t="shared" si="4"/>
        <v/>
      </c>
      <c r="B83" s="13"/>
      <c r="C83" s="14"/>
      <c r="D83" s="15"/>
      <c r="E83" s="263"/>
      <c r="F83" s="264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25" x14ac:dyDescent="0.2">
      <c r="A84" s="12" t="str">
        <f t="shared" si="4"/>
        <v/>
      </c>
      <c r="B84" s="13"/>
      <c r="C84" s="14"/>
      <c r="D84" s="15"/>
      <c r="E84" s="263"/>
      <c r="F84" s="264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25" x14ac:dyDescent="0.2">
      <c r="A85" s="12" t="str">
        <f t="shared" si="4"/>
        <v/>
      </c>
      <c r="B85" s="13"/>
      <c r="C85" s="14"/>
      <c r="D85" s="15"/>
      <c r="E85" s="263"/>
      <c r="F85" s="264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63"/>
      <c r="F86" s="264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25" x14ac:dyDescent="0.2">
      <c r="A87" s="12" t="str">
        <f t="shared" si="4"/>
        <v/>
      </c>
      <c r="B87" s="13"/>
      <c r="C87" s="14"/>
      <c r="D87" s="15"/>
      <c r="E87" s="263"/>
      <c r="F87" s="264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63"/>
      <c r="F88" s="264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63"/>
      <c r="F89" s="264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63"/>
      <c r="F90" s="264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63"/>
      <c r="F91" s="264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63"/>
      <c r="F92" s="264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63"/>
      <c r="F93" s="264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63"/>
      <c r="F94" s="264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63"/>
      <c r="F95" s="264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63"/>
      <c r="F96" s="264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63"/>
      <c r="F97" s="264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4.25" x14ac:dyDescent="0.2">
      <c r="A98" s="12" t="str">
        <f t="shared" si="4"/>
        <v/>
      </c>
      <c r="B98" s="13"/>
      <c r="C98" s="14"/>
      <c r="D98" s="15"/>
      <c r="E98" s="263"/>
      <c r="F98" s="264"/>
      <c r="G98" s="20"/>
      <c r="H98" s="13"/>
      <c r="I98" s="30"/>
      <c r="J98" s="142"/>
      <c r="K98" s="32"/>
      <c r="L98" s="17"/>
      <c r="M98" s="18">
        <f t="shared" si="5"/>
        <v>0</v>
      </c>
      <c r="N98" s="19">
        <f t="shared" si="6"/>
        <v>0</v>
      </c>
    </row>
    <row r="99" spans="1:14" ht="14.25" x14ac:dyDescent="0.2">
      <c r="A99" s="12" t="str">
        <f t="shared" si="4"/>
        <v/>
      </c>
      <c r="B99" s="13"/>
      <c r="C99" s="14"/>
      <c r="D99" s="15"/>
      <c r="E99" s="263"/>
      <c r="F99" s="264"/>
      <c r="G99" s="20"/>
      <c r="H99" s="13"/>
      <c r="I99" s="30"/>
      <c r="J99" s="142"/>
      <c r="K99" s="32"/>
      <c r="L99" s="17"/>
      <c r="M99" s="18">
        <f t="shared" si="5"/>
        <v>0</v>
      </c>
      <c r="N99" s="19">
        <f t="shared" si="6"/>
        <v>0</v>
      </c>
    </row>
    <row r="100" spans="1:14" ht="14.25" x14ac:dyDescent="0.2">
      <c r="A100" s="12" t="str">
        <f t="shared" si="4"/>
        <v/>
      </c>
      <c r="B100" s="13"/>
      <c r="C100" s="14"/>
      <c r="D100" s="15"/>
      <c r="E100" s="263"/>
      <c r="F100" s="264"/>
      <c r="G100" s="20"/>
      <c r="H100" s="13"/>
      <c r="I100" s="30"/>
      <c r="J100" s="142"/>
      <c r="K100" s="32"/>
      <c r="L100" s="17"/>
      <c r="M100" s="18">
        <f t="shared" si="5"/>
        <v>0</v>
      </c>
      <c r="N100" s="19">
        <f t="shared" si="6"/>
        <v>0</v>
      </c>
    </row>
    <row r="101" spans="1:14" ht="14.25" x14ac:dyDescent="0.2">
      <c r="A101" s="12" t="str">
        <f t="shared" si="4"/>
        <v/>
      </c>
      <c r="B101" s="13"/>
      <c r="C101" s="14"/>
      <c r="D101" s="15"/>
      <c r="E101" s="263"/>
      <c r="F101" s="264"/>
      <c r="G101" s="20"/>
      <c r="H101" s="13"/>
      <c r="I101" s="30"/>
      <c r="J101" s="142"/>
      <c r="K101" s="32"/>
      <c r="L101" s="17"/>
      <c r="M101" s="18">
        <f t="shared" si="5"/>
        <v>0</v>
      </c>
      <c r="N101" s="19">
        <f t="shared" si="6"/>
        <v>0</v>
      </c>
    </row>
    <row r="102" spans="1:14" ht="14.25" x14ac:dyDescent="0.2">
      <c r="A102" s="12" t="str">
        <f t="shared" ref="A102:A131" si="7">CONCATENATE(B102,C102,D102)</f>
        <v/>
      </c>
      <c r="B102" s="13"/>
      <c r="C102" s="14"/>
      <c r="D102" s="15"/>
      <c r="E102" s="263"/>
      <c r="F102" s="264"/>
      <c r="G102" s="20"/>
      <c r="H102" s="13"/>
      <c r="I102" s="30"/>
      <c r="J102" s="142"/>
      <c r="K102" s="32"/>
      <c r="L102" s="17"/>
      <c r="M102" s="18">
        <f t="shared" si="5"/>
        <v>0</v>
      </c>
      <c r="N102" s="19">
        <f t="shared" si="6"/>
        <v>0</v>
      </c>
    </row>
    <row r="103" spans="1:14" ht="14.25" x14ac:dyDescent="0.2">
      <c r="A103" s="12" t="str">
        <f t="shared" si="7"/>
        <v/>
      </c>
      <c r="B103" s="13"/>
      <c r="C103" s="14"/>
      <c r="D103" s="15"/>
      <c r="E103" s="263"/>
      <c r="F103" s="264"/>
      <c r="G103" s="20"/>
      <c r="H103" s="13"/>
      <c r="I103" s="30"/>
      <c r="J103" s="142"/>
      <c r="K103" s="32"/>
      <c r="L103" s="17"/>
      <c r="M103" s="18">
        <f t="shared" si="5"/>
        <v>0</v>
      </c>
      <c r="N103" s="19">
        <f t="shared" si="6"/>
        <v>0</v>
      </c>
    </row>
    <row r="104" spans="1:14" ht="14.25" x14ac:dyDescent="0.2">
      <c r="A104" s="12" t="str">
        <f t="shared" si="7"/>
        <v/>
      </c>
      <c r="B104" s="13"/>
      <c r="C104" s="14"/>
      <c r="D104" s="15"/>
      <c r="E104" s="263"/>
      <c r="F104" s="264"/>
      <c r="G104" s="20"/>
      <c r="H104" s="13"/>
      <c r="I104" s="30"/>
      <c r="J104" s="142"/>
      <c r="K104" s="32"/>
      <c r="L104" s="17"/>
      <c r="M104" s="18">
        <f t="shared" si="5"/>
        <v>0</v>
      </c>
      <c r="N104" s="19">
        <f t="shared" si="6"/>
        <v>0</v>
      </c>
    </row>
    <row r="105" spans="1:14" ht="14.25" x14ac:dyDescent="0.2">
      <c r="A105" s="12" t="str">
        <f t="shared" si="7"/>
        <v/>
      </c>
      <c r="B105" s="13"/>
      <c r="C105" s="14"/>
      <c r="D105" s="15"/>
      <c r="E105" s="263"/>
      <c r="F105" s="264"/>
      <c r="G105" s="20"/>
      <c r="H105" s="13"/>
      <c r="I105" s="30"/>
      <c r="J105" s="142"/>
      <c r="K105" s="32"/>
      <c r="L105" s="17"/>
      <c r="M105" s="18">
        <f t="shared" si="5"/>
        <v>0</v>
      </c>
      <c r="N105" s="19">
        <f t="shared" si="6"/>
        <v>0</v>
      </c>
    </row>
    <row r="106" spans="1:14" ht="14.25" x14ac:dyDescent="0.2">
      <c r="A106" s="12" t="str">
        <f t="shared" si="7"/>
        <v/>
      </c>
      <c r="B106" s="13"/>
      <c r="C106" s="14"/>
      <c r="D106" s="15"/>
      <c r="E106" s="263"/>
      <c r="F106" s="264"/>
      <c r="G106" s="20"/>
      <c r="H106" s="13"/>
      <c r="I106" s="30"/>
      <c r="J106" s="142"/>
      <c r="K106" s="32"/>
      <c r="L106" s="17"/>
      <c r="M106" s="18">
        <f t="shared" si="5"/>
        <v>0</v>
      </c>
      <c r="N106" s="19">
        <f t="shared" si="6"/>
        <v>0</v>
      </c>
    </row>
    <row r="107" spans="1:14" ht="14.25" x14ac:dyDescent="0.2">
      <c r="A107" s="12" t="str">
        <f t="shared" si="7"/>
        <v/>
      </c>
      <c r="B107" s="13"/>
      <c r="C107" s="14"/>
      <c r="D107" s="15"/>
      <c r="E107" s="263"/>
      <c r="F107" s="264"/>
      <c r="G107" s="20"/>
      <c r="H107" s="13"/>
      <c r="I107" s="30"/>
      <c r="J107" s="142"/>
      <c r="K107" s="32"/>
      <c r="L107" s="17"/>
      <c r="M107" s="18">
        <f t="shared" si="5"/>
        <v>0</v>
      </c>
      <c r="N107" s="19">
        <f t="shared" si="6"/>
        <v>0</v>
      </c>
    </row>
    <row r="108" spans="1:14" ht="14.25" x14ac:dyDescent="0.2">
      <c r="A108" s="12" t="str">
        <f t="shared" si="7"/>
        <v/>
      </c>
      <c r="B108" s="13"/>
      <c r="C108" s="14"/>
      <c r="D108" s="15"/>
      <c r="E108" s="263"/>
      <c r="F108" s="264"/>
      <c r="G108" s="20"/>
      <c r="H108" s="13"/>
      <c r="I108" s="30"/>
      <c r="J108" s="142"/>
      <c r="K108" s="32"/>
      <c r="L108" s="17"/>
      <c r="M108" s="18">
        <f t="shared" si="5"/>
        <v>0</v>
      </c>
      <c r="N108" s="19">
        <f t="shared" si="6"/>
        <v>0</v>
      </c>
    </row>
    <row r="109" spans="1:14" ht="14.25" x14ac:dyDescent="0.2">
      <c r="A109" s="12" t="str">
        <f t="shared" si="7"/>
        <v/>
      </c>
      <c r="B109" s="13"/>
      <c r="C109" s="14"/>
      <c r="D109" s="15"/>
      <c r="E109" s="263"/>
      <c r="F109" s="264"/>
      <c r="G109" s="20"/>
      <c r="H109" s="13"/>
      <c r="I109" s="30"/>
      <c r="J109" s="142"/>
      <c r="K109" s="32"/>
      <c r="L109" s="17"/>
      <c r="M109" s="18">
        <f t="shared" si="5"/>
        <v>0</v>
      </c>
      <c r="N109" s="19">
        <f t="shared" si="6"/>
        <v>0</v>
      </c>
    </row>
    <row r="110" spans="1:14" ht="14.25" x14ac:dyDescent="0.2">
      <c r="A110" s="12" t="str">
        <f t="shared" si="7"/>
        <v/>
      </c>
      <c r="B110" s="13"/>
      <c r="C110" s="14"/>
      <c r="D110" s="15"/>
      <c r="E110" s="263"/>
      <c r="F110" s="264"/>
      <c r="G110" s="20"/>
      <c r="H110" s="13"/>
      <c r="I110" s="30"/>
      <c r="J110" s="142"/>
      <c r="K110" s="32"/>
      <c r="L110" s="17"/>
      <c r="M110" s="18">
        <f t="shared" si="5"/>
        <v>0</v>
      </c>
      <c r="N110" s="19">
        <f t="shared" si="6"/>
        <v>0</v>
      </c>
    </row>
    <row r="111" spans="1:14" ht="14.25" x14ac:dyDescent="0.2">
      <c r="A111" s="12" t="str">
        <f t="shared" si="7"/>
        <v/>
      </c>
      <c r="B111" s="13"/>
      <c r="C111" s="14"/>
      <c r="D111" s="15"/>
      <c r="E111" s="263"/>
      <c r="F111" s="264"/>
      <c r="G111" s="20"/>
      <c r="H111" s="13"/>
      <c r="I111" s="30"/>
      <c r="J111" s="142"/>
      <c r="K111" s="32"/>
      <c r="L111" s="17"/>
      <c r="M111" s="18">
        <f t="shared" si="5"/>
        <v>0</v>
      </c>
      <c r="N111" s="19">
        <f t="shared" si="6"/>
        <v>0</v>
      </c>
    </row>
    <row r="112" spans="1:14" ht="14.25" x14ac:dyDescent="0.2">
      <c r="A112" s="12" t="str">
        <f t="shared" si="7"/>
        <v/>
      </c>
      <c r="B112" s="13"/>
      <c r="C112" s="14"/>
      <c r="D112" s="15"/>
      <c r="E112" s="263"/>
      <c r="F112" s="264"/>
      <c r="G112" s="20"/>
      <c r="H112" s="13"/>
      <c r="I112" s="30"/>
      <c r="J112" s="142"/>
      <c r="K112" s="32"/>
      <c r="L112" s="17"/>
      <c r="M112" s="18">
        <f t="shared" si="5"/>
        <v>0</v>
      </c>
      <c r="N112" s="19">
        <f t="shared" si="6"/>
        <v>0</v>
      </c>
    </row>
    <row r="113" spans="1:14" ht="14.25" x14ac:dyDescent="0.2">
      <c r="A113" s="12" t="str">
        <f t="shared" si="7"/>
        <v/>
      </c>
      <c r="B113" s="13"/>
      <c r="C113" s="14"/>
      <c r="D113" s="15"/>
      <c r="E113" s="263"/>
      <c r="F113" s="264"/>
      <c r="G113" s="20"/>
      <c r="H113" s="13"/>
      <c r="I113" s="30"/>
      <c r="J113" s="142"/>
      <c r="K113" s="32"/>
      <c r="L113" s="17"/>
      <c r="M113" s="18">
        <f t="shared" si="5"/>
        <v>0</v>
      </c>
      <c r="N113" s="19">
        <f t="shared" si="6"/>
        <v>0</v>
      </c>
    </row>
    <row r="114" spans="1:14" ht="14.25" x14ac:dyDescent="0.2">
      <c r="A114" s="12" t="str">
        <f t="shared" si="7"/>
        <v/>
      </c>
      <c r="B114" s="13"/>
      <c r="C114" s="14"/>
      <c r="D114" s="15"/>
      <c r="E114" s="263"/>
      <c r="F114" s="264"/>
      <c r="G114" s="20"/>
      <c r="H114" s="13"/>
      <c r="I114" s="30"/>
      <c r="J114" s="142"/>
      <c r="K114" s="32"/>
      <c r="L114" s="17"/>
      <c r="M114" s="18">
        <f t="shared" si="5"/>
        <v>0</v>
      </c>
      <c r="N114" s="19">
        <f t="shared" si="6"/>
        <v>0</v>
      </c>
    </row>
    <row r="115" spans="1:14" ht="14.25" x14ac:dyDescent="0.2">
      <c r="A115" s="12" t="str">
        <f t="shared" si="7"/>
        <v/>
      </c>
      <c r="B115" s="13"/>
      <c r="C115" s="14"/>
      <c r="D115" s="15"/>
      <c r="E115" s="263"/>
      <c r="F115" s="264"/>
      <c r="G115" s="20"/>
      <c r="H115" s="13"/>
      <c r="I115" s="30"/>
      <c r="J115" s="142"/>
      <c r="K115" s="32"/>
      <c r="L115" s="17"/>
      <c r="M115" s="18">
        <f t="shared" si="5"/>
        <v>0</v>
      </c>
      <c r="N115" s="19">
        <f t="shared" si="6"/>
        <v>0</v>
      </c>
    </row>
    <row r="116" spans="1:14" ht="14.25" x14ac:dyDescent="0.2">
      <c r="A116" s="12" t="str">
        <f t="shared" si="7"/>
        <v/>
      </c>
      <c r="B116" s="13"/>
      <c r="C116" s="14"/>
      <c r="D116" s="15"/>
      <c r="E116" s="263"/>
      <c r="F116" s="264"/>
      <c r="G116" s="20"/>
      <c r="H116" s="13"/>
      <c r="I116" s="30"/>
      <c r="J116" s="142"/>
      <c r="K116" s="32"/>
      <c r="L116" s="17"/>
      <c r="M116" s="18">
        <f t="shared" si="5"/>
        <v>0</v>
      </c>
      <c r="N116" s="19">
        <f t="shared" si="6"/>
        <v>0</v>
      </c>
    </row>
    <row r="117" spans="1:14" ht="14.25" x14ac:dyDescent="0.2">
      <c r="A117" s="12" t="str">
        <f t="shared" si="7"/>
        <v/>
      </c>
      <c r="B117" s="13"/>
      <c r="C117" s="14"/>
      <c r="D117" s="15"/>
      <c r="E117" s="263"/>
      <c r="F117" s="264"/>
      <c r="G117" s="20"/>
      <c r="H117" s="13"/>
      <c r="I117" s="30"/>
      <c r="J117" s="142"/>
      <c r="K117" s="32"/>
      <c r="L117" s="17"/>
      <c r="M117" s="18">
        <f t="shared" si="5"/>
        <v>0</v>
      </c>
      <c r="N117" s="19">
        <f t="shared" si="6"/>
        <v>0</v>
      </c>
    </row>
    <row r="118" spans="1:14" ht="14.25" x14ac:dyDescent="0.2">
      <c r="A118" s="12" t="str">
        <f t="shared" si="7"/>
        <v/>
      </c>
      <c r="B118" s="13"/>
      <c r="C118" s="14"/>
      <c r="D118" s="15"/>
      <c r="E118" s="263"/>
      <c r="F118" s="264"/>
      <c r="G118" s="20"/>
      <c r="H118" s="13"/>
      <c r="I118" s="30"/>
      <c r="J118" s="142"/>
      <c r="K118" s="32"/>
      <c r="L118" s="17"/>
      <c r="M118" s="18">
        <f t="shared" si="5"/>
        <v>0</v>
      </c>
      <c r="N118" s="19">
        <f t="shared" si="6"/>
        <v>0</v>
      </c>
    </row>
    <row r="119" spans="1:14" ht="14.25" x14ac:dyDescent="0.2">
      <c r="A119" s="12" t="str">
        <f t="shared" si="7"/>
        <v/>
      </c>
      <c r="B119" s="13"/>
      <c r="C119" s="14"/>
      <c r="D119" s="15"/>
      <c r="E119" s="263"/>
      <c r="F119" s="264"/>
      <c r="G119" s="20"/>
      <c r="H119" s="13"/>
      <c r="I119" s="30"/>
      <c r="J119" s="142"/>
      <c r="K119" s="32"/>
      <c r="L119" s="17"/>
      <c r="M119" s="18">
        <f t="shared" si="5"/>
        <v>0</v>
      </c>
      <c r="N119" s="19">
        <f t="shared" si="6"/>
        <v>0</v>
      </c>
    </row>
    <row r="120" spans="1:14" ht="14.25" x14ac:dyDescent="0.2">
      <c r="A120" s="12" t="str">
        <f t="shared" si="7"/>
        <v/>
      </c>
      <c r="B120" s="13"/>
      <c r="C120" s="14"/>
      <c r="D120" s="15"/>
      <c r="E120" s="263"/>
      <c r="F120" s="264"/>
      <c r="G120" s="20"/>
      <c r="H120" s="13"/>
      <c r="I120" s="30"/>
      <c r="J120" s="142"/>
      <c r="K120" s="32"/>
      <c r="L120" s="17"/>
      <c r="M120" s="18">
        <f t="shared" si="5"/>
        <v>0</v>
      </c>
      <c r="N120" s="19">
        <f t="shared" si="6"/>
        <v>0</v>
      </c>
    </row>
    <row r="121" spans="1:14" ht="14.25" x14ac:dyDescent="0.2">
      <c r="A121" s="12" t="str">
        <f t="shared" si="7"/>
        <v/>
      </c>
      <c r="B121" s="13"/>
      <c r="C121" s="14"/>
      <c r="D121" s="15"/>
      <c r="E121" s="263"/>
      <c r="F121" s="264"/>
      <c r="G121" s="20"/>
      <c r="H121" s="13"/>
      <c r="I121" s="30"/>
      <c r="J121" s="142"/>
      <c r="K121" s="32"/>
      <c r="L121" s="17"/>
      <c r="M121" s="18">
        <f t="shared" si="5"/>
        <v>0</v>
      </c>
      <c r="N121" s="19">
        <f t="shared" si="6"/>
        <v>0</v>
      </c>
    </row>
    <row r="122" spans="1:14" ht="14.25" x14ac:dyDescent="0.2">
      <c r="A122" s="12" t="str">
        <f t="shared" si="7"/>
        <v/>
      </c>
      <c r="B122" s="13"/>
      <c r="C122" s="14"/>
      <c r="D122" s="15"/>
      <c r="E122" s="263"/>
      <c r="F122" s="264"/>
      <c r="G122" s="20"/>
      <c r="H122" s="13"/>
      <c r="I122" s="30"/>
      <c r="J122" s="142"/>
      <c r="K122" s="32"/>
      <c r="L122" s="17"/>
      <c r="M122" s="18">
        <f t="shared" si="5"/>
        <v>0</v>
      </c>
      <c r="N122" s="19">
        <f t="shared" si="6"/>
        <v>0</v>
      </c>
    </row>
    <row r="123" spans="1:14" ht="14.25" x14ac:dyDescent="0.2">
      <c r="A123" s="12" t="str">
        <f t="shared" si="7"/>
        <v/>
      </c>
      <c r="B123" s="13"/>
      <c r="C123" s="14"/>
      <c r="D123" s="15"/>
      <c r="E123" s="263"/>
      <c r="F123" s="264"/>
      <c r="G123" s="20"/>
      <c r="H123" s="13"/>
      <c r="I123" s="30"/>
      <c r="J123" s="142"/>
      <c r="K123" s="32"/>
      <c r="L123" s="17"/>
      <c r="M123" s="18">
        <f t="shared" si="5"/>
        <v>0</v>
      </c>
      <c r="N123" s="19">
        <f t="shared" si="6"/>
        <v>0</v>
      </c>
    </row>
    <row r="124" spans="1:14" ht="14.25" x14ac:dyDescent="0.2">
      <c r="A124" s="12" t="str">
        <f t="shared" si="7"/>
        <v/>
      </c>
      <c r="B124" s="13"/>
      <c r="C124" s="14"/>
      <c r="D124" s="15"/>
      <c r="E124" s="263"/>
      <c r="F124" s="264"/>
      <c r="G124" s="20"/>
      <c r="H124" s="13"/>
      <c r="I124" s="30"/>
      <c r="J124" s="142"/>
      <c r="K124" s="32"/>
      <c r="L124" s="17"/>
      <c r="M124" s="18">
        <f t="shared" si="5"/>
        <v>0</v>
      </c>
      <c r="N124" s="19">
        <f t="shared" si="6"/>
        <v>0</v>
      </c>
    </row>
    <row r="125" spans="1:14" ht="14.25" x14ac:dyDescent="0.2">
      <c r="A125" s="12" t="str">
        <f t="shared" si="7"/>
        <v/>
      </c>
      <c r="B125" s="13"/>
      <c r="C125" s="14"/>
      <c r="D125" s="15"/>
      <c r="E125" s="263"/>
      <c r="F125" s="264"/>
      <c r="G125" s="20"/>
      <c r="H125" s="13"/>
      <c r="I125" s="30"/>
      <c r="J125" s="142"/>
      <c r="K125" s="32"/>
      <c r="L125" s="17"/>
      <c r="M125" s="18">
        <f t="shared" si="5"/>
        <v>0</v>
      </c>
      <c r="N125" s="19">
        <f t="shared" si="6"/>
        <v>0</v>
      </c>
    </row>
    <row r="126" spans="1:14" ht="14.25" x14ac:dyDescent="0.2">
      <c r="A126" s="12" t="str">
        <f t="shared" si="7"/>
        <v/>
      </c>
      <c r="B126" s="13"/>
      <c r="C126" s="14"/>
      <c r="D126" s="15"/>
      <c r="E126" s="263"/>
      <c r="F126" s="264"/>
      <c r="G126" s="20"/>
      <c r="H126" s="13"/>
      <c r="I126" s="30"/>
      <c r="J126" s="142"/>
      <c r="K126" s="32"/>
      <c r="L126" s="17"/>
      <c r="M126" s="18">
        <f t="shared" si="5"/>
        <v>0</v>
      </c>
      <c r="N126" s="19">
        <f t="shared" si="6"/>
        <v>0</v>
      </c>
    </row>
    <row r="127" spans="1:14" ht="14.25" x14ac:dyDescent="0.2">
      <c r="A127" s="12" t="str">
        <f t="shared" si="7"/>
        <v/>
      </c>
      <c r="B127" s="13"/>
      <c r="C127" s="14"/>
      <c r="D127" s="15"/>
      <c r="E127" s="263"/>
      <c r="F127" s="264"/>
      <c r="G127" s="20"/>
      <c r="H127" s="13"/>
      <c r="I127" s="30"/>
      <c r="J127" s="142"/>
      <c r="K127" s="32"/>
      <c r="L127" s="17"/>
      <c r="M127" s="18">
        <f t="shared" si="5"/>
        <v>0</v>
      </c>
      <c r="N127" s="19">
        <f t="shared" si="6"/>
        <v>0</v>
      </c>
    </row>
    <row r="128" spans="1:14" ht="14.25" x14ac:dyDescent="0.2">
      <c r="A128" s="12" t="str">
        <f t="shared" si="7"/>
        <v/>
      </c>
      <c r="B128" s="13"/>
      <c r="C128" s="14"/>
      <c r="D128" s="15"/>
      <c r="E128" s="263"/>
      <c r="F128" s="264"/>
      <c r="G128" s="20"/>
      <c r="H128" s="13"/>
      <c r="I128" s="30"/>
      <c r="J128" s="142"/>
      <c r="K128" s="32"/>
      <c r="L128" s="17"/>
      <c r="M128" s="18">
        <f t="shared" si="5"/>
        <v>0</v>
      </c>
      <c r="N128" s="19">
        <f t="shared" si="6"/>
        <v>0</v>
      </c>
    </row>
    <row r="129" spans="1:14" ht="14.25" x14ac:dyDescent="0.2">
      <c r="A129" s="12" t="str">
        <f t="shared" si="7"/>
        <v/>
      </c>
      <c r="B129" s="13"/>
      <c r="C129" s="14"/>
      <c r="D129" s="15"/>
      <c r="E129" s="263"/>
      <c r="F129" s="264"/>
      <c r="G129" s="20"/>
      <c r="H129" s="13"/>
      <c r="I129" s="30"/>
      <c r="J129" s="142"/>
      <c r="K129" s="32"/>
      <c r="L129" s="17"/>
      <c r="M129" s="18">
        <f t="shared" si="5"/>
        <v>0</v>
      </c>
      <c r="N129" s="19">
        <f t="shared" si="6"/>
        <v>0</v>
      </c>
    </row>
    <row r="130" spans="1:14" ht="14.25" x14ac:dyDescent="0.2">
      <c r="A130" s="12" t="str">
        <f t="shared" si="7"/>
        <v/>
      </c>
      <c r="B130" s="13"/>
      <c r="C130" s="14"/>
      <c r="D130" s="15"/>
      <c r="E130" s="263"/>
      <c r="F130" s="264"/>
      <c r="G130" s="20"/>
      <c r="H130" s="13"/>
      <c r="I130" s="30"/>
      <c r="J130" s="142"/>
      <c r="K130" s="32"/>
      <c r="L130" s="17"/>
      <c r="M130" s="18">
        <f t="shared" si="5"/>
        <v>0</v>
      </c>
      <c r="N130" s="19">
        <f t="shared" si="6"/>
        <v>0</v>
      </c>
    </row>
    <row r="131" spans="1:14" ht="14.25" x14ac:dyDescent="0.2">
      <c r="A131" s="12" t="str">
        <f t="shared" si="7"/>
        <v/>
      </c>
      <c r="B131" s="13"/>
      <c r="C131" s="14"/>
      <c r="D131" s="15"/>
      <c r="E131" s="263"/>
      <c r="F131" s="264"/>
      <c r="G131" s="20"/>
      <c r="H131" s="13"/>
      <c r="I131" s="30"/>
      <c r="J131" s="142"/>
      <c r="K131" s="32"/>
      <c r="L131" s="17"/>
      <c r="M131" s="18">
        <f t="shared" si="5"/>
        <v>0</v>
      </c>
      <c r="N131" s="19">
        <f t="shared" si="6"/>
        <v>0</v>
      </c>
    </row>
  </sheetData>
  <autoFilter ref="A3:N131" xr:uid="{0F897E1E-1EF6-405E-939F-F0F245FF1361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31">
      <sortCondition ref="B3:B131"/>
    </sortState>
  </autoFilter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7" priority="58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88C1-7FA6-4667-9F59-E5957958B78B}">
  <sheetPr>
    <tabColor rgb="FFFF66CC"/>
    <pageSetUpPr fitToPage="1"/>
  </sheetPr>
  <dimension ref="A1:AI136"/>
  <sheetViews>
    <sheetView view="pageBreakPreview" zoomScale="80" zoomScaleNormal="80" zoomScaleSheetLayoutView="80" workbookViewId="0">
      <selection activeCell="D25" sqref="D25"/>
    </sheetView>
  </sheetViews>
  <sheetFormatPr defaultColWidth="14.42578125" defaultRowHeight="12.75" x14ac:dyDescent="0.2"/>
  <cols>
    <col min="1" max="1" width="3.7109375" style="4" bestFit="1" customWidth="1"/>
    <col min="2" max="2" width="20.140625" style="5" bestFit="1" customWidth="1"/>
    <col min="3" max="3" width="21.7109375" style="5" bestFit="1" customWidth="1"/>
    <col min="4" max="4" width="21.7109375" style="5" customWidth="1"/>
    <col min="5" max="5" width="32.710937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8.140625" style="2" bestFit="1" customWidth="1"/>
    <col min="13" max="15" width="8.5703125" style="2" bestFit="1" customWidth="1"/>
    <col min="16" max="17" width="8.5703125" style="2" customWidth="1"/>
    <col min="18" max="21" width="8.7109375" style="2" bestFit="1" customWidth="1"/>
    <col min="22" max="22" width="8.7109375" style="2" customWidth="1"/>
    <col min="23" max="23" width="8.7109375" style="2" bestFit="1" customWidth="1"/>
    <col min="24" max="24" width="8.42578125" style="2" bestFit="1" customWidth="1"/>
    <col min="25" max="25" width="7.140625" style="2" bestFit="1" customWidth="1"/>
    <col min="26" max="26" width="8.85546875" style="2" bestFit="1" customWidth="1"/>
    <col min="27" max="27" width="7.28515625" style="2" bestFit="1" customWidth="1"/>
    <col min="28" max="28" width="8.5703125" style="2" bestFit="1" customWidth="1"/>
    <col min="29" max="29" width="8" style="2" bestFit="1" customWidth="1"/>
    <col min="30" max="31" width="8.42578125" style="2" bestFit="1" customWidth="1"/>
    <col min="32" max="32" width="7.85546875" style="2" bestFit="1" customWidth="1"/>
    <col min="33" max="33" width="9.28515625" style="6" bestFit="1" customWidth="1"/>
    <col min="34" max="34" width="7.85546875" style="6" bestFit="1" customWidth="1"/>
    <col min="35" max="16384" width="14.42578125" style="4"/>
  </cols>
  <sheetData>
    <row r="1" spans="1:35" s="3" customFormat="1" ht="12.75" customHeight="1" x14ac:dyDescent="0.2">
      <c r="A1" s="551" t="s">
        <v>144</v>
      </c>
      <c r="B1" s="552" t="s">
        <v>105</v>
      </c>
      <c r="C1" s="552" t="s">
        <v>121</v>
      </c>
      <c r="D1" s="552" t="s">
        <v>166</v>
      </c>
      <c r="E1" s="552" t="s">
        <v>0</v>
      </c>
      <c r="F1" s="552" t="s">
        <v>1</v>
      </c>
      <c r="G1" s="543" t="s">
        <v>74</v>
      </c>
      <c r="H1" s="546" t="s">
        <v>72</v>
      </c>
      <c r="I1" s="547" t="s">
        <v>3</v>
      </c>
      <c r="J1" s="548" t="s">
        <v>21</v>
      </c>
      <c r="K1" s="549" t="s">
        <v>143</v>
      </c>
      <c r="L1" s="537" t="s">
        <v>386</v>
      </c>
      <c r="M1" s="537" t="s">
        <v>129</v>
      </c>
      <c r="N1" s="537" t="s">
        <v>93</v>
      </c>
      <c r="O1" s="537" t="s">
        <v>387</v>
      </c>
      <c r="P1" s="537" t="s">
        <v>126</v>
      </c>
      <c r="Q1" s="537" t="s">
        <v>138</v>
      </c>
      <c r="R1" s="537" t="s">
        <v>139</v>
      </c>
      <c r="S1" s="537" t="s">
        <v>388</v>
      </c>
      <c r="T1" s="537" t="s">
        <v>389</v>
      </c>
      <c r="U1" s="537" t="s">
        <v>127</v>
      </c>
      <c r="V1" s="537" t="s">
        <v>390</v>
      </c>
      <c r="W1" s="537" t="s">
        <v>140</v>
      </c>
      <c r="X1" s="537" t="s">
        <v>391</v>
      </c>
      <c r="Y1" s="537" t="s">
        <v>131</v>
      </c>
      <c r="Z1" s="537" t="s">
        <v>128</v>
      </c>
      <c r="AA1" s="537" t="s">
        <v>141</v>
      </c>
      <c r="AB1" s="537" t="s">
        <v>142</v>
      </c>
      <c r="AC1" s="537"/>
      <c r="AD1" s="537"/>
      <c r="AE1" s="537"/>
      <c r="AF1" s="537"/>
      <c r="AG1" s="537"/>
      <c r="AH1" s="540"/>
      <c r="AI1" s="186"/>
    </row>
    <row r="2" spans="1:35" s="3" customFormat="1" ht="12.75" customHeight="1" x14ac:dyDescent="0.2">
      <c r="A2" s="551"/>
      <c r="B2" s="542"/>
      <c r="C2" s="542"/>
      <c r="D2" s="542"/>
      <c r="E2" s="542"/>
      <c r="F2" s="542"/>
      <c r="G2" s="543"/>
      <c r="H2" s="544"/>
      <c r="I2" s="543"/>
      <c r="J2" s="545"/>
      <c r="K2" s="550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41"/>
      <c r="AI2" s="186"/>
    </row>
    <row r="3" spans="1:35" s="3" customFormat="1" ht="12.75" customHeight="1" x14ac:dyDescent="0.2">
      <c r="A3" s="551"/>
      <c r="B3" s="542" t="s">
        <v>4</v>
      </c>
      <c r="C3" s="542" t="s">
        <v>5</v>
      </c>
      <c r="D3" s="186"/>
      <c r="E3" s="542" t="s">
        <v>9</v>
      </c>
      <c r="F3" s="542" t="s">
        <v>6</v>
      </c>
      <c r="G3" s="543" t="s">
        <v>2</v>
      </c>
      <c r="H3" s="544" t="s">
        <v>73</v>
      </c>
      <c r="I3" s="543" t="s">
        <v>7</v>
      </c>
      <c r="J3" s="545" t="s">
        <v>20</v>
      </c>
      <c r="K3" s="553" t="s">
        <v>385</v>
      </c>
      <c r="L3" s="536" t="s">
        <v>370</v>
      </c>
      <c r="M3" s="536">
        <v>45354</v>
      </c>
      <c r="N3" s="536" t="s">
        <v>392</v>
      </c>
      <c r="O3" s="536">
        <v>45403</v>
      </c>
      <c r="P3" s="536" t="s">
        <v>393</v>
      </c>
      <c r="Q3" s="536">
        <v>45423</v>
      </c>
      <c r="R3" s="536">
        <v>45444</v>
      </c>
      <c r="S3" s="536" t="s">
        <v>394</v>
      </c>
      <c r="T3" s="536">
        <v>45465</v>
      </c>
      <c r="U3" s="536" t="s">
        <v>395</v>
      </c>
      <c r="V3" s="536" t="s">
        <v>396</v>
      </c>
      <c r="W3" s="536" t="s">
        <v>397</v>
      </c>
      <c r="X3" s="536" t="s">
        <v>136</v>
      </c>
      <c r="Y3" s="536" t="s">
        <v>398</v>
      </c>
      <c r="Z3" s="536" t="s">
        <v>399</v>
      </c>
      <c r="AA3" s="536" t="s">
        <v>382</v>
      </c>
      <c r="AB3" s="536" t="s">
        <v>400</v>
      </c>
      <c r="AC3" s="536"/>
      <c r="AD3" s="536"/>
      <c r="AE3" s="536"/>
      <c r="AF3" s="536"/>
      <c r="AG3" s="536"/>
      <c r="AH3" s="539"/>
      <c r="AI3" s="186"/>
    </row>
    <row r="4" spans="1:35" s="2" customFormat="1" ht="12.75" customHeight="1" x14ac:dyDescent="0.2">
      <c r="A4" s="551"/>
      <c r="B4" s="542" t="s">
        <v>4</v>
      </c>
      <c r="C4" s="542"/>
      <c r="D4" s="186" t="s">
        <v>167</v>
      </c>
      <c r="E4" s="542"/>
      <c r="F4" s="542"/>
      <c r="G4" s="543"/>
      <c r="H4" s="544"/>
      <c r="I4" s="543"/>
      <c r="J4" s="545"/>
      <c r="K4" s="553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6"/>
      <c r="AA4" s="536"/>
      <c r="AB4" s="536"/>
      <c r="AC4" s="536"/>
      <c r="AD4" s="536"/>
      <c r="AE4" s="536"/>
      <c r="AF4" s="536"/>
      <c r="AG4" s="536"/>
      <c r="AH4" s="539"/>
      <c r="AI4" s="187"/>
    </row>
    <row r="5" spans="1:35" s="2" customFormat="1" ht="16.5" thickBot="1" x14ac:dyDescent="0.25">
      <c r="A5" s="551"/>
      <c r="B5" s="212" t="s">
        <v>82</v>
      </c>
      <c r="C5" s="212" t="s">
        <v>83</v>
      </c>
      <c r="D5" s="212"/>
      <c r="E5" s="212" t="s">
        <v>9</v>
      </c>
      <c r="F5" s="212" t="s">
        <v>6</v>
      </c>
      <c r="G5" s="213" t="s">
        <v>2</v>
      </c>
      <c r="H5" s="214" t="s">
        <v>28</v>
      </c>
      <c r="I5" s="215" t="s">
        <v>7</v>
      </c>
      <c r="J5" s="216" t="s">
        <v>8</v>
      </c>
      <c r="K5" s="449" t="s">
        <v>118</v>
      </c>
      <c r="L5" s="450" t="s">
        <v>118</v>
      </c>
      <c r="M5" s="450" t="s">
        <v>118</v>
      </c>
      <c r="N5" s="450" t="s">
        <v>118</v>
      </c>
      <c r="O5" s="450" t="s">
        <v>118</v>
      </c>
      <c r="P5" s="450" t="s">
        <v>118</v>
      </c>
      <c r="Q5" s="450" t="s">
        <v>118</v>
      </c>
      <c r="R5" s="450" t="s">
        <v>118</v>
      </c>
      <c r="S5" s="450" t="s">
        <v>118</v>
      </c>
      <c r="T5" s="450" t="s">
        <v>118</v>
      </c>
      <c r="U5" s="450" t="s">
        <v>118</v>
      </c>
      <c r="V5" s="450" t="s">
        <v>118</v>
      </c>
      <c r="W5" s="450" t="s">
        <v>118</v>
      </c>
      <c r="X5" s="450" t="s">
        <v>118</v>
      </c>
      <c r="Y5" s="450" t="s">
        <v>118</v>
      </c>
      <c r="Z5" s="450" t="s">
        <v>118</v>
      </c>
      <c r="AA5" s="450" t="s">
        <v>118</v>
      </c>
      <c r="AB5" s="450" t="s">
        <v>118</v>
      </c>
      <c r="AC5" s="269"/>
      <c r="AD5" s="269"/>
      <c r="AE5" s="269"/>
      <c r="AF5" s="269"/>
      <c r="AG5" s="269"/>
      <c r="AH5" s="270"/>
      <c r="AI5" s="187"/>
    </row>
    <row r="6" spans="1:35" s="3" customFormat="1" x14ac:dyDescent="0.2">
      <c r="A6" s="551"/>
      <c r="B6" s="493" t="s">
        <v>185</v>
      </c>
      <c r="C6" s="494" t="s">
        <v>186</v>
      </c>
      <c r="D6" s="494" t="s">
        <v>187</v>
      </c>
      <c r="E6" s="494" t="s">
        <v>188</v>
      </c>
      <c r="F6" s="495">
        <v>45422</v>
      </c>
      <c r="G6" s="496">
        <v>16</v>
      </c>
      <c r="H6" s="497">
        <f>COUNTIF(K6:AI6,"&gt;0")</f>
        <v>5</v>
      </c>
      <c r="I6" s="498">
        <f>SUM(K6:AJ6)+5</f>
        <v>45</v>
      </c>
      <c r="J6" s="499">
        <f>RANK(I6,$I$6:$I$52)</f>
        <v>1</v>
      </c>
      <c r="K6" s="200">
        <f>_xlfn.IFNA(VLOOKUP(CONCATENATE($K$5,$B6,$C6),CAP!$A$6:$N$200,14,FALSE),0)</f>
        <v>0</v>
      </c>
      <c r="L6" s="200">
        <f>_xlfn.IFNA(VLOOKUP(CONCATENATE($L$5,$B6,$C6),'SER1'!$A$6:$N$200,14,FALSE),0)</f>
        <v>0</v>
      </c>
      <c r="M6" s="200">
        <f>_xlfn.IFNA(VLOOKUP(CONCATENATE($M$5,$B6,$C6),ALB!$A$6:$N$200,14,FALSE),0)</f>
        <v>0</v>
      </c>
      <c r="N6" s="200">
        <f>_xlfn.IFNA(VLOOKUP(CONCATENATE($N$5,$B6,$C6),KR!$A$6:$N$117,14,FALSE),0)</f>
        <v>0</v>
      </c>
      <c r="O6" s="200">
        <f>_xlfn.IFNA(VLOOKUP(CONCATENATE($O$5,$B6,$C6),'SER2'!$A$6:$N$200,14,FALSE),0)</f>
        <v>0</v>
      </c>
      <c r="P6" s="200">
        <f>_xlfn.IFNA(VLOOKUP(CONCATENATE($P$5,$B6,$C6),DARD!$A$6:$N$203,14,FALSE),0)</f>
        <v>0</v>
      </c>
      <c r="Q6" s="200">
        <f>_xlfn.IFNA(VLOOKUP(CONCATENATE($Q$5,$B6,$C6),AVON!$A$6:$N$200,14,FALSE),0)</f>
        <v>7</v>
      </c>
      <c r="R6" s="200">
        <f>_xlfn.IFNA(VLOOKUP(CONCATENATE($R$5,$B6,$C6),MUR!$A$6:$N$200,14,FALSE),0)</f>
        <v>0</v>
      </c>
      <c r="S6" s="200">
        <f>_xlfn.IFNA(VLOOKUP(CONCATENATE($S$5,$B6,$C6),MOOR!$A$6:$N$200,14,FALSE),0)</f>
        <v>0</v>
      </c>
      <c r="T6" s="200">
        <f>_xlfn.IFNA(VLOOKUP(CONCATENATE($T$5,$B6,$C6),MORT!$A$6:$N$198,14,FALSE),0)</f>
        <v>7</v>
      </c>
      <c r="U6" s="200">
        <f>_xlfn.IFNA(VLOOKUP(CONCATENATE($U$5,$B6,$C6),KAL!$A$8:$N$198,14,FALSE),0)</f>
        <v>0</v>
      </c>
      <c r="V6" s="200">
        <f>_xlfn.IFNA(VLOOKUP(CONCATENATE($V$5,$B6,$C6),GID!$A$8:$N$198,14,FALSE),0)</f>
        <v>0</v>
      </c>
      <c r="W6" s="200">
        <f>_xlfn.IFNA(VLOOKUP(CONCATENATE($W$5,$B6,$C6),KEL!$A$6:$N$198,14,FALSE),0)</f>
        <v>7</v>
      </c>
      <c r="X6" s="200">
        <f>_xlfn.IFNA(VLOOKUP(CONCATENATE($X$5,$B6,$C6),ESP!$A$6:$N$198,14,FALSE),0)</f>
        <v>0</v>
      </c>
      <c r="Y6" s="200">
        <f>_xlfn.IFNA(VLOOKUP(CONCATENATE($Y$5,$B6,$C6),MOON!$A$6:$N$195,14,FALSE),0)</f>
        <v>7</v>
      </c>
      <c r="Z6" s="200">
        <f>_xlfn.IFNA(VLOOKUP(CONCATENATE($Z$5,$B6,$C6),DRY!$A$6:$N$200,14,FALSE),0)</f>
        <v>0</v>
      </c>
      <c r="AA6" s="200">
        <f>_xlfn.IFNA(VLOOKUP(CONCATENATE($AA$5,$B6,$C6),WALL!$A$6:$N$200,14,FALSE),0)</f>
        <v>0</v>
      </c>
      <c r="AB6" s="200">
        <f>_xlfn.IFNA(VLOOKUP(CONCATENATE($AB$5,$B6,$C6),PCWA!$A$6:$N$200,14,FALSE),0)</f>
        <v>12</v>
      </c>
      <c r="AC6" s="191">
        <f>_xlfn.IFNA(VLOOKUP(CONCATENATE($AC$5,$B6,$C6),HARV!$A$6:$N$198,14,FALSE),0)</f>
        <v>0</v>
      </c>
      <c r="AD6" s="191"/>
      <c r="AE6" s="191">
        <f>_xlfn.IFNA(VLOOKUP(CONCATENATE($AE$5,$B6,$C6),KAL!$A$6:$N$200,14,FALSE),0)</f>
        <v>0</v>
      </c>
      <c r="AF6" s="191">
        <f>_xlfn.IFNA(VLOOKUP(CONCATENATE($AF$5,$B6,$C6),DRY!$A$6:$N$198,14,FALSE),0)</f>
        <v>0</v>
      </c>
      <c r="AG6" s="191">
        <f>_xlfn.IFNA(VLOOKUP(CONCATENATE($AG$5,$B6,$C6),Spare5!$A$6:$N$197,14,FALSE),0)</f>
        <v>0</v>
      </c>
      <c r="AH6" s="192">
        <f>_xlfn.IFNA(VLOOKUP(CONCATENATE($AH$5,$B6,$C6),PCWA!$A$6:$N$231,14,FALSE),0)</f>
        <v>0</v>
      </c>
      <c r="AI6" s="187"/>
    </row>
    <row r="7" spans="1:35" s="3" customFormat="1" x14ac:dyDescent="0.2">
      <c r="A7" s="551"/>
      <c r="B7" s="500" t="s">
        <v>168</v>
      </c>
      <c r="C7" s="501" t="s">
        <v>169</v>
      </c>
      <c r="D7" s="501" t="s">
        <v>170</v>
      </c>
      <c r="E7" s="501" t="s">
        <v>171</v>
      </c>
      <c r="F7" s="502">
        <v>45385</v>
      </c>
      <c r="G7" s="503">
        <v>24</v>
      </c>
      <c r="H7" s="504">
        <f>COUNTIF(K7:AI7,"&gt;0")</f>
        <v>2</v>
      </c>
      <c r="I7" s="505">
        <f>SUM(K7:AJ7)</f>
        <v>21</v>
      </c>
      <c r="J7" s="506">
        <f>RANK(I7,$I$6:$I$52)</f>
        <v>2</v>
      </c>
      <c r="K7" s="200">
        <f>_xlfn.IFNA(VLOOKUP(CONCATENATE($K$5,$B7,$C7),CAP!$A$6:$N$200,14,FALSE),0)</f>
        <v>0</v>
      </c>
      <c r="L7" s="200">
        <f>_xlfn.IFNA(VLOOKUP(CONCATENATE($L$5,$B7,$C7),'SER1'!$A$6:$N$200,14,FALSE),0)</f>
        <v>0</v>
      </c>
      <c r="M7" s="200">
        <f>_xlfn.IFNA(VLOOKUP(CONCATENATE($M$5,$B7,$C7),ALB!$A$6:$N$200,14,FALSE),0)</f>
        <v>0</v>
      </c>
      <c r="N7" s="200">
        <f>_xlfn.IFNA(VLOOKUP(CONCATENATE($N$5,$B7,$C7),KR!$A$6:$N$117,14,FALSE),0)</f>
        <v>0</v>
      </c>
      <c r="O7" s="200">
        <f>_xlfn.IFNA(VLOOKUP(CONCATENATE($O$5,$B7,$C7),'SER2'!$A$6:$N$200,14,FALSE),0)</f>
        <v>0</v>
      </c>
      <c r="P7" s="200">
        <f>_xlfn.IFNA(VLOOKUP(CONCATENATE($P$5,$B7,$C7),DARD!$A$6:$N$203,14,FALSE),0)</f>
        <v>0</v>
      </c>
      <c r="Q7" s="200">
        <f>_xlfn.IFNA(VLOOKUP(CONCATENATE($Q$5,$B7,$C7),AVON!$A$6:$N$200,14,FALSE),0)</f>
        <v>0</v>
      </c>
      <c r="R7" s="200">
        <f>_xlfn.IFNA(VLOOKUP(CONCATENATE($R$5,$B7,$C7),MUR!$A$6:$N$200,14,FALSE),0)</f>
        <v>0</v>
      </c>
      <c r="S7" s="200">
        <f>_xlfn.IFNA(VLOOKUP(CONCATENATE($S$5,$B7,$C7),MOOR!$A$6:$N$200,14,FALSE),0)</f>
        <v>0</v>
      </c>
      <c r="T7" s="200">
        <f>_xlfn.IFNA(VLOOKUP(CONCATENATE($T$5,$B7,$C7),MORT!$A$6:$N$198,14,FALSE),0)</f>
        <v>0</v>
      </c>
      <c r="U7" s="200">
        <f>_xlfn.IFNA(VLOOKUP(CONCATENATE($U$5,$B7,$C7),KAL!$A$8:$N$198,14,FALSE),0)</f>
        <v>0</v>
      </c>
      <c r="V7" s="200">
        <f>_xlfn.IFNA(VLOOKUP(CONCATENATE($V$5,$B7,$C7),GID!$A$8:$N$198,14,FALSE),0)</f>
        <v>0</v>
      </c>
      <c r="W7" s="200">
        <f>_xlfn.IFNA(VLOOKUP(CONCATENATE($W$5,$B7,$C7),KEL!$A$6:$N$198,14,FALSE),0)</f>
        <v>0</v>
      </c>
      <c r="X7" s="200">
        <f>_xlfn.IFNA(VLOOKUP(CONCATENATE($X$5,$B7,$C7),ESP!$A$6:$N$198,14,FALSE),0)</f>
        <v>0</v>
      </c>
      <c r="Y7" s="200">
        <f>_xlfn.IFNA(VLOOKUP(CONCATENATE($Y$5,$B7,$C7),MOON!$A$6:$N$195,14,FALSE),0)</f>
        <v>0</v>
      </c>
      <c r="Z7" s="200">
        <f>_xlfn.IFNA(VLOOKUP(CONCATENATE($Z$5,$B7,$C7),DRY!$A$6:$N$200,14,FALSE),0)</f>
        <v>0</v>
      </c>
      <c r="AA7" s="200">
        <f>_xlfn.IFNA(VLOOKUP(CONCATENATE($AA$5,$B7,$C7),WALL!$A$6:$N$200,14,FALSE),0)</f>
        <v>7</v>
      </c>
      <c r="AB7" s="200">
        <f>_xlfn.IFNA(VLOOKUP(CONCATENATE($AB$5,$B7,$C7),PCWA!$A$6:$N$200,14,FALSE),0)</f>
        <v>14</v>
      </c>
      <c r="AC7" s="200">
        <f>_xlfn.IFNA(VLOOKUP(CONCATENATE($AC$5,$B7,$C7),HARV!$A$6:$N$198,14,FALSE),0)</f>
        <v>0</v>
      </c>
      <c r="AD7" s="200"/>
      <c r="AE7" s="200">
        <f>_xlfn.IFNA(VLOOKUP(CONCATENATE($AE$5,$B7,$C7),KAL!$A$6:$N$200,14,FALSE),0)</f>
        <v>0</v>
      </c>
      <c r="AF7" s="200">
        <f>_xlfn.IFNA(VLOOKUP(CONCATENATE($AF$5,$B7,$C7),DRY!$A$6:$N$198,14,FALSE),0)</f>
        <v>0</v>
      </c>
      <c r="AG7" s="200">
        <f>_xlfn.IFNA(VLOOKUP(CONCATENATE($AG$5,$B7,$C7),Spare5!$A$6:$N$197,14,FALSE),0)</f>
        <v>0</v>
      </c>
      <c r="AH7" s="201">
        <f>_xlfn.IFNA(VLOOKUP(CONCATENATE($AH$5,$B7,$C7),PCWA!$A$6:$N$231,14,FALSE),0)</f>
        <v>0</v>
      </c>
      <c r="AI7" s="187"/>
    </row>
    <row r="8" spans="1:35" s="3" customFormat="1" x14ac:dyDescent="0.2">
      <c r="A8" s="551"/>
      <c r="B8" s="193" t="s">
        <v>175</v>
      </c>
      <c r="C8" s="194" t="s">
        <v>176</v>
      </c>
      <c r="D8" s="194" t="s">
        <v>176</v>
      </c>
      <c r="E8" s="194" t="s">
        <v>177</v>
      </c>
      <c r="F8" s="195">
        <v>45438</v>
      </c>
      <c r="G8" s="196">
        <v>16</v>
      </c>
      <c r="H8" s="197">
        <f>COUNTIF(K8:AI8,"&gt;0")</f>
        <v>1</v>
      </c>
      <c r="I8" s="198">
        <f>SUM(K8:AJ8)</f>
        <v>7</v>
      </c>
      <c r="J8" s="448">
        <f>RANK(I8,$I$6:$I$52)</f>
        <v>3</v>
      </c>
      <c r="K8" s="200">
        <f>_xlfn.IFNA(VLOOKUP(CONCATENATE($K$5,$B8,$C8),CAP!$A$6:$N$200,14,FALSE),0)</f>
        <v>0</v>
      </c>
      <c r="L8" s="200">
        <f>_xlfn.IFNA(VLOOKUP(CONCATENATE($L$5,$B8,$C8),'SER1'!$A$6:$N$200,14,FALSE),0)</f>
        <v>0</v>
      </c>
      <c r="M8" s="200">
        <f>_xlfn.IFNA(VLOOKUP(CONCATENATE($M$5,$B8,$C8),ALB!$A$6:$N$200,14,FALSE),0)</f>
        <v>0</v>
      </c>
      <c r="N8" s="200">
        <f>_xlfn.IFNA(VLOOKUP(CONCATENATE($N$5,$B8,$C8),KR!$A$6:$N$117,14,FALSE),0)</f>
        <v>0</v>
      </c>
      <c r="O8" s="200">
        <f>_xlfn.IFNA(VLOOKUP(CONCATENATE($O$5,$B8,$C8),'SER2'!$A$6:$N$200,14,FALSE),0)</f>
        <v>0</v>
      </c>
      <c r="P8" s="200">
        <f>_xlfn.IFNA(VLOOKUP(CONCATENATE($P$5,$B8,$C8),DARD!$A$6:$N$203,14,FALSE),0)</f>
        <v>0</v>
      </c>
      <c r="Q8" s="200">
        <f>_xlfn.IFNA(VLOOKUP(CONCATENATE($Q$5,$B8,$C8),AVON!$A$6:$N$200,14,FALSE),0)</f>
        <v>0</v>
      </c>
      <c r="R8" s="200">
        <f>_xlfn.IFNA(VLOOKUP(CONCATENATE($R$5,$B8,$C8),MUR!$A$6:$N$200,14,FALSE),0)</f>
        <v>0</v>
      </c>
      <c r="S8" s="200">
        <f>_xlfn.IFNA(VLOOKUP(CONCATENATE($S$5,$B8,$C8),MOOR!$A$6:$N$200,14,FALSE),0)</f>
        <v>0</v>
      </c>
      <c r="T8" s="200">
        <f>_xlfn.IFNA(VLOOKUP(CONCATENATE($T$5,$B8,$C8),MORT!$A$6:$N$198,14,FALSE),0)</f>
        <v>0</v>
      </c>
      <c r="U8" s="200">
        <f>_xlfn.IFNA(VLOOKUP(CONCATENATE($U$5,$B8,$C8),KAL!$A$8:$N$198,14,FALSE),0)</f>
        <v>0</v>
      </c>
      <c r="V8" s="200">
        <f>_xlfn.IFNA(VLOOKUP(CONCATENATE($V$5,$B8,$C8),GID!$A$8:$N$198,14,FALSE),0)</f>
        <v>0</v>
      </c>
      <c r="W8" s="200">
        <f>_xlfn.IFNA(VLOOKUP(CONCATENATE($W$5,$B8,$C8),KEL!$A$6:$N$198,14,FALSE),0)</f>
        <v>0</v>
      </c>
      <c r="X8" s="200">
        <f>_xlfn.IFNA(VLOOKUP(CONCATENATE($X$5,$B8,$C8),ESP!$A$6:$N$198,14,FALSE),0)</f>
        <v>7</v>
      </c>
      <c r="Y8" s="200">
        <f>_xlfn.IFNA(VLOOKUP(CONCATENATE($Y$5,$B8,$C8),MOON!$A$6:$N$195,14,FALSE),0)</f>
        <v>0</v>
      </c>
      <c r="Z8" s="200">
        <f>_xlfn.IFNA(VLOOKUP(CONCATENATE($Z$5,$B8,$C8),DRY!$A$6:$N$200,14,FALSE),0)</f>
        <v>0</v>
      </c>
      <c r="AA8" s="200">
        <f>_xlfn.IFNA(VLOOKUP(CONCATENATE($AA$5,$B8,$C8),WALL!$A$6:$N$200,14,FALSE),0)</f>
        <v>0</v>
      </c>
      <c r="AB8" s="200">
        <f>_xlfn.IFNA(VLOOKUP(CONCATENATE($AB$5,$B8,$C8),PCWA!$A$6:$N$200,14,FALSE),0)</f>
        <v>0</v>
      </c>
      <c r="AC8" s="200">
        <f>_xlfn.IFNA(VLOOKUP(CONCATENATE($AC$5,$B8,$C8),HARV!$A$6:$N$198,14,FALSE),0)</f>
        <v>0</v>
      </c>
      <c r="AD8" s="200"/>
      <c r="AE8" s="200"/>
      <c r="AF8" s="200"/>
      <c r="AG8" s="200"/>
      <c r="AH8" s="201"/>
      <c r="AI8" s="187"/>
    </row>
    <row r="9" spans="1:35" s="3" customFormat="1" x14ac:dyDescent="0.2">
      <c r="A9" s="551"/>
      <c r="B9" s="193" t="s">
        <v>172</v>
      </c>
      <c r="C9" s="202" t="s">
        <v>1014</v>
      </c>
      <c r="D9" s="202" t="s">
        <v>173</v>
      </c>
      <c r="E9" s="202" t="s">
        <v>174</v>
      </c>
      <c r="F9" s="203">
        <v>45409</v>
      </c>
      <c r="G9" s="199">
        <v>15</v>
      </c>
      <c r="H9" s="197">
        <f>COUNTIF(K9:AI9,"&gt;0")</f>
        <v>0</v>
      </c>
      <c r="I9" s="198">
        <f>SUM(K9:AJ9)</f>
        <v>0</v>
      </c>
      <c r="J9" s="448">
        <f>RANK(I9,$I$6:$I$52)</f>
        <v>4</v>
      </c>
      <c r="K9" s="200">
        <f>_xlfn.IFNA(VLOOKUP(CONCATENATE($K$5,$B9,$C9),CAP!$A$6:$N$200,14,FALSE),0)</f>
        <v>0</v>
      </c>
      <c r="L9" s="200">
        <f>_xlfn.IFNA(VLOOKUP(CONCATENATE($L$5,$B9,$C9),'SER1'!$A$6:$N$200,14,FALSE),0)</f>
        <v>0</v>
      </c>
      <c r="M9" s="200">
        <f>_xlfn.IFNA(VLOOKUP(CONCATENATE($M$5,$B9,$C9),ALB!$A$6:$N$200,14,FALSE),0)</f>
        <v>0</v>
      </c>
      <c r="N9" s="200">
        <f>_xlfn.IFNA(VLOOKUP(CONCATENATE($N$5,$B9,$C9),KR!$A$6:$N$117,14,FALSE),0)</f>
        <v>0</v>
      </c>
      <c r="O9" s="200">
        <f>_xlfn.IFNA(VLOOKUP(CONCATENATE($O$5,$B9,$C9),'SER2'!$A$6:$N$200,14,FALSE),0)</f>
        <v>0</v>
      </c>
      <c r="P9" s="200">
        <f>_xlfn.IFNA(VLOOKUP(CONCATENATE($P$5,$B9,$C9),DARD!$A$6:$N$203,14,FALSE),0)</f>
        <v>0</v>
      </c>
      <c r="Q9" s="200">
        <f>_xlfn.IFNA(VLOOKUP(CONCATENATE($Q$5,$B9,$C9),AVON!$A$6:$N$200,14,FALSE),0)</f>
        <v>0</v>
      </c>
      <c r="R9" s="200">
        <f>_xlfn.IFNA(VLOOKUP(CONCATENATE($R$5,$B9,$C9),MUR!$A$6:$N$200,14,FALSE),0)</f>
        <v>0</v>
      </c>
      <c r="S9" s="200">
        <f>_xlfn.IFNA(VLOOKUP(CONCATENATE($S$5,$B9,$C9),MOOR!$A$6:$N$200,14,FALSE),0)</f>
        <v>0</v>
      </c>
      <c r="T9" s="200">
        <f>_xlfn.IFNA(VLOOKUP(CONCATENATE($T$5,$B9,$C9),MORT!$A$6:$N$198,14,FALSE),0)</f>
        <v>0</v>
      </c>
      <c r="U9" s="200">
        <f>_xlfn.IFNA(VLOOKUP(CONCATENATE($U$5,$B9,$C9),KAL!$A$8:$N$198,14,FALSE),0)</f>
        <v>0</v>
      </c>
      <c r="V9" s="200">
        <f>_xlfn.IFNA(VLOOKUP(CONCATENATE($V$5,$B9,$C9),GID!$A$8:$N$198,14,FALSE),0)</f>
        <v>0</v>
      </c>
      <c r="W9" s="200">
        <f>_xlfn.IFNA(VLOOKUP(CONCATENATE($W$5,$B9,$C9),KEL!$A$6:$N$198,14,FALSE),0)</f>
        <v>0</v>
      </c>
      <c r="X9" s="200">
        <f>_xlfn.IFNA(VLOOKUP(CONCATENATE($X$5,$B9,$C9),ESP!$A$6:$N$198,14,FALSE),0)</f>
        <v>0</v>
      </c>
      <c r="Y9" s="200">
        <f>_xlfn.IFNA(VLOOKUP(CONCATENATE($Y$5,$B9,$C9),MOON!$A$6:$N$195,14,FALSE),0)</f>
        <v>0</v>
      </c>
      <c r="Z9" s="200">
        <f>_xlfn.IFNA(VLOOKUP(CONCATENATE($Z$5,$B9,$C9),DRY!$A$6:$N$200,14,FALSE),0)</f>
        <v>0</v>
      </c>
      <c r="AA9" s="200">
        <f>_xlfn.IFNA(VLOOKUP(CONCATENATE($AA$5,$B9,$C9),WALL!$A$6:$N$200,14,FALSE),0)</f>
        <v>0</v>
      </c>
      <c r="AB9" s="200">
        <f>_xlfn.IFNA(VLOOKUP(CONCATENATE($AB$5,$B9,$C9),PCWA!$A$6:$N$200,14,FALSE),0)</f>
        <v>0</v>
      </c>
      <c r="AC9" s="200">
        <f>_xlfn.IFNA(VLOOKUP(CONCATENATE($AC$5,$B9,$C9),HARV!$A$6:$N$198,14,FALSE),0)</f>
        <v>0</v>
      </c>
      <c r="AD9" s="200"/>
      <c r="AE9" s="200">
        <f>_xlfn.IFNA(VLOOKUP(CONCATENATE($AE$5,$B9,$C9),KAL!$A$6:$N$200,14,FALSE),0)</f>
        <v>0</v>
      </c>
      <c r="AF9" s="200">
        <f>_xlfn.IFNA(VLOOKUP(CONCATENATE($AF$5,$B9,$C9),DRY!$A$6:$N$198,14,FALSE),0)</f>
        <v>0</v>
      </c>
      <c r="AG9" s="200">
        <f>_xlfn.IFNA(VLOOKUP(CONCATENATE($AG$5,$B9,$C9),Spare5!$A$6:$N$197,14,FALSE),0)</f>
        <v>0</v>
      </c>
      <c r="AH9" s="201">
        <f>_xlfn.IFNA(VLOOKUP(CONCATENATE($AH$5,$B9,$C9),PCWA!$A$6:$N$231,14,FALSE),0)</f>
        <v>0</v>
      </c>
      <c r="AI9" s="187"/>
    </row>
    <row r="10" spans="1:35" s="3" customFormat="1" x14ac:dyDescent="0.2">
      <c r="A10" s="551"/>
      <c r="B10" s="193"/>
      <c r="C10" s="202"/>
      <c r="D10" s="202"/>
      <c r="E10" s="202"/>
      <c r="F10" s="203"/>
      <c r="G10" s="199"/>
      <c r="H10" s="197">
        <f t="shared" ref="H10" si="0">COUNTIF(K10:AI10,"&gt;0")</f>
        <v>0</v>
      </c>
      <c r="I10" s="198">
        <f t="shared" ref="I10" si="1">SUM(K10:AJ10)</f>
        <v>0</v>
      </c>
      <c r="J10" s="448">
        <f t="shared" ref="J10" si="2">RANK(I10,$I$6:$I$52)</f>
        <v>4</v>
      </c>
      <c r="K10" s="200">
        <f>_xlfn.IFNA(VLOOKUP(CONCATENATE($K$5,$B10,$C10),CAP!$A$6:$N$200,14,FALSE),0)</f>
        <v>0</v>
      </c>
      <c r="L10" s="200">
        <f>_xlfn.IFNA(VLOOKUP(CONCATENATE($L$5,$B10,$C10),'SER1'!$A$6:$N$200,14,FALSE),0)</f>
        <v>0</v>
      </c>
      <c r="M10" s="200">
        <f>_xlfn.IFNA(VLOOKUP(CONCATENATE($M$5,$B10,$C10),ALB!$A$6:$N$200,14,FALSE),0)</f>
        <v>0</v>
      </c>
      <c r="N10" s="200">
        <f>_xlfn.IFNA(VLOOKUP(CONCATENATE($N$5,$B10,$C10),KR!$A$6:$N$117,14,FALSE),0)</f>
        <v>0</v>
      </c>
      <c r="O10" s="200">
        <f>_xlfn.IFNA(VLOOKUP(CONCATENATE($O$5,$B10,$C10),'SER2'!$A$6:$N$200,14,FALSE),0)</f>
        <v>0</v>
      </c>
      <c r="P10" s="200">
        <f>_xlfn.IFNA(VLOOKUP(CONCATENATE($P$5,$B10,$C10),DARD!$A$6:$N$203,14,FALSE),0)</f>
        <v>0</v>
      </c>
      <c r="Q10" s="200">
        <f>_xlfn.IFNA(VLOOKUP(CONCATENATE($Q$5,$B10,$C10),AVON!$A$6:$N$200,14,FALSE),0)</f>
        <v>0</v>
      </c>
      <c r="R10" s="200">
        <f>_xlfn.IFNA(VLOOKUP(CONCATENATE($R$5,$B10,$C10),MUR!$A$6:$N$200,14,FALSE),0)</f>
        <v>0</v>
      </c>
      <c r="S10" s="200">
        <f>_xlfn.IFNA(VLOOKUP(CONCATENATE($S$5,$B10,$C10),MOOR!$A$6:$N$200,14,FALSE),0)</f>
        <v>0</v>
      </c>
      <c r="T10" s="200">
        <f>_xlfn.IFNA(VLOOKUP(CONCATENATE($T$5,$B10,$C10),MORT!$A$6:$N$198,14,FALSE),0)</f>
        <v>0</v>
      </c>
      <c r="U10" s="200">
        <f>_xlfn.IFNA(VLOOKUP(CONCATENATE($U$5,$B10,$C10),KAL!$A$8:$N$198,14,FALSE),0)</f>
        <v>0</v>
      </c>
      <c r="V10" s="200">
        <f>_xlfn.IFNA(VLOOKUP(CONCATENATE($V$5,$B10,$C10),GID!$A$8:$N$198,14,FALSE),0)</f>
        <v>0</v>
      </c>
      <c r="W10" s="200">
        <f>_xlfn.IFNA(VLOOKUP(CONCATENATE($W$5,$B10,$C10),KEL!$A$6:$N$198,14,FALSE),0)</f>
        <v>0</v>
      </c>
      <c r="X10" s="200">
        <f>_xlfn.IFNA(VLOOKUP(CONCATENATE($X$5,$B10,$C10),ESP!$A$6:$N$198,14,FALSE),0)</f>
        <v>0</v>
      </c>
      <c r="Y10" s="200">
        <f>_xlfn.IFNA(VLOOKUP(CONCATENATE($Y$5,$B10,$C10),MOON!$A$6:$N$195,14,FALSE),0)</f>
        <v>0</v>
      </c>
      <c r="Z10" s="200">
        <f>_xlfn.IFNA(VLOOKUP(CONCATENATE($Z$5,$B10,$C10),DRY!$A$6:$N$200,14,FALSE),0)</f>
        <v>0</v>
      </c>
      <c r="AA10" s="200">
        <f>_xlfn.IFNA(VLOOKUP(CONCATENATE($AA$5,$B10,$C10),WALL!$A$6:$N$200,14,FALSE),0)</f>
        <v>0</v>
      </c>
      <c r="AB10" s="200">
        <f>_xlfn.IFNA(VLOOKUP(CONCATENATE($AB$5,$B10,$C10),PCWA!$A$6:$N$200,14,FALSE),0)</f>
        <v>0</v>
      </c>
      <c r="AC10" s="200">
        <f>_xlfn.IFNA(VLOOKUP(CONCATENATE($AC$5,$B10,$C10),HARV!$A$6:$N$198,14,FALSE),0)</f>
        <v>0</v>
      </c>
      <c r="AD10" s="200"/>
      <c r="AE10" s="200">
        <f>_xlfn.IFNA(VLOOKUP(CONCATENATE($AE$5,$B10,$C10),KAL!$A$6:$N$200,14,FALSE),0)</f>
        <v>0</v>
      </c>
      <c r="AF10" s="200">
        <f>_xlfn.IFNA(VLOOKUP(CONCATENATE($AF$5,$B10,$C10),DRY!$A$6:$N$198,14,FALSE),0)</f>
        <v>0</v>
      </c>
      <c r="AG10" s="200">
        <f>_xlfn.IFNA(VLOOKUP(CONCATENATE($AG$5,$B10,$C10),Spare5!$A$6:$N$197,14,FALSE),0)</f>
        <v>0</v>
      </c>
      <c r="AH10" s="201">
        <f>_xlfn.IFNA(VLOOKUP(CONCATENATE($AH$5,$B10,$C10),PCWA!$A$6:$N$231,14,FALSE),0)</f>
        <v>0</v>
      </c>
      <c r="AI10" s="187"/>
    </row>
    <row r="11" spans="1:35" s="3" customFormat="1" x14ac:dyDescent="0.2">
      <c r="A11" s="551"/>
      <c r="B11" s="193"/>
      <c r="C11" s="202"/>
      <c r="D11" s="202"/>
      <c r="E11" s="202"/>
      <c r="F11" s="203"/>
      <c r="G11" s="199"/>
      <c r="H11" s="197">
        <f t="shared" ref="H11:H12" si="3">COUNTIF(K11:AI11,"&gt;0")</f>
        <v>0</v>
      </c>
      <c r="I11" s="198">
        <f t="shared" ref="I11" si="4">SUM(K11:AJ11)</f>
        <v>0</v>
      </c>
      <c r="J11" s="448">
        <f t="shared" ref="J11:J12" si="5">RANK(I11,$I$6:$I$52)</f>
        <v>4</v>
      </c>
      <c r="K11" s="200">
        <f>_xlfn.IFNA(VLOOKUP(CONCATENATE($K$5,$B11,$C11),CAP!$A$6:$N$200,14,FALSE),0)</f>
        <v>0</v>
      </c>
      <c r="L11" s="200">
        <f>_xlfn.IFNA(VLOOKUP(CONCATENATE($L$5,$B11,$C11),'SER1'!$A$6:$N$200,14,FALSE),0)</f>
        <v>0</v>
      </c>
      <c r="M11" s="200">
        <f>_xlfn.IFNA(VLOOKUP(CONCATENATE($M$5,$B11,$C11),ALB!$A$6:$N$200,14,FALSE),0)</f>
        <v>0</v>
      </c>
      <c r="N11" s="200">
        <f>_xlfn.IFNA(VLOOKUP(CONCATENATE($N$5,$B11,$C11),KR!$A$6:$N$117,14,FALSE),0)</f>
        <v>0</v>
      </c>
      <c r="O11" s="200">
        <f>_xlfn.IFNA(VLOOKUP(CONCATENATE($O$5,$B11,$C11),'SER2'!$A$6:$N$200,14,FALSE),0)</f>
        <v>0</v>
      </c>
      <c r="P11" s="200">
        <f>_xlfn.IFNA(VLOOKUP(CONCATENATE($P$5,$B11,$C11),DARD!$A$6:$N$203,14,FALSE),0)</f>
        <v>0</v>
      </c>
      <c r="Q11" s="200">
        <f>_xlfn.IFNA(VLOOKUP(CONCATENATE($Q$5,$B11,$C11),AVON!$A$6:$N$200,14,FALSE),0)</f>
        <v>0</v>
      </c>
      <c r="R11" s="200">
        <f>_xlfn.IFNA(VLOOKUP(CONCATENATE($R$5,$B11,$C11),MUR!$A$6:$N$200,14,FALSE),0)</f>
        <v>0</v>
      </c>
      <c r="S11" s="200">
        <f>_xlfn.IFNA(VLOOKUP(CONCATENATE($S$5,$B11,$C11),MOOR!$A$6:$N$200,14,FALSE),0)</f>
        <v>0</v>
      </c>
      <c r="T11" s="200">
        <f>_xlfn.IFNA(VLOOKUP(CONCATENATE($T$5,$B11,$C11),MORT!$A$6:$N$198,14,FALSE),0)</f>
        <v>0</v>
      </c>
      <c r="U11" s="200">
        <f>_xlfn.IFNA(VLOOKUP(CONCATENATE($U$5,$B11,$C11),KAL!$A$8:$N$198,14,FALSE),0)</f>
        <v>0</v>
      </c>
      <c r="V11" s="200">
        <f>_xlfn.IFNA(VLOOKUP(CONCATENATE($V$5,$B11,$C11),GID!$A$8:$N$198,14,FALSE),0)</f>
        <v>0</v>
      </c>
      <c r="W11" s="200">
        <f>_xlfn.IFNA(VLOOKUP(CONCATENATE($W$5,$B11,$C11),KEL!$A$6:$N$198,14,FALSE),0)</f>
        <v>0</v>
      </c>
      <c r="X11" s="200">
        <f>_xlfn.IFNA(VLOOKUP(CONCATENATE($X$5,$B11,$C11),ESP!$A$6:$N$198,14,FALSE),0)</f>
        <v>0</v>
      </c>
      <c r="Y11" s="200">
        <f>_xlfn.IFNA(VLOOKUP(CONCATENATE($Y$5,$B11,$C11),MOON!$A$6:$N$195,14,FALSE),0)</f>
        <v>0</v>
      </c>
      <c r="Z11" s="200">
        <f>_xlfn.IFNA(VLOOKUP(CONCATENATE($Z$5,$B11,$C11),DRY!$A$6:$N$200,14,FALSE),0)</f>
        <v>0</v>
      </c>
      <c r="AA11" s="200">
        <f>_xlfn.IFNA(VLOOKUP(CONCATENATE($AA$5,$B11,$C11),WALL!$A$6:$N$200,14,FALSE),0)</f>
        <v>0</v>
      </c>
      <c r="AB11" s="200">
        <f>_xlfn.IFNA(VLOOKUP(CONCATENATE($AB$5,$B11,$C11),PCWA!$A$6:$N$200,14,FALSE),0)</f>
        <v>0</v>
      </c>
      <c r="AC11" s="200">
        <f>_xlfn.IFNA(VLOOKUP(CONCATENATE($AC$5,$B11,$C11),HARV!$A$6:$N$198,14,FALSE),0)</f>
        <v>0</v>
      </c>
      <c r="AD11" s="200"/>
      <c r="AE11" s="200">
        <f>_xlfn.IFNA(VLOOKUP(CONCATENATE($AE$5,$B11,$C11),KAL!$A$6:$N$200,14,FALSE),0)</f>
        <v>0</v>
      </c>
      <c r="AF11" s="200">
        <f>_xlfn.IFNA(VLOOKUP(CONCATENATE($AF$5,$B11,$C11),DRY!$A$6:$N$198,14,FALSE),0)</f>
        <v>0</v>
      </c>
      <c r="AG11" s="200">
        <f>_xlfn.IFNA(VLOOKUP(CONCATENATE($AG$5,$B11,$C11),Spare5!$A$6:$N$197,14,FALSE),0)</f>
        <v>0</v>
      </c>
      <c r="AH11" s="201">
        <f>_xlfn.IFNA(VLOOKUP(CONCATENATE($AH$5,$B11,$C11),PCWA!$A$6:$N$231,14,FALSE),0)</f>
        <v>0</v>
      </c>
      <c r="AI11" s="187"/>
    </row>
    <row r="12" spans="1:35" s="3" customFormat="1" x14ac:dyDescent="0.2">
      <c r="A12" s="551"/>
      <c r="B12" s="193"/>
      <c r="C12" s="202"/>
      <c r="D12" s="202"/>
      <c r="E12" s="202"/>
      <c r="F12" s="203"/>
      <c r="G12" s="199"/>
      <c r="H12" s="197">
        <f t="shared" si="3"/>
        <v>0</v>
      </c>
      <c r="I12" s="198">
        <f t="shared" ref="I12" si="6">SUM(K12:AJ12)</f>
        <v>0</v>
      </c>
      <c r="J12" s="448">
        <f t="shared" si="5"/>
        <v>4</v>
      </c>
      <c r="K12" s="200">
        <f>_xlfn.IFNA(VLOOKUP(CONCATENATE($K$5,$B12,$C12),CAP!$A$6:$N$200,14,FALSE),0)</f>
        <v>0</v>
      </c>
      <c r="L12" s="200">
        <f>_xlfn.IFNA(VLOOKUP(CONCATENATE($L$5,$B12,$C12),'SER1'!$A$6:$N$200,14,FALSE),0)</f>
        <v>0</v>
      </c>
      <c r="M12" s="200">
        <f>_xlfn.IFNA(VLOOKUP(CONCATENATE($M$5,$B12,$C12),ALB!$A$6:$N$200,14,FALSE),0)</f>
        <v>0</v>
      </c>
      <c r="N12" s="200">
        <f>_xlfn.IFNA(VLOOKUP(CONCATENATE($N$5,$B12,$C12),KR!$A$6:$N$117,14,FALSE),0)</f>
        <v>0</v>
      </c>
      <c r="O12" s="200">
        <f>_xlfn.IFNA(VLOOKUP(CONCATENATE($O$5,$B12,$C12),'SER2'!$A$6:$N$200,14,FALSE),0)</f>
        <v>0</v>
      </c>
      <c r="P12" s="200">
        <f>_xlfn.IFNA(VLOOKUP(CONCATENATE($P$5,$B12,$C12),DARD!$A$6:$N$203,14,FALSE),0)</f>
        <v>0</v>
      </c>
      <c r="Q12" s="200">
        <f>_xlfn.IFNA(VLOOKUP(CONCATENATE($Q$5,$B12,$C12),AVON!$A$6:$N$200,14,FALSE),0)</f>
        <v>0</v>
      </c>
      <c r="R12" s="200">
        <f>_xlfn.IFNA(VLOOKUP(CONCATENATE($R$5,$B12,$C12),MUR!$A$6:$N$200,14,FALSE),0)</f>
        <v>0</v>
      </c>
      <c r="S12" s="200">
        <f>_xlfn.IFNA(VLOOKUP(CONCATENATE($S$5,$B12,$C12),MOOR!$A$6:$N$200,14,FALSE),0)</f>
        <v>0</v>
      </c>
      <c r="T12" s="200">
        <f>_xlfn.IFNA(VLOOKUP(CONCATENATE($T$5,$B12,$C12),MORT!$A$6:$N$198,14,FALSE),0)</f>
        <v>0</v>
      </c>
      <c r="U12" s="200">
        <f>_xlfn.IFNA(VLOOKUP(CONCATENATE($U$5,$B12,$C12),KAL!$A$8:$N$198,14,FALSE),0)</f>
        <v>0</v>
      </c>
      <c r="V12" s="200">
        <f>_xlfn.IFNA(VLOOKUP(CONCATENATE($V$5,$B12,$C12),GID!$A$8:$N$198,14,FALSE),0)</f>
        <v>0</v>
      </c>
      <c r="W12" s="200">
        <f>_xlfn.IFNA(VLOOKUP(CONCATENATE($W$5,$B12,$C12),KEL!$A$6:$N$198,14,FALSE),0)</f>
        <v>0</v>
      </c>
      <c r="X12" s="200">
        <f>_xlfn.IFNA(VLOOKUP(CONCATENATE($X$5,$B12,$C12),ESP!$A$6:$N$198,14,FALSE),0)</f>
        <v>0</v>
      </c>
      <c r="Y12" s="200">
        <f>_xlfn.IFNA(VLOOKUP(CONCATENATE($Y$5,$B12,$C12),MOON!$A$6:$N$195,14,FALSE),0)</f>
        <v>0</v>
      </c>
      <c r="Z12" s="200">
        <f>_xlfn.IFNA(VLOOKUP(CONCATENATE($Z$5,$B12,$C12),DRY!$A$6:$N$200,14,FALSE),0)</f>
        <v>0</v>
      </c>
      <c r="AA12" s="200">
        <f>_xlfn.IFNA(VLOOKUP(CONCATENATE($AA$5,$B12,$C12),WALL!$A$6:$N$200,14,FALSE),0)</f>
        <v>0</v>
      </c>
      <c r="AB12" s="200">
        <f>_xlfn.IFNA(VLOOKUP(CONCATENATE($AB$5,$B12,$C12),PCWA!$A$6:$N$200,14,FALSE),0)</f>
        <v>0</v>
      </c>
      <c r="AC12" s="200">
        <f>_xlfn.IFNA(VLOOKUP(CONCATENATE($AC$5,$B12,$C12),HARV!$A$6:$N$198,14,FALSE),0)</f>
        <v>0</v>
      </c>
      <c r="AD12" s="200"/>
      <c r="AE12" s="200">
        <f>_xlfn.IFNA(VLOOKUP(CONCATENATE($AE$5,$B12,$C12),KAL!$A$6:$N$200,14,FALSE),0)</f>
        <v>0</v>
      </c>
      <c r="AF12" s="200">
        <f>_xlfn.IFNA(VLOOKUP(CONCATENATE($AF$5,$B12,$C12),DRY!$A$6:$N$198,14,FALSE),0)</f>
        <v>0</v>
      </c>
      <c r="AG12" s="200">
        <f>_xlfn.IFNA(VLOOKUP(CONCATENATE($AG$5,$B12,$C12),Spare5!$A$6:$N$197,14,FALSE),0)</f>
        <v>0</v>
      </c>
      <c r="AH12" s="201">
        <f>_xlfn.IFNA(VLOOKUP(CONCATENATE($AH$5,$B12,$C12),PCWA!$A$6:$N$231,14,FALSE),0)</f>
        <v>0</v>
      </c>
      <c r="AI12" s="187"/>
    </row>
    <row r="13" spans="1:35" x14ac:dyDescent="0.2">
      <c r="A13" s="551"/>
      <c r="B13" s="193"/>
      <c r="C13" s="202"/>
      <c r="D13" s="202"/>
      <c r="E13" s="202"/>
      <c r="F13" s="203"/>
      <c r="G13" s="199"/>
      <c r="H13" s="197">
        <f t="shared" ref="H13:H19" si="7">COUNTIF(K13:AI13,"&gt;0")</f>
        <v>0</v>
      </c>
      <c r="I13" s="198">
        <f t="shared" ref="I13" si="8">SUM(K13:AJ13)</f>
        <v>0</v>
      </c>
      <c r="J13" s="448">
        <f t="shared" ref="J13:J19" si="9">RANK(I13,$I$6:$I$52)</f>
        <v>4</v>
      </c>
      <c r="K13" s="200">
        <f>_xlfn.IFNA(VLOOKUP(CONCATENATE($K$5,$B13,$C13),CAP!$A$6:$N$200,14,FALSE),0)</f>
        <v>0</v>
      </c>
      <c r="L13" s="200">
        <f>_xlfn.IFNA(VLOOKUP(CONCATENATE($L$5,$B13,$C13),'SER1'!$A$6:$N$200,14,FALSE),0)</f>
        <v>0</v>
      </c>
      <c r="M13" s="200">
        <f>_xlfn.IFNA(VLOOKUP(CONCATENATE($M$5,$B13,$C13),ALB!$A$6:$N$200,14,FALSE),0)</f>
        <v>0</v>
      </c>
      <c r="N13" s="200">
        <f>_xlfn.IFNA(VLOOKUP(CONCATENATE($N$5,$B13,$C13),KR!$A$6:$N$117,14,FALSE),0)</f>
        <v>0</v>
      </c>
      <c r="O13" s="200">
        <f>_xlfn.IFNA(VLOOKUP(CONCATENATE($O$5,$B13,$C13),'SER2'!$A$6:$N$200,14,FALSE),0)</f>
        <v>0</v>
      </c>
      <c r="P13" s="200">
        <f>_xlfn.IFNA(VLOOKUP(CONCATENATE($P$5,$B13,$C13),DARD!$A$6:$N$203,14,FALSE),0)</f>
        <v>0</v>
      </c>
      <c r="Q13" s="200">
        <f>_xlfn.IFNA(VLOOKUP(CONCATENATE($Q$5,$B13,$C13),AVON!$A$6:$N$200,14,FALSE),0)</f>
        <v>0</v>
      </c>
      <c r="R13" s="200">
        <f>_xlfn.IFNA(VLOOKUP(CONCATENATE($R$5,$B13,$C13),MUR!$A$6:$N$200,14,FALSE),0)</f>
        <v>0</v>
      </c>
      <c r="S13" s="200">
        <f>_xlfn.IFNA(VLOOKUP(CONCATENATE($S$5,$B13,$C13),MOOR!$A$6:$N$200,14,FALSE),0)</f>
        <v>0</v>
      </c>
      <c r="T13" s="200">
        <f>_xlfn.IFNA(VLOOKUP(CONCATENATE($T$5,$B13,$C13),MORT!$A$6:$N$198,14,FALSE),0)</f>
        <v>0</v>
      </c>
      <c r="U13" s="200">
        <f>_xlfn.IFNA(VLOOKUP(CONCATENATE($U$5,$B13,$C13),KAL!$A$8:$N$198,14,FALSE),0)</f>
        <v>0</v>
      </c>
      <c r="V13" s="200">
        <f>_xlfn.IFNA(VLOOKUP(CONCATENATE($V$5,$B13,$C13),GID!$A$8:$N$198,14,FALSE),0)</f>
        <v>0</v>
      </c>
      <c r="W13" s="200">
        <f>_xlfn.IFNA(VLOOKUP(CONCATENATE($W$5,$B13,$C13),KEL!$A$6:$N$198,14,FALSE),0)</f>
        <v>0</v>
      </c>
      <c r="X13" s="200">
        <f>_xlfn.IFNA(VLOOKUP(CONCATENATE($X$5,$B13,$C13),ESP!$A$6:$N$198,14,FALSE),0)</f>
        <v>0</v>
      </c>
      <c r="Y13" s="200">
        <f>_xlfn.IFNA(VLOOKUP(CONCATENATE($Y$5,$B13,$C13),MOON!$A$6:$N$195,14,FALSE),0)</f>
        <v>0</v>
      </c>
      <c r="Z13" s="200">
        <f>_xlfn.IFNA(VLOOKUP(CONCATENATE($Z$5,$B13,$C13),DRY!$A$6:$N$200,14,FALSE),0)</f>
        <v>0</v>
      </c>
      <c r="AA13" s="200">
        <f>_xlfn.IFNA(VLOOKUP(CONCATENATE($AA$5,$B13,$C13),WALL!$A$6:$N$200,14,FALSE),0)</f>
        <v>0</v>
      </c>
      <c r="AB13" s="200">
        <f>_xlfn.IFNA(VLOOKUP(CONCATENATE($AB$5,$B13,$C13),PCWA!$A$6:$N$200,14,FALSE),0)</f>
        <v>0</v>
      </c>
      <c r="AC13" s="200">
        <f>_xlfn.IFNA(VLOOKUP(CONCATENATE($AC$5,$B13,$C13),HARV!$A$6:$N$198,14,FALSE),0)</f>
        <v>0</v>
      </c>
      <c r="AD13" s="200"/>
      <c r="AE13" s="200">
        <f>_xlfn.IFNA(VLOOKUP(CONCATENATE($AE$5,$B13,$C13),KAL!$A$6:$N$200,14,FALSE),0)</f>
        <v>0</v>
      </c>
      <c r="AF13" s="200">
        <f>_xlfn.IFNA(VLOOKUP(CONCATENATE($AF$5,$B13,$C13),DRY!$A$6:$N$198,14,FALSE),0)</f>
        <v>0</v>
      </c>
      <c r="AG13" s="200">
        <f>_xlfn.IFNA(VLOOKUP(CONCATENATE($AG$5,$B13,$C13),Spare5!$A$6:$N$197,14,FALSE),0)</f>
        <v>0</v>
      </c>
      <c r="AH13" s="201">
        <f>_xlfn.IFNA(VLOOKUP(CONCATENATE($AH$5,$B13,$C13),PCWA!$A$6:$N$231,14,FALSE),0)</f>
        <v>0</v>
      </c>
      <c r="AI13" s="187"/>
    </row>
    <row r="14" spans="1:35" x14ac:dyDescent="0.2">
      <c r="A14" s="551"/>
      <c r="B14" s="193"/>
      <c r="C14" s="202"/>
      <c r="D14" s="202"/>
      <c r="E14" s="202"/>
      <c r="F14" s="203"/>
      <c r="G14" s="199"/>
      <c r="H14" s="197">
        <f t="shared" si="7"/>
        <v>0</v>
      </c>
      <c r="I14" s="198">
        <f t="shared" ref="I14" si="10">SUM(K14:AJ14)</f>
        <v>0</v>
      </c>
      <c r="J14" s="448">
        <f t="shared" si="9"/>
        <v>4</v>
      </c>
      <c r="K14" s="200">
        <f>_xlfn.IFNA(VLOOKUP(CONCATENATE($K$5,$B14,$C14),CAP!$A$6:$N$200,14,FALSE),0)</f>
        <v>0</v>
      </c>
      <c r="L14" s="200">
        <f>_xlfn.IFNA(VLOOKUP(CONCATENATE($L$5,$B14,$C14),'SER1'!$A$6:$N$200,14,FALSE),0)</f>
        <v>0</v>
      </c>
      <c r="M14" s="200">
        <f>_xlfn.IFNA(VLOOKUP(CONCATENATE($M$5,$B14,$C14),ALB!$A$6:$N$200,14,FALSE),0)</f>
        <v>0</v>
      </c>
      <c r="N14" s="200">
        <f>_xlfn.IFNA(VLOOKUP(CONCATENATE($N$5,$B14,$C14),KR!$A$6:$N$117,14,FALSE),0)</f>
        <v>0</v>
      </c>
      <c r="O14" s="200">
        <f>_xlfn.IFNA(VLOOKUP(CONCATENATE($O$5,$B14,$C14),[2]SER2!$A$6:$N$144,14,FALSE),0)</f>
        <v>0</v>
      </c>
      <c r="P14" s="200">
        <f>_xlfn.IFNA(VLOOKUP(CONCATENATE($P$5,$B14,$C14),DARD!$A$6:$N$203,14,FALSE),0)</f>
        <v>0</v>
      </c>
      <c r="Q14" s="200">
        <f>_xlfn.IFNA(VLOOKUP(CONCATENATE($Q$5,$B14,$C14),AVON!$A$6:$N$200,14,FALSE),0)</f>
        <v>0</v>
      </c>
      <c r="R14" s="200">
        <f>_xlfn.IFNA(VLOOKUP(CONCATENATE($R$5,$B14,$C14),MUR!$A$6:$N$200,14,FALSE),0)</f>
        <v>0</v>
      </c>
      <c r="S14" s="200">
        <f>_xlfn.IFNA(VLOOKUP(CONCATENATE($S$5,$B14,$C14),MOOR!$A$6:$N$200,14,FALSE),0)</f>
        <v>0</v>
      </c>
      <c r="T14" s="200">
        <f>_xlfn.IFNA(VLOOKUP(CONCATENATE($T$5,$B14,$C14),MORT!$A$6:$N$198,14,FALSE),0)</f>
        <v>0</v>
      </c>
      <c r="U14" s="200">
        <f>_xlfn.IFNA(VLOOKUP(CONCATENATE($U$5,$B14,$C14),KAL!$A$8:$N$198,14,FALSE),0)</f>
        <v>0</v>
      </c>
      <c r="V14" s="200">
        <f>_xlfn.IFNA(VLOOKUP(CONCATENATE($V$5,$B14,$C14),GID!$A$8:$N$198,14,FALSE),0)</f>
        <v>0</v>
      </c>
      <c r="W14" s="200">
        <f>_xlfn.IFNA(VLOOKUP(CONCATENATE($W$5,$B14,$C14),KEL!$A$6:$N$198,14,FALSE),0)</f>
        <v>0</v>
      </c>
      <c r="X14" s="200">
        <f>_xlfn.IFNA(VLOOKUP(CONCATENATE($X$5,$B14,$C14),ESP!$A$6:$N$198,14,FALSE),0)</f>
        <v>0</v>
      </c>
      <c r="Y14" s="200">
        <f>_xlfn.IFNA(VLOOKUP(CONCATENATE($Y$5,$B14,$C14),MOON!$A$6:$N$195,14,FALSE),0)</f>
        <v>0</v>
      </c>
      <c r="Z14" s="200">
        <f>_xlfn.IFNA(VLOOKUP(CONCATENATE($Z$5,$B14,$C14),DRY!$A$6:$N$200,14,FALSE),0)</f>
        <v>0</v>
      </c>
      <c r="AA14" s="200">
        <f>_xlfn.IFNA(VLOOKUP(CONCATENATE($AA$5,$B14,$C14),WALL!$A$6:$N$200,14,FALSE),0)</f>
        <v>0</v>
      </c>
      <c r="AB14" s="200">
        <f>_xlfn.IFNA(VLOOKUP(CONCATENATE($AB$5,$B14,$C14),PCWA!$A$6:$N$200,14,FALSE),0)</f>
        <v>0</v>
      </c>
      <c r="AC14" s="200">
        <f>_xlfn.IFNA(VLOOKUP(CONCATENATE($AC$5,$B14,$C14),HARV!$A$6:$N$198,14,FALSE),0)</f>
        <v>0</v>
      </c>
      <c r="AD14" s="200"/>
      <c r="AE14" s="200">
        <f>_xlfn.IFNA(VLOOKUP(CONCATENATE($AE$5,$B14,$C14),KAL!$A$6:$N$200,14,FALSE),0)</f>
        <v>0</v>
      </c>
      <c r="AF14" s="200">
        <f>_xlfn.IFNA(VLOOKUP(CONCATENATE($AF$5,$B14,$C14),DRY!$A$6:$N$198,14,FALSE),0)</f>
        <v>0</v>
      </c>
      <c r="AG14" s="200">
        <f>_xlfn.IFNA(VLOOKUP(CONCATENATE($AG$5,$B14,$C14),Spare5!$A$6:$N$197,14,FALSE),0)</f>
        <v>0</v>
      </c>
      <c r="AH14" s="201">
        <f>_xlfn.IFNA(VLOOKUP(CONCATENATE($AH$5,$B14,$C14),PCWA!$A$6:$N$231,14,FALSE),0)</f>
        <v>0</v>
      </c>
      <c r="AI14" s="187"/>
    </row>
    <row r="15" spans="1:35" x14ac:dyDescent="0.2">
      <c r="A15" s="551"/>
      <c r="B15" s="193"/>
      <c r="C15" s="202"/>
      <c r="D15" s="202"/>
      <c r="E15" s="202"/>
      <c r="F15" s="203"/>
      <c r="G15" s="199"/>
      <c r="H15" s="197">
        <f t="shared" si="7"/>
        <v>0</v>
      </c>
      <c r="I15" s="198">
        <f t="shared" ref="I15" si="11">SUM(K15:AJ15)</f>
        <v>0</v>
      </c>
      <c r="J15" s="448">
        <f t="shared" si="9"/>
        <v>4</v>
      </c>
      <c r="K15" s="200">
        <f>_xlfn.IFNA(VLOOKUP(CONCATENATE($K$5,$B15,$C15),CAP!$A$6:$N$200,14,FALSE),0)</f>
        <v>0</v>
      </c>
      <c r="L15" s="200">
        <f>_xlfn.IFNA(VLOOKUP(CONCATENATE($L$5,$B15,$C15),'SER1'!$A$6:$N$200,14,FALSE),0)</f>
        <v>0</v>
      </c>
      <c r="M15" s="200">
        <f>_xlfn.IFNA(VLOOKUP(CONCATENATE($M$5,$B15,$C15),ALB!$A$6:$N$200,14,FALSE),0)</f>
        <v>0</v>
      </c>
      <c r="N15" s="200">
        <f>_xlfn.IFNA(VLOOKUP(CONCATENATE($N$5,$B15,$C15),KR!$A$6:$N$117,14,FALSE),0)</f>
        <v>0</v>
      </c>
      <c r="O15" s="200">
        <f>_xlfn.IFNA(VLOOKUP(CONCATENATE($O$5,$B15,$C15),[2]SER2!$A$6:$N$144,14,FALSE),0)</f>
        <v>0</v>
      </c>
      <c r="P15" s="200">
        <f>_xlfn.IFNA(VLOOKUP(CONCATENATE($P$5,$B15,$C15),DARD!$A$6:$N$203,14,FALSE),0)</f>
        <v>0</v>
      </c>
      <c r="Q15" s="200">
        <f>_xlfn.IFNA(VLOOKUP(CONCATENATE($Q$5,$B15,$C15),AVON!$A$6:$N$200,14,FALSE),0)</f>
        <v>0</v>
      </c>
      <c r="R15" s="200">
        <f>_xlfn.IFNA(VLOOKUP(CONCATENATE($R$5,$B15,$C15),MUR!$A$6:$N$200,14,FALSE),0)</f>
        <v>0</v>
      </c>
      <c r="S15" s="200">
        <f>_xlfn.IFNA(VLOOKUP(CONCATENATE($S$5,$B15,$C15),MOOR!$A$6:$N$200,14,FALSE),0)</f>
        <v>0</v>
      </c>
      <c r="T15" s="200">
        <f>_xlfn.IFNA(VLOOKUP(CONCATENATE($T$5,$B15,$C15),MORT!$A$6:$N$198,14,FALSE),0)</f>
        <v>0</v>
      </c>
      <c r="U15" s="200">
        <f>_xlfn.IFNA(VLOOKUP(CONCATENATE($U$5,$B15,$C15),KAL!$A$8:$N$198,14,FALSE),0)</f>
        <v>0</v>
      </c>
      <c r="V15" s="200">
        <f>_xlfn.IFNA(VLOOKUP(CONCATENATE($V$5,$B15,$C15),GID!$A$8:$N$198,14,FALSE),0)</f>
        <v>0</v>
      </c>
      <c r="W15" s="200">
        <f>_xlfn.IFNA(VLOOKUP(CONCATENATE($X$5,$B15,$C15),[3]KEL!$A$6:$N$198,14,FALSE),0)</f>
        <v>0</v>
      </c>
      <c r="X15" s="200">
        <f>_xlfn.IFNA(VLOOKUP(CONCATENATE($X$5,$B15,$C15),ESP!$A$6:$N$198,14,FALSE),0)</f>
        <v>0</v>
      </c>
      <c r="Y15" s="200">
        <f>_xlfn.IFNA(VLOOKUP(CONCATENATE($Y$5,$B15,$C15),MOON!$A$6:$N$195,14,FALSE),0)</f>
        <v>0</v>
      </c>
      <c r="Z15" s="200">
        <f>_xlfn.IFNA(VLOOKUP(CONCATENATE($Z$5,$B15,$C15),DRY!$A$6:$N$200,14,FALSE),0)</f>
        <v>0</v>
      </c>
      <c r="AA15" s="200">
        <f>_xlfn.IFNA(VLOOKUP(CONCATENATE($AA$5,$B15,$C15),WALL!$A$6:$N$200,14,FALSE),0)</f>
        <v>0</v>
      </c>
      <c r="AB15" s="200">
        <f>_xlfn.IFNA(VLOOKUP(CONCATENATE($AB$5,$B15,$C15),[4]PCWA!$A$6:$N$200,14,FALSE),0)</f>
        <v>0</v>
      </c>
      <c r="AC15" s="200">
        <f>_xlfn.IFNA(VLOOKUP(CONCATENATE($AC$5,$B15,$C15),HARV!$A$6:$N$198,14,FALSE),0)</f>
        <v>0</v>
      </c>
      <c r="AD15" s="200"/>
      <c r="AE15" s="200">
        <f>_xlfn.IFNA(VLOOKUP(CONCATENATE($AE$5,$B15,$C15),KAL!$A$6:$N$200,14,FALSE),0)</f>
        <v>0</v>
      </c>
      <c r="AF15" s="200">
        <f>_xlfn.IFNA(VLOOKUP(CONCATENATE($AF$5,$B15,$C15),DRY!$A$6:$N$198,14,FALSE),0)</f>
        <v>0</v>
      </c>
      <c r="AG15" s="200">
        <f>_xlfn.IFNA(VLOOKUP(CONCATENATE($AG$5,$B15,$C15),Spare5!$A$6:$N$197,14,FALSE),0)</f>
        <v>0</v>
      </c>
      <c r="AH15" s="201">
        <f>_xlfn.IFNA(VLOOKUP(CONCATENATE($AH$5,$B15,$C15),PCWA!$A$6:$N$231,14,FALSE),0)</f>
        <v>0</v>
      </c>
      <c r="AI15" s="187"/>
    </row>
    <row r="16" spans="1:35" x14ac:dyDescent="0.2">
      <c r="A16" s="551"/>
      <c r="B16" s="193"/>
      <c r="C16" s="202"/>
      <c r="D16" s="202"/>
      <c r="E16" s="202"/>
      <c r="F16" s="203"/>
      <c r="G16" s="199"/>
      <c r="H16" s="197">
        <f t="shared" si="7"/>
        <v>0</v>
      </c>
      <c r="I16" s="198">
        <f t="shared" ref="I16" si="12">SUM(K16:AJ16)</f>
        <v>0</v>
      </c>
      <c r="J16" s="448">
        <f t="shared" si="9"/>
        <v>4</v>
      </c>
      <c r="K16" s="200">
        <f>_xlfn.IFNA(VLOOKUP(CONCATENATE($K$5,$B16,$C16),CAP!$A$6:$N$200,14,FALSE),0)</f>
        <v>0</v>
      </c>
      <c r="L16" s="200">
        <f>_xlfn.IFNA(VLOOKUP(CONCATENATE($L$5,$B16,$C16),'SER1'!$A$6:$N$200,14,FALSE),0)</f>
        <v>0</v>
      </c>
      <c r="M16" s="200">
        <f>_xlfn.IFNA(VLOOKUP(CONCATENATE($M$5,$B16,$C16),ALB!$A$6:$N$200,14,FALSE),0)</f>
        <v>0</v>
      </c>
      <c r="N16" s="200">
        <f>_xlfn.IFNA(VLOOKUP(CONCATENATE($N$5,$B16,$C16),KR!$A$6:$N$117,14,FALSE),0)</f>
        <v>0</v>
      </c>
      <c r="O16" s="200">
        <f>_xlfn.IFNA(VLOOKUP(CONCATENATE($O$5,$B16,$C16),[2]SER2!$A$6:$N$144,14,FALSE),0)</f>
        <v>0</v>
      </c>
      <c r="P16" s="200">
        <f>_xlfn.IFNA(VLOOKUP(CONCATENATE($P$5,$B16,$C16),DARD!$A$6:$N$203,14,FALSE),0)</f>
        <v>0</v>
      </c>
      <c r="Q16" s="200">
        <f>_xlfn.IFNA(VLOOKUP(CONCATENATE($Q$5,$B16,$C16),AVON!$A$6:$N$200,14,FALSE),0)</f>
        <v>0</v>
      </c>
      <c r="R16" s="200">
        <f>_xlfn.IFNA(VLOOKUP(CONCATENATE($R$5,$B16,$C16),MUR!$A$6:$N$200,14,FALSE),0)</f>
        <v>0</v>
      </c>
      <c r="S16" s="200">
        <f>_xlfn.IFNA(VLOOKUP(CONCATENATE($S$5,$B16,$C16),MOOR!$A$6:$N$200,14,FALSE),0)</f>
        <v>0</v>
      </c>
      <c r="T16" s="200">
        <f>_xlfn.IFNA(VLOOKUP(CONCATENATE($T$5,$B16,$C16),MORT!$A$6:$N$198,14,FALSE),0)</f>
        <v>0</v>
      </c>
      <c r="U16" s="200">
        <f>_xlfn.IFNA(VLOOKUP(CONCATENATE($U$5,$B16,$C16),KAL!$A$8:$N$198,14,FALSE),0)</f>
        <v>0</v>
      </c>
      <c r="V16" s="200">
        <f>_xlfn.IFNA(VLOOKUP(CONCATENATE($V$5,$B16,$C16),GID!$A$8:$N$198,14,FALSE),0)</f>
        <v>0</v>
      </c>
      <c r="W16" s="200">
        <f>_xlfn.IFNA(VLOOKUP(CONCATENATE($X$5,$B16,$C16),[3]KEL!$A$6:$N$198,14,FALSE),0)</f>
        <v>0</v>
      </c>
      <c r="X16" s="200">
        <f>_xlfn.IFNA(VLOOKUP(CONCATENATE($X$5,$B16,$C16),ESP!$A$6:$N$198,14,FALSE),0)</f>
        <v>0</v>
      </c>
      <c r="Y16" s="200">
        <f>_xlfn.IFNA(VLOOKUP(CONCATENATE($Y$5,$B16,$C16),MOON!$A$6:$N$195,14,FALSE),0)</f>
        <v>0</v>
      </c>
      <c r="Z16" s="200">
        <f>_xlfn.IFNA(VLOOKUP(CONCATENATE($Z$5,$B16,$C16),DRY!$A$6:$N$200,14,FALSE),0)</f>
        <v>0</v>
      </c>
      <c r="AA16" s="200">
        <f>_xlfn.IFNA(VLOOKUP(CONCATENATE($AA$5,$B16,$C16),WALL!$A$6:$N$200,14,FALSE),0)</f>
        <v>0</v>
      </c>
      <c r="AB16" s="200">
        <f>_xlfn.IFNA(VLOOKUP(CONCATENATE($AB$5,$B16,$C16),[4]PCWA!$A$6:$N$200,14,FALSE),0)</f>
        <v>0</v>
      </c>
      <c r="AC16" s="200">
        <f>_xlfn.IFNA(VLOOKUP(CONCATENATE($AC$5,$B16,$C16),HARV!$A$6:$N$198,14,FALSE),0)</f>
        <v>0</v>
      </c>
      <c r="AD16" s="200"/>
      <c r="AE16" s="200">
        <f>_xlfn.IFNA(VLOOKUP(CONCATENATE($AE$5,$B16,$C16),KAL!$A$6:$N$200,14,FALSE),0)</f>
        <v>0</v>
      </c>
      <c r="AF16" s="200">
        <f>_xlfn.IFNA(VLOOKUP(CONCATENATE($AF$5,$B16,$C16),DRY!$A$6:$N$198,14,FALSE),0)</f>
        <v>0</v>
      </c>
      <c r="AG16" s="200">
        <f>_xlfn.IFNA(VLOOKUP(CONCATENATE($AG$5,$B16,$C16),Spare5!$A$6:$N$197,14,FALSE),0)</f>
        <v>0</v>
      </c>
      <c r="AH16" s="201">
        <f>_xlfn.IFNA(VLOOKUP(CONCATENATE($AH$5,$B16,$C16),PCWA!$A$6:$N$231,14,FALSE),0)</f>
        <v>0</v>
      </c>
      <c r="AI16" s="187"/>
    </row>
    <row r="17" spans="1:35" x14ac:dyDescent="0.2">
      <c r="A17" s="551"/>
      <c r="B17" s="193"/>
      <c r="C17" s="202"/>
      <c r="D17" s="202"/>
      <c r="E17" s="202"/>
      <c r="F17" s="203"/>
      <c r="G17" s="199"/>
      <c r="H17" s="197">
        <f t="shared" si="7"/>
        <v>0</v>
      </c>
      <c r="I17" s="198">
        <f t="shared" ref="I17" si="13">SUM(K17:AJ17)</f>
        <v>0</v>
      </c>
      <c r="J17" s="448">
        <f t="shared" si="9"/>
        <v>4</v>
      </c>
      <c r="K17" s="200">
        <f>_xlfn.IFNA(VLOOKUP(CONCATENATE($K$5,$B17,$C17),CAP!$A$6:$N$200,14,FALSE),0)</f>
        <v>0</v>
      </c>
      <c r="L17" s="200">
        <f>_xlfn.IFNA(VLOOKUP(CONCATENATE($L$5,$B17,$C17),'SER1'!$A$6:$N$200,14,FALSE),0)</f>
        <v>0</v>
      </c>
      <c r="M17" s="200">
        <f>_xlfn.IFNA(VLOOKUP(CONCATENATE($M$5,$B17,$C17),ALB!$A$6:$N$200,14,FALSE),0)</f>
        <v>0</v>
      </c>
      <c r="N17" s="200">
        <f>_xlfn.IFNA(VLOOKUP(CONCATENATE($N$5,$B17,$C17),KR!$A$6:$N$117,14,FALSE),0)</f>
        <v>0</v>
      </c>
      <c r="O17" s="200">
        <f>_xlfn.IFNA(VLOOKUP(CONCATENATE($O$5,$B17,$C17),[2]SER2!$A$6:$N$144,14,FALSE),0)</f>
        <v>0</v>
      </c>
      <c r="P17" s="200">
        <f>_xlfn.IFNA(VLOOKUP(CONCATENATE($P$5,$B17,$C17),DARD!$A$6:$N$203,14,FALSE),0)</f>
        <v>0</v>
      </c>
      <c r="Q17" s="200">
        <f>_xlfn.IFNA(VLOOKUP(CONCATENATE($Q$5,$B17,$C17),AVON!$A$6:$N$200,14,FALSE),0)</f>
        <v>0</v>
      </c>
      <c r="R17" s="200">
        <f>_xlfn.IFNA(VLOOKUP(CONCATENATE($R$5,$B17,$C17),MUR!$A$6:$N$200,14,FALSE),0)</f>
        <v>0</v>
      </c>
      <c r="S17" s="200">
        <f>_xlfn.IFNA(VLOOKUP(CONCATENATE($S$5,$B17,$C17),MOOR!$A$6:$N$200,14,FALSE),0)</f>
        <v>0</v>
      </c>
      <c r="T17" s="200">
        <f>_xlfn.IFNA(VLOOKUP(CONCATENATE($T$5,$B17,$C17),MORT!$A$6:$N$198,14,FALSE),0)</f>
        <v>0</v>
      </c>
      <c r="U17" s="200">
        <f>_xlfn.IFNA(VLOOKUP(CONCATENATE($U$5,$B17,$C17),KAL!$A$8:$N$198,14,FALSE),0)</f>
        <v>0</v>
      </c>
      <c r="V17" s="200">
        <f>_xlfn.IFNA(VLOOKUP(CONCATENATE($V$5,$B17,$C17),GID!$A$8:$N$198,14,FALSE),0)</f>
        <v>0</v>
      </c>
      <c r="W17" s="200">
        <f>_xlfn.IFNA(VLOOKUP(CONCATENATE($X$5,$B17,$C17),[3]KEL!$A$6:$N$198,14,FALSE),0)</f>
        <v>0</v>
      </c>
      <c r="X17" s="200">
        <f>_xlfn.IFNA(VLOOKUP(CONCATENATE($X$5,$B17,$C17),ESP!$A$6:$N$198,14,FALSE),0)</f>
        <v>0</v>
      </c>
      <c r="Y17" s="200">
        <f>_xlfn.IFNA(VLOOKUP(CONCATENATE($Y$5,$B17,$C17),MOON!$A$6:$N$195,14,FALSE),0)</f>
        <v>0</v>
      </c>
      <c r="Z17" s="200">
        <f>_xlfn.IFNA(VLOOKUP(CONCATENATE($Z$5,$B17,$C17),DRY!$A$6:$N$200,14,FALSE),0)</f>
        <v>0</v>
      </c>
      <c r="AA17" s="200">
        <f>_xlfn.IFNA(VLOOKUP(CONCATENATE($AA$5,$B17,$C17),WALL!$A$6:$N$200,14,FALSE),0)</f>
        <v>0</v>
      </c>
      <c r="AB17" s="200">
        <f>_xlfn.IFNA(VLOOKUP(CONCATENATE($AB$5,$B17,$C17),[4]PCWA!$A$6:$N$200,14,FALSE),0)</f>
        <v>0</v>
      </c>
      <c r="AC17" s="200">
        <f>_xlfn.IFNA(VLOOKUP(CONCATENATE($AC$5,$B17,$C17),HARV!$A$6:$N$198,14,FALSE),0)</f>
        <v>0</v>
      </c>
      <c r="AD17" s="200"/>
      <c r="AE17" s="200">
        <f>_xlfn.IFNA(VLOOKUP(CONCATENATE($AE$5,$B17,$C17),KAL!$A$6:$N$200,14,FALSE),0)</f>
        <v>0</v>
      </c>
      <c r="AF17" s="200">
        <f>_xlfn.IFNA(VLOOKUP(CONCATENATE($AF$5,$B17,$C17),DRY!$A$6:$N$198,14,FALSE),0)</f>
        <v>0</v>
      </c>
      <c r="AG17" s="200">
        <f>_xlfn.IFNA(VLOOKUP(CONCATENATE($AG$5,$B17,$C17),Spare5!$A$6:$N$197,14,FALSE),0)</f>
        <v>0</v>
      </c>
      <c r="AH17" s="201">
        <f>_xlfn.IFNA(VLOOKUP(CONCATENATE($AH$5,$B17,$C17),PCWA!$A$6:$N$231,14,FALSE),0)</f>
        <v>0</v>
      </c>
      <c r="AI17" s="187"/>
    </row>
    <row r="18" spans="1:35" x14ac:dyDescent="0.2">
      <c r="A18" s="551"/>
      <c r="B18" s="193"/>
      <c r="C18" s="202"/>
      <c r="D18" s="202"/>
      <c r="E18" s="202"/>
      <c r="F18" s="203"/>
      <c r="G18" s="199"/>
      <c r="H18" s="197">
        <f t="shared" si="7"/>
        <v>0</v>
      </c>
      <c r="I18" s="198">
        <f t="shared" ref="I18" si="14">SUM(K18:AJ18)</f>
        <v>0</v>
      </c>
      <c r="J18" s="448">
        <f t="shared" si="9"/>
        <v>4</v>
      </c>
      <c r="K18" s="200">
        <f>_xlfn.IFNA(VLOOKUP(CONCATENATE($K$5,$B18,$C18),CAP!$A$6:$N$200,14,FALSE),0)</f>
        <v>0</v>
      </c>
      <c r="L18" s="200">
        <f>_xlfn.IFNA(VLOOKUP(CONCATENATE($L$5,$B18,$C18),'SER1'!$A$6:$N$200,14,FALSE),0)</f>
        <v>0</v>
      </c>
      <c r="M18" s="200">
        <f>_xlfn.IFNA(VLOOKUP(CONCATENATE($M$5,$B18,$C18),ALB!$A$6:$N$200,14,FALSE),0)</f>
        <v>0</v>
      </c>
      <c r="N18" s="200">
        <f>_xlfn.IFNA(VLOOKUP(CONCATENATE($N$5,$B18,$C18),KR!$A$6:$N$117,14,FALSE),0)</f>
        <v>0</v>
      </c>
      <c r="O18" s="200">
        <f>_xlfn.IFNA(VLOOKUP(CONCATENATE($O$5,$B18,$C18),[2]SER2!$A$6:$N$144,14,FALSE),0)</f>
        <v>0</v>
      </c>
      <c r="P18" s="200">
        <f>_xlfn.IFNA(VLOOKUP(CONCATENATE($P$5,$B18,$C18),DARD!$A$6:$N$203,14,FALSE),0)</f>
        <v>0</v>
      </c>
      <c r="Q18" s="200">
        <f>_xlfn.IFNA(VLOOKUP(CONCATENATE($Q$5,$B18,$C18),AVON!$A$6:$N$200,14,FALSE),0)</f>
        <v>0</v>
      </c>
      <c r="R18" s="200">
        <f>_xlfn.IFNA(VLOOKUP(CONCATENATE($R$5,$B18,$C18),MUR!$A$6:$N$200,14,FALSE),0)</f>
        <v>0</v>
      </c>
      <c r="S18" s="200">
        <f>_xlfn.IFNA(VLOOKUP(CONCATENATE($S$5,$B18,$C18),MOOR!$A$6:$N$200,14,FALSE),0)</f>
        <v>0</v>
      </c>
      <c r="T18" s="200">
        <f>_xlfn.IFNA(VLOOKUP(CONCATENATE($T$5,$B18,$C18),MORT!$A$6:$N$198,14,FALSE),0)</f>
        <v>0</v>
      </c>
      <c r="U18" s="200">
        <f>_xlfn.IFNA(VLOOKUP(CONCATENATE($U$5,$B18,$C18),KAL!$A$8:$N$198,14,FALSE),0)</f>
        <v>0</v>
      </c>
      <c r="V18" s="200">
        <f>_xlfn.IFNA(VLOOKUP(CONCATENATE($V$5,$B18,$C18),GID!$A$8:$N$198,14,FALSE),0)</f>
        <v>0</v>
      </c>
      <c r="W18" s="200">
        <f>_xlfn.IFNA(VLOOKUP(CONCATENATE($X$5,$B18,$C18),[3]KEL!$A$6:$N$198,14,FALSE),0)</f>
        <v>0</v>
      </c>
      <c r="X18" s="200">
        <f>_xlfn.IFNA(VLOOKUP(CONCATENATE($X$5,$B18,$C18),ESP!$A$6:$N$198,14,FALSE),0)</f>
        <v>0</v>
      </c>
      <c r="Y18" s="200">
        <f>_xlfn.IFNA(VLOOKUP(CONCATENATE($Y$5,$B18,$C18),MOON!$A$6:$N$195,14,FALSE),0)</f>
        <v>0</v>
      </c>
      <c r="Z18" s="200">
        <f>_xlfn.IFNA(VLOOKUP(CONCATENATE($Z$5,$B18,$C18),DRY!$A$6:$N$200,14,FALSE),0)</f>
        <v>0</v>
      </c>
      <c r="AA18" s="200">
        <f>_xlfn.IFNA(VLOOKUP(CONCATENATE($AA$5,$B18,$C18),WALL!$A$6:$N$200,14,FALSE),0)</f>
        <v>0</v>
      </c>
      <c r="AB18" s="200">
        <f>_xlfn.IFNA(VLOOKUP(CONCATENATE($AB$5,$B18,$C18),[4]PCWA!$A$6:$N$200,14,FALSE),0)</f>
        <v>0</v>
      </c>
      <c r="AC18" s="200">
        <f>_xlfn.IFNA(VLOOKUP(CONCATENATE($AC$5,$B18,$C18),HARV!$A$6:$N$198,14,FALSE),0)</f>
        <v>0</v>
      </c>
      <c r="AD18" s="200"/>
      <c r="AE18" s="200">
        <f>_xlfn.IFNA(VLOOKUP(CONCATENATE($AE$5,$B18,$C18),KAL!$A$6:$N$200,14,FALSE),0)</f>
        <v>0</v>
      </c>
      <c r="AF18" s="200">
        <f>_xlfn.IFNA(VLOOKUP(CONCATENATE($AF$5,$B18,$C18),DRY!$A$6:$N$198,14,FALSE),0)</f>
        <v>0</v>
      </c>
      <c r="AG18" s="200">
        <f>_xlfn.IFNA(VLOOKUP(CONCATENATE($AG$5,$B18,$C18),Spare5!$A$6:$N$197,14,FALSE),0)</f>
        <v>0</v>
      </c>
      <c r="AH18" s="201">
        <f>_xlfn.IFNA(VLOOKUP(CONCATENATE($AH$5,$B18,$C18),PCWA!$A$6:$N$231,14,FALSE),0)</f>
        <v>0</v>
      </c>
      <c r="AI18" s="187"/>
    </row>
    <row r="19" spans="1:35" x14ac:dyDescent="0.2">
      <c r="A19" s="551"/>
      <c r="B19" s="193"/>
      <c r="C19" s="202"/>
      <c r="D19" s="202"/>
      <c r="E19" s="202"/>
      <c r="F19" s="203"/>
      <c r="G19" s="199"/>
      <c r="H19" s="197">
        <f t="shared" si="7"/>
        <v>0</v>
      </c>
      <c r="I19" s="198">
        <f t="shared" ref="I19" si="15">SUM(K19:AJ19)</f>
        <v>0</v>
      </c>
      <c r="J19" s="448">
        <f t="shared" si="9"/>
        <v>4</v>
      </c>
      <c r="K19" s="200">
        <f>_xlfn.IFNA(VLOOKUP(CONCATENATE($K$5,$B19,$C19),CAP!$A$6:$N$200,14,FALSE),0)</f>
        <v>0</v>
      </c>
      <c r="L19" s="200">
        <f>_xlfn.IFNA(VLOOKUP(CONCATENATE($L$5,$B19,$C19),'SER1'!$A$6:$N$200,14,FALSE),0)</f>
        <v>0</v>
      </c>
      <c r="M19" s="200">
        <f>_xlfn.IFNA(VLOOKUP(CONCATENATE($M$5,$B19,$C19),ALB!$A$6:$N$200,14,FALSE),0)</f>
        <v>0</v>
      </c>
      <c r="N19" s="200">
        <f>_xlfn.IFNA(VLOOKUP(CONCATENATE($N$5,$B19,$C19),KR!$A$6:$N$117,14,FALSE),0)</f>
        <v>0</v>
      </c>
      <c r="O19" s="200">
        <f>_xlfn.IFNA(VLOOKUP(CONCATENATE($O$5,$B19,$C19),[2]SER2!$A$6:$N$144,14,FALSE),0)</f>
        <v>0</v>
      </c>
      <c r="P19" s="200">
        <f>_xlfn.IFNA(VLOOKUP(CONCATENATE($P$5,$B19,$C19),DARD!$A$6:$N$203,14,FALSE),0)</f>
        <v>0</v>
      </c>
      <c r="Q19" s="200">
        <f>_xlfn.IFNA(VLOOKUP(CONCATENATE($Q$5,$B19,$C19),AVON!$A$6:$N$200,14,FALSE),0)</f>
        <v>0</v>
      </c>
      <c r="R19" s="200">
        <f>_xlfn.IFNA(VLOOKUP(CONCATENATE($R$5,$B19,$C19),MUR!$A$6:$N$200,14,FALSE),0)</f>
        <v>0</v>
      </c>
      <c r="S19" s="200">
        <f>_xlfn.IFNA(VLOOKUP(CONCATENATE($S$5,$B19,$C19),MOOR!$A$6:$N$200,14,FALSE),0)</f>
        <v>0</v>
      </c>
      <c r="T19" s="200">
        <f>_xlfn.IFNA(VLOOKUP(CONCATENATE($T$5,$B19,$C19),MORT!$A$6:$N$198,14,FALSE),0)</f>
        <v>0</v>
      </c>
      <c r="U19" s="200">
        <f>_xlfn.IFNA(VLOOKUP(CONCATENATE($U$5,$B19,$C19),KAL!$A$8:$N$198,14,FALSE),0)</f>
        <v>0</v>
      </c>
      <c r="V19" s="200">
        <f>_xlfn.IFNA(VLOOKUP(CONCATENATE($V$5,$B19,$C19),GID!$A$8:$N$198,14,FALSE),0)</f>
        <v>0</v>
      </c>
      <c r="W19" s="200">
        <f>_xlfn.IFNA(VLOOKUP(CONCATENATE($X$5,$B19,$C19),[3]KEL!$A$6:$N$198,14,FALSE),0)</f>
        <v>0</v>
      </c>
      <c r="X19" s="200">
        <f>_xlfn.IFNA(VLOOKUP(CONCATENATE($X$5,$B19,$C19),ESP!$A$6:$N$198,14,FALSE),0)</f>
        <v>0</v>
      </c>
      <c r="Y19" s="200">
        <f>_xlfn.IFNA(VLOOKUP(CONCATENATE($Y$5,$B19,$C19),MOON!$A$6:$N$195,14,FALSE),0)</f>
        <v>0</v>
      </c>
      <c r="Z19" s="200">
        <f>_xlfn.IFNA(VLOOKUP(CONCATENATE($Z$5,$B19,$C19),DRY!$A$6:$N$200,14,FALSE),0)</f>
        <v>0</v>
      </c>
      <c r="AA19" s="200">
        <f>_xlfn.IFNA(VLOOKUP(CONCATENATE($AA$5,$B19,$C19),WALL!$A$6:$N$200,14,FALSE),0)</f>
        <v>0</v>
      </c>
      <c r="AB19" s="200">
        <f>_xlfn.IFNA(VLOOKUP(CONCATENATE($AB$5,$B19,$C19),[4]PCWA!$A$6:$N$200,14,FALSE),0)</f>
        <v>0</v>
      </c>
      <c r="AC19" s="200">
        <f>_xlfn.IFNA(VLOOKUP(CONCATENATE($AC$5,$B19,$C19),HARV!$A$6:$N$198,14,FALSE),0)</f>
        <v>0</v>
      </c>
      <c r="AD19" s="200"/>
      <c r="AE19" s="200">
        <f>_xlfn.IFNA(VLOOKUP(CONCATENATE($AE$5,$B19,$C19),KAL!$A$6:$N$200,14,FALSE),0)</f>
        <v>0</v>
      </c>
      <c r="AF19" s="200">
        <f>_xlfn.IFNA(VLOOKUP(CONCATENATE($AF$5,$B19,$C19),DRY!$A$6:$N$198,14,FALSE),0)</f>
        <v>0</v>
      </c>
      <c r="AG19" s="200">
        <f>_xlfn.IFNA(VLOOKUP(CONCATENATE($AG$5,$B19,$C19),Spare5!$A$6:$N$197,14,FALSE),0)</f>
        <v>0</v>
      </c>
      <c r="AH19" s="201">
        <f>_xlfn.IFNA(VLOOKUP(CONCATENATE($AH$5,$B19,$C19),PCWA!$A$6:$N$231,14,FALSE),0)</f>
        <v>0</v>
      </c>
      <c r="AI19" s="187"/>
    </row>
    <row r="20" spans="1:35" x14ac:dyDescent="0.2">
      <c r="A20" s="551"/>
      <c r="B20" s="193"/>
      <c r="C20" s="202"/>
      <c r="D20" s="202"/>
      <c r="E20" s="202"/>
      <c r="F20" s="203"/>
      <c r="G20" s="199"/>
      <c r="H20" s="197"/>
      <c r="I20" s="198"/>
      <c r="J20" s="448"/>
      <c r="K20" s="200">
        <f>_xlfn.IFNA(VLOOKUP(CONCATENATE($K$5,$B20,$C20),CAP!$A$6:$N$200,14,FALSE),0)</f>
        <v>0</v>
      </c>
      <c r="L20" s="200">
        <f>_xlfn.IFNA(VLOOKUP(CONCATENATE($L$5,$B20,$C20),'SER1'!$A$6:$N$200,14,FALSE),0)</f>
        <v>0</v>
      </c>
      <c r="M20" s="200">
        <f>_xlfn.IFNA(VLOOKUP(CONCATENATE($M$5,$B20,$C20),ALB!$A$6:$N$200,14,FALSE),0)</f>
        <v>0</v>
      </c>
      <c r="N20" s="200">
        <f>_xlfn.IFNA(VLOOKUP(CONCATENATE($N$5,$B20,$C20),KR!$A$6:$N$117,14,FALSE),0)</f>
        <v>0</v>
      </c>
      <c r="O20" s="200">
        <f>_xlfn.IFNA(VLOOKUP(CONCATENATE($O$5,$B20,$C20),[2]SER2!$A$6:$N$144,14,FALSE),0)</f>
        <v>0</v>
      </c>
      <c r="P20" s="200">
        <f>_xlfn.IFNA(VLOOKUP(CONCATENATE($P$5,$B20,$C20),DARD!$A$6:$N$203,14,FALSE),0)</f>
        <v>0</v>
      </c>
      <c r="Q20" s="200">
        <f>_xlfn.IFNA(VLOOKUP(CONCATENATE($Q$5,$B20,$C20),AVON!$A$6:$N$200,14,FALSE),0)</f>
        <v>0</v>
      </c>
      <c r="R20" s="200">
        <f>_xlfn.IFNA(VLOOKUP(CONCATENATE($R$5,$B20,$C20),MUR!$A$6:$N$200,14,FALSE),0)</f>
        <v>0</v>
      </c>
      <c r="S20" s="200">
        <f>_xlfn.IFNA(VLOOKUP(CONCATENATE($S$5,$B20,$C20),MOOR!$A$6:$N$200,14,FALSE),0)</f>
        <v>0</v>
      </c>
      <c r="T20" s="200">
        <f>_xlfn.IFNA(VLOOKUP(CONCATENATE($T$5,$B20,$C20),MORT!$A$6:$N$198,14,FALSE),0)</f>
        <v>0</v>
      </c>
      <c r="U20" s="200">
        <f>_xlfn.IFNA(VLOOKUP(CONCATENATE($U$5,$B20,$C20),KAL!$A$8:$N$198,14,FALSE),0)</f>
        <v>0</v>
      </c>
      <c r="V20" s="200">
        <f>_xlfn.IFNA(VLOOKUP(CONCATENATE($V$5,$B20,$C20),GID!$A$8:$N$198,14,FALSE),0)</f>
        <v>0</v>
      </c>
      <c r="W20" s="200">
        <f>_xlfn.IFNA(VLOOKUP(CONCATENATE($X$5,$B20,$C20),[3]KEL!$A$6:$N$198,14,FALSE),0)</f>
        <v>0</v>
      </c>
      <c r="X20" s="200">
        <f>_xlfn.IFNA(VLOOKUP(CONCATENATE($X$5,$B20,$C20),ESP!$A$6:$N$198,14,FALSE),0)</f>
        <v>0</v>
      </c>
      <c r="Y20" s="200">
        <f>_xlfn.IFNA(VLOOKUP(CONCATENATE($Y$5,$B20,$C20),MOON!$A$6:$N$195,14,FALSE),0)</f>
        <v>0</v>
      </c>
      <c r="Z20" s="200">
        <f>_xlfn.IFNA(VLOOKUP(CONCATENATE($Z$5,$B20,$C20),DRY!$A$6:$N$200,14,FALSE),0)</f>
        <v>0</v>
      </c>
      <c r="AA20" s="200">
        <f>_xlfn.IFNA(VLOOKUP(CONCATENATE($AA$5,$B20,$C20),WALL!$A$6:$N$200,14,FALSE),0)</f>
        <v>0</v>
      </c>
      <c r="AB20" s="200">
        <f>_xlfn.IFNA(VLOOKUP(CONCATENATE($AB$5,$B20,$C20),[4]PCWA!$A$6:$N$200,14,FALSE),0)</f>
        <v>0</v>
      </c>
      <c r="AC20" s="200">
        <f>_xlfn.IFNA(VLOOKUP(CONCATENATE($AC$5,$B20,$C20),HARV!$A$6:$N$198,14,FALSE),0)</f>
        <v>0</v>
      </c>
      <c r="AD20" s="200"/>
      <c r="AE20" s="200">
        <f>_xlfn.IFNA(VLOOKUP(CONCATENATE($AE$5,$B20,$C20),KAL!$A$6:$N$200,14,FALSE),0)</f>
        <v>0</v>
      </c>
      <c r="AF20" s="200">
        <f>_xlfn.IFNA(VLOOKUP(CONCATENATE($AF$5,$B20,$C20),DRY!$A$6:$N$198,14,FALSE),0)</f>
        <v>0</v>
      </c>
      <c r="AG20" s="200">
        <f>_xlfn.IFNA(VLOOKUP(CONCATENATE($AG$5,$B20,$C20),Spare5!$A$6:$N$197,14,FALSE),0)</f>
        <v>0</v>
      </c>
      <c r="AH20" s="201">
        <f>_xlfn.IFNA(VLOOKUP(CONCATENATE($AH$5,$B20,$C20),PCWA!$A$6:$N$231,14,FALSE),0)</f>
        <v>0</v>
      </c>
      <c r="AI20" s="187"/>
    </row>
    <row r="21" spans="1:35" s="3" customFormat="1" x14ac:dyDescent="0.2">
      <c r="A21" s="551"/>
      <c r="B21" s="193"/>
      <c r="C21" s="202"/>
      <c r="D21" s="202"/>
      <c r="E21" s="202"/>
      <c r="F21" s="203"/>
      <c r="G21" s="199"/>
      <c r="H21" s="197"/>
      <c r="I21" s="198"/>
      <c r="J21" s="199"/>
      <c r="K21" s="200">
        <f>_xlfn.IFNA(VLOOKUP(CONCATENATE($K$5,$B21,$C21),'SER1'!$A$6:$N$200,14,FALSE),0)</f>
        <v>0</v>
      </c>
      <c r="L21" s="200">
        <f>_xlfn.IFNA(VLOOKUP(CONCATENATE($L$5,$B21,$C21),ALB!$A$6:$N$200,14,FALSE),0)</f>
        <v>0</v>
      </c>
      <c r="M21" s="200">
        <f>_xlfn.IFNA(VLOOKUP(CONCATENATE($M$5,$B21,$C21),KR!$A$6:$N$182,14,FALSE),0)</f>
        <v>0</v>
      </c>
      <c r="N21" s="200">
        <f>_xlfn.IFNA(VLOOKUP(CONCATENATE($N$5,$B21,$C21),DARD!$A$6:$N$135,14,FALSE),0)</f>
        <v>0</v>
      </c>
      <c r="O21" s="200">
        <f>_xlfn.IFNA(VLOOKUP(CONCATENATE($O$5,$B21,$C21),AVON!$A$6:$N$144,14,FALSE),0)</f>
        <v>0</v>
      </c>
      <c r="P21" s="200">
        <f>_xlfn.IFNA(VLOOKUP(CONCATENATE($P$5,$B21,$C21),MUR!$A$6:$N$203,14,FALSE),0)</f>
        <v>0</v>
      </c>
      <c r="Q21" s="200">
        <f>_xlfn.IFNA(VLOOKUP(CONCATENATE($Q$5,$B21,$C21),MOOR!$A$6:$N$200,14,FALSE),0)</f>
        <v>0</v>
      </c>
      <c r="R21" s="200">
        <f>_xlfn.IFNA(VLOOKUP(CONCATENATE($R$5,$B21,$C21),KAL!$A$6:$N$200,14,FALSE),0)</f>
        <v>0</v>
      </c>
      <c r="S21" s="200">
        <f>_xlfn.IFNA(VLOOKUP(CONCATENATE($S$5,$B21,$C21),MORT!$A$6:$N$200,14,FALSE),0)</f>
        <v>0</v>
      </c>
      <c r="T21" s="200">
        <f>_xlfn.IFNA(VLOOKUP(CONCATENATE($T$5,$B21,$C21),ESP!$A$6:$N$198,14,FALSE),0)</f>
        <v>0</v>
      </c>
      <c r="U21" s="200">
        <f>_xlfn.IFNA(VLOOKUP(CONCATENATE($U$5,$B21,$C21),MOON!$A$8:$N$198,14,FALSE),0)</f>
        <v>0</v>
      </c>
      <c r="V21" s="200">
        <f>_xlfn.IFNA(VLOOKUP(CONCATENATE($V$5,$B21,$C21),DRY!$A$8:$N$198,14,FALSE),0)</f>
        <v>0</v>
      </c>
      <c r="W21" s="200">
        <f>_xlfn.IFNA(VLOOKUP(CONCATENATE($X$5,$B21,$C21),[4]PCWA!$A$6:$N$198,14,FALSE),0)</f>
        <v>0</v>
      </c>
      <c r="X21" s="200">
        <f>_xlfn.IFNA(VLOOKUP(CONCATENATE($X$5,$B21,$C21),[4]PCWA!$A$6:$N$198,14,FALSE),0)</f>
        <v>0</v>
      </c>
      <c r="Y21" s="200"/>
      <c r="Z21" s="200"/>
      <c r="AA21" s="200"/>
      <c r="AB21" s="200"/>
      <c r="AC21" s="200">
        <f>_xlfn.IFNA(VLOOKUP(CONCATENATE($AC$5,$B21,$C21),HARV!$A$6:$N$198,14,FALSE),0)</f>
        <v>0</v>
      </c>
      <c r="AD21" s="200"/>
      <c r="AE21" s="200">
        <f>_xlfn.IFNA(VLOOKUP(CONCATENATE($AE$5,$B21,$C21),KAL!$A$6:$N$200,14,FALSE),0)</f>
        <v>0</v>
      </c>
      <c r="AF21" s="200">
        <f>_xlfn.IFNA(VLOOKUP(CONCATENATE($AF$5,$B21,$C21),DRY!$A$6:$N$198,14,FALSE),0)</f>
        <v>0</v>
      </c>
      <c r="AG21" s="200">
        <f>_xlfn.IFNA(VLOOKUP(CONCATENATE($AG$5,$B21,$C21),Spare5!$A$6:$N$197,14,FALSE),0)</f>
        <v>0</v>
      </c>
      <c r="AH21" s="201">
        <f>_xlfn.IFNA(VLOOKUP(CONCATENATE($AH$5,$B21,$C21),PCWA!$A$6:$N$231,14,FALSE),0)</f>
        <v>0</v>
      </c>
      <c r="AI21" s="187"/>
    </row>
    <row r="22" spans="1:35" s="3" customFormat="1" x14ac:dyDescent="0.2">
      <c r="A22" s="551"/>
      <c r="B22" s="193"/>
      <c r="C22" s="202"/>
      <c r="D22" s="202"/>
      <c r="E22" s="202"/>
      <c r="F22" s="203"/>
      <c r="G22" s="199"/>
      <c r="H22" s="197"/>
      <c r="I22" s="198"/>
      <c r="J22" s="199"/>
      <c r="K22" s="200">
        <f>_xlfn.IFNA(VLOOKUP(CONCATENATE($K$5,$B22,$C22),'SER1'!$A$6:$N$200,14,FALSE),0)</f>
        <v>0</v>
      </c>
      <c r="L22" s="200">
        <f>_xlfn.IFNA(VLOOKUP(CONCATENATE($L$5,$B22,$C22),ALB!$A$6:$N$200,14,FALSE),0)</f>
        <v>0</v>
      </c>
      <c r="M22" s="200">
        <f>_xlfn.IFNA(VLOOKUP(CONCATENATE($M$5,$B22,$C22),KR!$A$6:$N$182,14,FALSE),0)</f>
        <v>0</v>
      </c>
      <c r="N22" s="200">
        <f>_xlfn.IFNA(VLOOKUP(CONCATENATE($N$5,$B22,$C22),DARD!$A$6:$N$135,14,FALSE),0)</f>
        <v>0</v>
      </c>
      <c r="O22" s="200">
        <f>_xlfn.IFNA(VLOOKUP(CONCATENATE($O$5,$B22,$C22),AVON!$A$6:$N$144,14,FALSE),0)</f>
        <v>0</v>
      </c>
      <c r="P22" s="200">
        <f>_xlfn.IFNA(VLOOKUP(CONCATENATE($P$5,$B22,$C22),MUR!$A$6:$N$203,14,FALSE),0)</f>
        <v>0</v>
      </c>
      <c r="Q22" s="200">
        <f>_xlfn.IFNA(VLOOKUP(CONCATENATE($Q$5,$B22,$C22),MOOR!$A$6:$N$200,14,FALSE),0)</f>
        <v>0</v>
      </c>
      <c r="R22" s="200">
        <f>_xlfn.IFNA(VLOOKUP(CONCATENATE($R$5,$B22,$C22),KAL!$A$6:$N$200,14,FALSE),0)</f>
        <v>0</v>
      </c>
      <c r="S22" s="200">
        <f>_xlfn.IFNA(VLOOKUP(CONCATENATE($S$5,$B22,$C22),MORT!$A$6:$N$200,14,FALSE),0)</f>
        <v>0</v>
      </c>
      <c r="T22" s="200">
        <f>_xlfn.IFNA(VLOOKUP(CONCATENATE($T$5,$B22,$C22),ESP!$A$6:$N$198,14,FALSE),0)</f>
        <v>0</v>
      </c>
      <c r="U22" s="200">
        <f>_xlfn.IFNA(VLOOKUP(CONCATENATE($U$5,$B22,$C22),MOON!$A$8:$N$198,14,FALSE),0)</f>
        <v>0</v>
      </c>
      <c r="V22" s="200">
        <f>_xlfn.IFNA(VLOOKUP(CONCATENATE($V$5,$B22,$C22),DRY!$A$8:$N$198,14,FALSE),0)</f>
        <v>0</v>
      </c>
      <c r="W22" s="200">
        <f>_xlfn.IFNA(VLOOKUP(CONCATENATE($X$5,$B22,$C22),[4]PCWA!$A$6:$N$198,14,FALSE),0)</f>
        <v>0</v>
      </c>
      <c r="X22" s="200">
        <f>_xlfn.IFNA(VLOOKUP(CONCATENATE($X$5,$B22,$C22),[4]PCWA!$A$6:$N$198,14,FALSE),0)</f>
        <v>0</v>
      </c>
      <c r="Y22" s="200"/>
      <c r="Z22" s="200"/>
      <c r="AA22" s="200"/>
      <c r="AB22" s="200"/>
      <c r="AC22" s="200">
        <f>_xlfn.IFNA(VLOOKUP(CONCATENATE($AC$5,$B22,$C22),HARV!$A$6:$N$198,14,FALSE),0)</f>
        <v>0</v>
      </c>
      <c r="AD22" s="200"/>
      <c r="AE22" s="200">
        <f>_xlfn.IFNA(VLOOKUP(CONCATENATE($AE$5,$B22,$C22),KAL!$A$6:$N$200,14,FALSE),0)</f>
        <v>0</v>
      </c>
      <c r="AF22" s="200">
        <f>_xlfn.IFNA(VLOOKUP(CONCATENATE($AF$5,$B22,$C22),DRY!$A$6:$N$198,14,FALSE),0)</f>
        <v>0</v>
      </c>
      <c r="AG22" s="200">
        <f>_xlfn.IFNA(VLOOKUP(CONCATENATE($AG$5,$B22,$C22),Spare5!$A$6:$N$197,14,FALSE),0)</f>
        <v>0</v>
      </c>
      <c r="AH22" s="201">
        <f>_xlfn.IFNA(VLOOKUP(CONCATENATE($AH$5,$B22,$C22),PCWA!$A$6:$N$231,14,FALSE),0)</f>
        <v>0</v>
      </c>
      <c r="AI22" s="187"/>
    </row>
    <row r="23" spans="1:35" x14ac:dyDescent="0.2">
      <c r="A23" s="551"/>
      <c r="B23" s="193"/>
      <c r="C23" s="202"/>
      <c r="D23" s="202"/>
      <c r="E23" s="202"/>
      <c r="F23" s="203"/>
      <c r="G23" s="199"/>
      <c r="H23" s="197"/>
      <c r="I23" s="198"/>
      <c r="J23" s="199"/>
      <c r="K23" s="200">
        <f>_xlfn.IFNA(VLOOKUP(CONCATENATE($K$5,$B23,$C23),'SER1'!$A$6:$N$200,14,FALSE),0)</f>
        <v>0</v>
      </c>
      <c r="L23" s="200">
        <f>_xlfn.IFNA(VLOOKUP(CONCATENATE($L$5,$B23,$C23),ALB!$A$6:$N$200,14,FALSE),0)</f>
        <v>0</v>
      </c>
      <c r="M23" s="200">
        <f>_xlfn.IFNA(VLOOKUP(CONCATENATE($M$5,$B23,$C23),KR!$A$6:$N$182,14,FALSE),0)</f>
        <v>0</v>
      </c>
      <c r="N23" s="200">
        <f>_xlfn.IFNA(VLOOKUP(CONCATENATE($N$5,$B23,$C23),DARD!$A$6:$N$135,14,FALSE),0)</f>
        <v>0</v>
      </c>
      <c r="O23" s="200">
        <f>_xlfn.IFNA(VLOOKUP(CONCATENATE($O$5,$B23,$C23),AVON!$A$6:$N$144,14,FALSE),0)</f>
        <v>0</v>
      </c>
      <c r="P23" s="200">
        <f>_xlfn.IFNA(VLOOKUP(CONCATENATE($P$5,$B23,$C23),MUR!$A$6:$N$203,14,FALSE),0)</f>
        <v>0</v>
      </c>
      <c r="Q23" s="200">
        <f>_xlfn.IFNA(VLOOKUP(CONCATENATE($Q$5,$B23,$C23),MOOR!$A$6:$N$200,14,FALSE),0)</f>
        <v>0</v>
      </c>
      <c r="R23" s="200">
        <f>_xlfn.IFNA(VLOOKUP(CONCATENATE($R$5,$B23,$C23),KAL!$A$6:$N$200,14,FALSE),0)</f>
        <v>0</v>
      </c>
      <c r="S23" s="200">
        <f>_xlfn.IFNA(VLOOKUP(CONCATENATE($S$5,$B23,$C23),MORT!$A$6:$N$200,14,FALSE),0)</f>
        <v>0</v>
      </c>
      <c r="T23" s="200">
        <f>_xlfn.IFNA(VLOOKUP(CONCATENATE($T$5,$B23,$C23),ESP!$A$6:$N$198,14,FALSE),0)</f>
        <v>0</v>
      </c>
      <c r="U23" s="200">
        <f>_xlfn.IFNA(VLOOKUP(CONCATENATE($U$5,$B23,$C23),MOON!$A$8:$N$198,14,FALSE),0)</f>
        <v>0</v>
      </c>
      <c r="V23" s="200">
        <f>_xlfn.IFNA(VLOOKUP(CONCATENATE($V$5,$B23,$C23),DRY!$A$8:$N$198,14,FALSE),0)</f>
        <v>0</v>
      </c>
      <c r="W23" s="200">
        <f>_xlfn.IFNA(VLOOKUP(CONCATENATE($X$5,$B23,$C23),[4]PCWA!$A$6:$N$198,14,FALSE),0)</f>
        <v>0</v>
      </c>
      <c r="X23" s="200">
        <f>_xlfn.IFNA(VLOOKUP(CONCATENATE($X$5,$B23,$C23),[4]PCWA!$A$6:$N$198,14,FALSE),0)</f>
        <v>0</v>
      </c>
      <c r="Y23" s="200"/>
      <c r="Z23" s="200"/>
      <c r="AA23" s="200"/>
      <c r="AB23" s="200"/>
      <c r="AC23" s="200">
        <f>_xlfn.IFNA(VLOOKUP(CONCATENATE($AC$5,$B23,$C23),HARV!$A$6:$N$198,14,FALSE),0)</f>
        <v>0</v>
      </c>
      <c r="AD23" s="200"/>
      <c r="AE23" s="200">
        <f>_xlfn.IFNA(VLOOKUP(CONCATENATE($AE$5,$B23,$C23),KAL!$A$6:$N$200,14,FALSE),0)</f>
        <v>0</v>
      </c>
      <c r="AF23" s="200">
        <f>_xlfn.IFNA(VLOOKUP(CONCATENATE($AF$5,$B23,$C23),DRY!$A$6:$N$198,14,FALSE),0)</f>
        <v>0</v>
      </c>
      <c r="AG23" s="200">
        <f>_xlfn.IFNA(VLOOKUP(CONCATENATE($AG$5,$B23,$C23),Spare5!$A$6:$N$197,14,FALSE),0)</f>
        <v>0</v>
      </c>
      <c r="AH23" s="201">
        <f>_xlfn.IFNA(VLOOKUP(CONCATENATE($AH$5,$B23,$C23),PCWA!$A$6:$N$231,14,FALSE),0)</f>
        <v>0</v>
      </c>
      <c r="AI23" s="187"/>
    </row>
    <row r="24" spans="1:35" x14ac:dyDescent="0.2">
      <c r="A24" s="551"/>
      <c r="B24" s="193"/>
      <c r="C24" s="202"/>
      <c r="D24" s="202"/>
      <c r="E24" s="202"/>
      <c r="F24" s="203"/>
      <c r="G24" s="199"/>
      <c r="H24" s="197"/>
      <c r="I24" s="198"/>
      <c r="J24" s="199"/>
      <c r="K24" s="200">
        <f>_xlfn.IFNA(VLOOKUP(CONCATENATE($K$5,$B24,$C24),'SER1'!$A$6:$N$200,14,FALSE),0)</f>
        <v>0</v>
      </c>
      <c r="L24" s="200">
        <f>_xlfn.IFNA(VLOOKUP(CONCATENATE($L$5,$B24,$C24),ALB!$A$6:$N$200,14,FALSE),0)</f>
        <v>0</v>
      </c>
      <c r="M24" s="200">
        <f>_xlfn.IFNA(VLOOKUP(CONCATENATE($M$5,$B24,$C24),KR!$A$6:$N$182,14,FALSE),0)</f>
        <v>0</v>
      </c>
      <c r="N24" s="200">
        <f>_xlfn.IFNA(VLOOKUP(CONCATENATE($N$5,$B24,$C24),DARD!$A$6:$N$135,14,FALSE),0)</f>
        <v>0</v>
      </c>
      <c r="O24" s="200">
        <f>_xlfn.IFNA(VLOOKUP(CONCATENATE($O$5,$B24,$C24),AVON!$A$6:$N$144,14,FALSE),0)</f>
        <v>0</v>
      </c>
      <c r="P24" s="200">
        <f>_xlfn.IFNA(VLOOKUP(CONCATENATE($P$5,$B24,$C24),MUR!$A$6:$N$203,14,FALSE),0)</f>
        <v>0</v>
      </c>
      <c r="Q24" s="200">
        <f>_xlfn.IFNA(VLOOKUP(CONCATENATE($Q$5,$B24,$C24),MOOR!$A$6:$N$200,14,FALSE),0)</f>
        <v>0</v>
      </c>
      <c r="R24" s="200">
        <f>_xlfn.IFNA(VLOOKUP(CONCATENATE($R$5,$B24,$C24),KAL!$A$6:$N$200,14,FALSE),0)</f>
        <v>0</v>
      </c>
      <c r="S24" s="200">
        <f>_xlfn.IFNA(VLOOKUP(CONCATENATE($S$5,$B24,$C24),MORT!$A$6:$N$200,14,FALSE),0)</f>
        <v>0</v>
      </c>
      <c r="T24" s="200">
        <f>_xlfn.IFNA(VLOOKUP(CONCATENATE($T$5,$B24,$C24),ESP!$A$6:$N$198,14,FALSE),0)</f>
        <v>0</v>
      </c>
      <c r="U24" s="200">
        <f>_xlfn.IFNA(VLOOKUP(CONCATENATE($U$5,$B24,$C24),MOON!$A$8:$N$198,14,FALSE),0)</f>
        <v>0</v>
      </c>
      <c r="V24" s="200">
        <f>_xlfn.IFNA(VLOOKUP(CONCATENATE($V$5,$B24,$C24),DRY!$A$8:$N$198,14,FALSE),0)</f>
        <v>0</v>
      </c>
      <c r="W24" s="200">
        <f>_xlfn.IFNA(VLOOKUP(CONCATENATE($X$5,$B24,$C24),[4]PCWA!$A$6:$N$198,14,FALSE),0)</f>
        <v>0</v>
      </c>
      <c r="X24" s="200">
        <f>_xlfn.IFNA(VLOOKUP(CONCATENATE($X$5,$B24,$C24),[4]PCWA!$A$6:$N$198,14,FALSE),0)</f>
        <v>0</v>
      </c>
      <c r="Y24" s="200"/>
      <c r="Z24" s="200"/>
      <c r="AA24" s="200"/>
      <c r="AB24" s="200"/>
      <c r="AC24" s="200">
        <f>_xlfn.IFNA(VLOOKUP(CONCATENATE($AC$5,$B24,$C24),HARV!$A$6:$N$198,14,FALSE),0)</f>
        <v>0</v>
      </c>
      <c r="AD24" s="200"/>
      <c r="AE24" s="200">
        <f>_xlfn.IFNA(VLOOKUP(CONCATENATE($AE$5,$B24,$C24),KAL!$A$6:$N$200,14,FALSE),0)</f>
        <v>0</v>
      </c>
      <c r="AF24" s="200">
        <f>_xlfn.IFNA(VLOOKUP(CONCATENATE($AF$5,$B24,$C24),DRY!$A$6:$N$198,14,FALSE),0)</f>
        <v>0</v>
      </c>
      <c r="AG24" s="200">
        <f>_xlfn.IFNA(VLOOKUP(CONCATENATE($AG$5,$B24,$C24),Spare5!$A$6:$N$197,14,FALSE),0)</f>
        <v>0</v>
      </c>
      <c r="AH24" s="201">
        <f>_xlfn.IFNA(VLOOKUP(CONCATENATE($AH$5,$B24,$C24),PCWA!$A$6:$N$231,14,FALSE),0)</f>
        <v>0</v>
      </c>
      <c r="AI24" s="187"/>
    </row>
    <row r="25" spans="1:35" x14ac:dyDescent="0.2">
      <c r="A25" s="551"/>
      <c r="B25" s="193"/>
      <c r="C25" s="202"/>
      <c r="D25" s="194"/>
      <c r="E25" s="194"/>
      <c r="F25" s="203"/>
      <c r="G25" s="199"/>
      <c r="H25" s="197"/>
      <c r="I25" s="198"/>
      <c r="J25" s="199"/>
      <c r="K25" s="200">
        <f>_xlfn.IFNA(VLOOKUP(CONCATENATE($K$5,$B25,$C25),'SER1'!$A$6:$N$200,14,FALSE),0)</f>
        <v>0</v>
      </c>
      <c r="L25" s="200">
        <f>_xlfn.IFNA(VLOOKUP(CONCATENATE($L$5,$B25,$C25),ALB!$A$6:$N$200,14,FALSE),0)</f>
        <v>0</v>
      </c>
      <c r="M25" s="200">
        <f>_xlfn.IFNA(VLOOKUP(CONCATENATE($M$5,$B25,$C25),KR!$A$6:$N$182,14,FALSE),0)</f>
        <v>0</v>
      </c>
      <c r="N25" s="200">
        <f>_xlfn.IFNA(VLOOKUP(CONCATENATE($N$5,$B25,$C25),DARD!$A$6:$N$135,14,FALSE),0)</f>
        <v>0</v>
      </c>
      <c r="O25" s="200">
        <f>_xlfn.IFNA(VLOOKUP(CONCATENATE($O$5,$B25,$C25),AVON!$A$6:$N$144,14,FALSE),0)</f>
        <v>0</v>
      </c>
      <c r="P25" s="200">
        <f>_xlfn.IFNA(VLOOKUP(CONCATENATE($P$5,$B25,$C25),MUR!$A$6:$N$203,14,FALSE),0)</f>
        <v>0</v>
      </c>
      <c r="Q25" s="200">
        <f>_xlfn.IFNA(VLOOKUP(CONCATENATE($Q$5,$B25,$C25),MOOR!$A$6:$N$200,14,FALSE),0)</f>
        <v>0</v>
      </c>
      <c r="R25" s="200">
        <f>_xlfn.IFNA(VLOOKUP(CONCATENATE($R$5,$B25,$C25),KAL!$A$6:$N$200,14,FALSE),0)</f>
        <v>0</v>
      </c>
      <c r="S25" s="200">
        <f>_xlfn.IFNA(VLOOKUP(CONCATENATE($S$5,$B25,$C25),MORT!$A$6:$N$200,14,FALSE),0)</f>
        <v>0</v>
      </c>
      <c r="T25" s="200">
        <f>_xlfn.IFNA(VLOOKUP(CONCATENATE($T$5,$B25,$C25),ESP!$A$6:$N$198,14,FALSE),0)</f>
        <v>0</v>
      </c>
      <c r="U25" s="200">
        <f>_xlfn.IFNA(VLOOKUP(CONCATENATE($U$5,$B25,$C25),MOON!$A$8:$N$198,14,FALSE),0)</f>
        <v>0</v>
      </c>
      <c r="V25" s="200">
        <f>_xlfn.IFNA(VLOOKUP(CONCATENATE($V$5,$B25,$C25),DRY!$A$8:$N$198,14,FALSE),0)</f>
        <v>0</v>
      </c>
      <c r="W25" s="200">
        <f>_xlfn.IFNA(VLOOKUP(CONCATENATE($X$5,$B25,$C25),[4]PCWA!$A$6:$N$198,14,FALSE),0)</f>
        <v>0</v>
      </c>
      <c r="X25" s="200">
        <f>_xlfn.IFNA(VLOOKUP(CONCATENATE($X$5,$B25,$C25),[4]PCWA!$A$6:$N$198,14,FALSE),0)</f>
        <v>0</v>
      </c>
      <c r="Y25" s="200"/>
      <c r="Z25" s="200"/>
      <c r="AA25" s="200"/>
      <c r="AB25" s="200"/>
      <c r="AC25" s="200">
        <f>_xlfn.IFNA(VLOOKUP(CONCATENATE($AC$5,$B25,$C25),HARV!$A$6:$N$198,14,FALSE),0)</f>
        <v>0</v>
      </c>
      <c r="AD25" s="200"/>
      <c r="AE25" s="200">
        <f>_xlfn.IFNA(VLOOKUP(CONCATENATE($AE$5,$B25,$C25),KAL!$A$6:$N$200,14,FALSE),0)</f>
        <v>0</v>
      </c>
      <c r="AF25" s="200">
        <f>_xlfn.IFNA(VLOOKUP(CONCATENATE($AF$5,$B25,$C25),DRY!$A$6:$N$198,14,FALSE),0)</f>
        <v>0</v>
      </c>
      <c r="AG25" s="200">
        <f>_xlfn.IFNA(VLOOKUP(CONCATENATE($AG$5,$B25,$C25),Spare5!$A$6:$N$197,14,FALSE),0)</f>
        <v>0</v>
      </c>
      <c r="AH25" s="201">
        <f>_xlfn.IFNA(VLOOKUP(CONCATENATE($AH$5,$B25,$C25),PCWA!$A$6:$N$231,14,FALSE),0)</f>
        <v>0</v>
      </c>
      <c r="AI25" s="187"/>
    </row>
    <row r="26" spans="1:35" x14ac:dyDescent="0.2">
      <c r="A26" s="551"/>
      <c r="B26" s="193"/>
      <c r="C26" s="202"/>
      <c r="D26" s="202"/>
      <c r="E26" s="202"/>
      <c r="F26" s="203"/>
      <c r="G26" s="199"/>
      <c r="H26" s="197"/>
      <c r="I26" s="198"/>
      <c r="J26" s="199"/>
      <c r="K26" s="200">
        <f>_xlfn.IFNA(VLOOKUP(CONCATENATE($K$5,$B26,$C26),'SER1'!$A$6:$N$200,14,FALSE),0)</f>
        <v>0</v>
      </c>
      <c r="L26" s="200">
        <f>_xlfn.IFNA(VLOOKUP(CONCATENATE($L$5,$B26,$C26),ALB!$A$6:$N$200,14,FALSE),0)</f>
        <v>0</v>
      </c>
      <c r="M26" s="200">
        <f>_xlfn.IFNA(VLOOKUP(CONCATENATE($M$5,$B26,$C26),KR!$A$6:$N$182,14,FALSE),0)</f>
        <v>0</v>
      </c>
      <c r="N26" s="200">
        <f>_xlfn.IFNA(VLOOKUP(CONCATENATE($N$5,$B26,$C26),DARD!$A$6:$N$135,14,FALSE),0)</f>
        <v>0</v>
      </c>
      <c r="O26" s="200">
        <f>_xlfn.IFNA(VLOOKUP(CONCATENATE($O$5,$B26,$C26),AVON!$A$6:$N$144,14,FALSE),0)</f>
        <v>0</v>
      </c>
      <c r="P26" s="200">
        <f>_xlfn.IFNA(VLOOKUP(CONCATENATE($P$5,$B26,$C26),MUR!$A$6:$N$203,14,FALSE),0)</f>
        <v>0</v>
      </c>
      <c r="Q26" s="200">
        <f>_xlfn.IFNA(VLOOKUP(CONCATENATE($Q$5,$B26,$C26),MOOR!$A$6:$N$200,14,FALSE),0)</f>
        <v>0</v>
      </c>
      <c r="R26" s="200">
        <f>_xlfn.IFNA(VLOOKUP(CONCATENATE($R$5,$B26,$C26),KAL!$A$6:$N$200,14,FALSE),0)</f>
        <v>0</v>
      </c>
      <c r="S26" s="200">
        <f>_xlfn.IFNA(VLOOKUP(CONCATENATE($S$5,$B26,$C26),MORT!$A$6:$N$200,14,FALSE),0)</f>
        <v>0</v>
      </c>
      <c r="T26" s="200">
        <f>_xlfn.IFNA(VLOOKUP(CONCATENATE($T$5,$B26,$C26),ESP!$A$6:$N$198,14,FALSE),0)</f>
        <v>0</v>
      </c>
      <c r="U26" s="200">
        <f>_xlfn.IFNA(VLOOKUP(CONCATENATE($U$5,$B26,$C26),MOON!$A$8:$N$198,14,FALSE),0)</f>
        <v>0</v>
      </c>
      <c r="V26" s="200">
        <f>_xlfn.IFNA(VLOOKUP(CONCATENATE($V$5,$B26,$C26),DRY!$A$8:$N$198,14,FALSE),0)</f>
        <v>0</v>
      </c>
      <c r="W26" s="200">
        <f>_xlfn.IFNA(VLOOKUP(CONCATENATE($X$5,$B26,$C26),[4]PCWA!$A$6:$N$198,14,FALSE),0)</f>
        <v>0</v>
      </c>
      <c r="X26" s="200">
        <f>_xlfn.IFNA(VLOOKUP(CONCATENATE($X$5,$B26,$C26),[4]PCWA!$A$6:$N$198,14,FALSE),0)</f>
        <v>0</v>
      </c>
      <c r="Y26" s="200"/>
      <c r="Z26" s="200"/>
      <c r="AA26" s="200"/>
      <c r="AB26" s="200"/>
      <c r="AC26" s="200">
        <f>_xlfn.IFNA(VLOOKUP(CONCATENATE($AC$5,$B26,$C26),HARV!$A$6:$N$198,14,FALSE),0)</f>
        <v>0</v>
      </c>
      <c r="AD26" s="200"/>
      <c r="AE26" s="200">
        <f>_xlfn.IFNA(VLOOKUP(CONCATENATE($AE$5,$B26,$C26),KAL!$A$6:$N$200,14,FALSE),0)</f>
        <v>0</v>
      </c>
      <c r="AF26" s="200">
        <f>_xlfn.IFNA(VLOOKUP(CONCATENATE($AF$5,$B26,$C26),DRY!$A$6:$N$198,14,FALSE),0)</f>
        <v>0</v>
      </c>
      <c r="AG26" s="200">
        <f>_xlfn.IFNA(VLOOKUP(CONCATENATE($AG$5,$B26,$C26),Spare5!$A$6:$N$197,14,FALSE),0)</f>
        <v>0</v>
      </c>
      <c r="AH26" s="201">
        <f>_xlfn.IFNA(VLOOKUP(CONCATENATE($AH$5,$B26,$C26),PCWA!$A$6:$N$231,14,FALSE),0)</f>
        <v>0</v>
      </c>
      <c r="AI26" s="186"/>
    </row>
    <row r="27" spans="1:35" x14ac:dyDescent="0.2">
      <c r="A27" s="551"/>
      <c r="B27" s="193"/>
      <c r="C27" s="202"/>
      <c r="D27" s="202"/>
      <c r="E27" s="202"/>
      <c r="F27" s="203"/>
      <c r="G27" s="199"/>
      <c r="H27" s="197"/>
      <c r="I27" s="198"/>
      <c r="J27" s="199"/>
      <c r="K27" s="200">
        <f>_xlfn.IFNA(VLOOKUP(CONCATENATE($K$5,$B27,$C27),'SER1'!$A$6:$N$200,14,FALSE),0)</f>
        <v>0</v>
      </c>
      <c r="L27" s="200">
        <f>_xlfn.IFNA(VLOOKUP(CONCATENATE($L$5,$B27,$C27),ALB!$A$6:$N$200,14,FALSE),0)</f>
        <v>0</v>
      </c>
      <c r="M27" s="200">
        <f>_xlfn.IFNA(VLOOKUP(CONCATENATE($M$5,$B27,$C27),KR!$A$6:$N$182,14,FALSE),0)</f>
        <v>0</v>
      </c>
      <c r="N27" s="200">
        <f>_xlfn.IFNA(VLOOKUP(CONCATENATE($N$5,$B27,$C27),DARD!$A$6:$N$135,14,FALSE),0)</f>
        <v>0</v>
      </c>
      <c r="O27" s="200">
        <f>_xlfn.IFNA(VLOOKUP(CONCATENATE($O$5,$B27,$C27),AVON!$A$6:$N$144,14,FALSE),0)</f>
        <v>0</v>
      </c>
      <c r="P27" s="200">
        <f>_xlfn.IFNA(VLOOKUP(CONCATENATE($P$5,$B27,$C27),MUR!$A$6:$N$203,14,FALSE),0)</f>
        <v>0</v>
      </c>
      <c r="Q27" s="200">
        <f>_xlfn.IFNA(VLOOKUP(CONCATENATE($Q$5,$B27,$C27),MOOR!$A$6:$N$200,14,FALSE),0)</f>
        <v>0</v>
      </c>
      <c r="R27" s="200">
        <f>_xlfn.IFNA(VLOOKUP(CONCATENATE($R$5,$B27,$C27),KAL!$A$6:$N$200,14,FALSE),0)</f>
        <v>0</v>
      </c>
      <c r="S27" s="200">
        <f>_xlfn.IFNA(VLOOKUP(CONCATENATE($S$5,$B27,$C27),MORT!$A$6:$N$200,14,FALSE),0)</f>
        <v>0</v>
      </c>
      <c r="T27" s="200">
        <f>_xlfn.IFNA(VLOOKUP(CONCATENATE($T$5,$B27,$C27),ESP!$A$6:$N$198,14,FALSE),0)</f>
        <v>0</v>
      </c>
      <c r="U27" s="200">
        <f>_xlfn.IFNA(VLOOKUP(CONCATENATE($U$5,$B27,$C27),MOON!$A$8:$N$198,14,FALSE),0)</f>
        <v>0</v>
      </c>
      <c r="V27" s="200">
        <f>_xlfn.IFNA(VLOOKUP(CONCATENATE($V$5,$B27,$C27),DRY!$A$8:$N$198,14,FALSE),0)</f>
        <v>0</v>
      </c>
      <c r="W27" s="200">
        <f>_xlfn.IFNA(VLOOKUP(CONCATENATE($X$5,$B27,$C27),[4]PCWA!$A$6:$N$198,14,FALSE),0)</f>
        <v>0</v>
      </c>
      <c r="X27" s="200">
        <f>_xlfn.IFNA(VLOOKUP(CONCATENATE($X$5,$B27,$C27),[4]PCWA!$A$6:$N$198,14,FALSE),0)</f>
        <v>0</v>
      </c>
      <c r="Y27" s="200"/>
      <c r="Z27" s="200"/>
      <c r="AA27" s="200"/>
      <c r="AB27" s="200"/>
      <c r="AC27" s="200">
        <f>_xlfn.IFNA(VLOOKUP(CONCATENATE($AC$5,$B27,$C27),HARV!$A$6:$N$198,14,FALSE),0)</f>
        <v>0</v>
      </c>
      <c r="AD27" s="200"/>
      <c r="AE27" s="200">
        <f>_xlfn.IFNA(VLOOKUP(CONCATENATE($AE$5,$B27,$C27),KAL!$A$6:$N$200,14,FALSE),0)</f>
        <v>0</v>
      </c>
      <c r="AF27" s="200">
        <f>_xlfn.IFNA(VLOOKUP(CONCATENATE($AF$5,$B27,$C27),DRY!$A$6:$N$198,14,FALSE),0)</f>
        <v>0</v>
      </c>
      <c r="AG27" s="200">
        <f>_xlfn.IFNA(VLOOKUP(CONCATENATE($AG$5,$B27,$C27),Spare5!$A$6:$N$197,14,FALSE),0)</f>
        <v>0</v>
      </c>
      <c r="AH27" s="201">
        <f>_xlfn.IFNA(VLOOKUP(CONCATENATE($AH$5,$B27,$C27),PCWA!$A$6:$N$231,14,FALSE),0)</f>
        <v>0</v>
      </c>
      <c r="AI27" s="186"/>
    </row>
    <row r="28" spans="1:35" x14ac:dyDescent="0.2">
      <c r="A28" s="551"/>
      <c r="B28" s="193"/>
      <c r="C28" s="202"/>
      <c r="D28" s="202"/>
      <c r="E28" s="202"/>
      <c r="F28" s="203"/>
      <c r="G28" s="199"/>
      <c r="H28" s="197"/>
      <c r="I28" s="198"/>
      <c r="J28" s="199"/>
      <c r="K28" s="200">
        <f>_xlfn.IFNA(VLOOKUP(CONCATENATE($K$5,$B28,$C28),'SER1'!$A$6:$N$200,14,FALSE),0)</f>
        <v>0</v>
      </c>
      <c r="L28" s="200">
        <f>_xlfn.IFNA(VLOOKUP(CONCATENATE($L$5,$B28,$C28),ALB!$A$6:$N$200,14,FALSE),0)</f>
        <v>0</v>
      </c>
      <c r="M28" s="200">
        <f>_xlfn.IFNA(VLOOKUP(CONCATENATE($M$5,$B28,$C28),KR!$A$6:$N$182,14,FALSE),0)</f>
        <v>0</v>
      </c>
      <c r="N28" s="200">
        <f>_xlfn.IFNA(VLOOKUP(CONCATENATE($N$5,$B28,$C28),DARD!$A$6:$N$135,14,FALSE),0)</f>
        <v>0</v>
      </c>
      <c r="O28" s="200">
        <f>_xlfn.IFNA(VLOOKUP(CONCATENATE($O$5,$B28,$C28),AVON!$A$6:$N$144,14,FALSE),0)</f>
        <v>0</v>
      </c>
      <c r="P28" s="200">
        <f>_xlfn.IFNA(VLOOKUP(CONCATENATE($P$5,$B28,$C28),MUR!$A$6:$N$203,14,FALSE),0)</f>
        <v>0</v>
      </c>
      <c r="Q28" s="200">
        <f>_xlfn.IFNA(VLOOKUP(CONCATENATE($Q$5,$B28,$C28),MOOR!$A$6:$N$200,14,FALSE),0)</f>
        <v>0</v>
      </c>
      <c r="R28" s="200">
        <f>_xlfn.IFNA(VLOOKUP(CONCATENATE($R$5,$B28,$C28),KAL!$A$6:$N$200,14,FALSE),0)</f>
        <v>0</v>
      </c>
      <c r="S28" s="200">
        <f>_xlfn.IFNA(VLOOKUP(CONCATENATE($S$5,$B28,$C28),MORT!$A$6:$N$200,14,FALSE),0)</f>
        <v>0</v>
      </c>
      <c r="T28" s="200">
        <f>_xlfn.IFNA(VLOOKUP(CONCATENATE($T$5,$B28,$C28),ESP!$A$6:$N$198,14,FALSE),0)</f>
        <v>0</v>
      </c>
      <c r="U28" s="200">
        <f>_xlfn.IFNA(VLOOKUP(CONCATENATE($U$5,$B28,$C28),MOON!$A$8:$N$198,14,FALSE),0)</f>
        <v>0</v>
      </c>
      <c r="V28" s="200">
        <f>_xlfn.IFNA(VLOOKUP(CONCATENATE($V$5,$B28,$C28),DRY!$A$8:$N$198,14,FALSE),0)</f>
        <v>0</v>
      </c>
      <c r="W28" s="200">
        <f>_xlfn.IFNA(VLOOKUP(CONCATENATE($X$5,$B28,$C28),[4]PCWA!$A$6:$N$198,14,FALSE),0)</f>
        <v>0</v>
      </c>
      <c r="X28" s="200">
        <f>_xlfn.IFNA(VLOOKUP(CONCATENATE($X$5,$B28,$C28),[4]PCWA!$A$6:$N$198,14,FALSE),0)</f>
        <v>0</v>
      </c>
      <c r="Y28" s="200"/>
      <c r="Z28" s="200"/>
      <c r="AA28" s="200"/>
      <c r="AB28" s="200"/>
      <c r="AC28" s="200">
        <f>_xlfn.IFNA(VLOOKUP(CONCATENATE($AC$5,$B28,$C28),HARV!$A$6:$N$198,14,FALSE),0)</f>
        <v>0</v>
      </c>
      <c r="AD28" s="200"/>
      <c r="AE28" s="200">
        <f>_xlfn.IFNA(VLOOKUP(CONCATENATE($AE$5,$B28,$C28),KAL!$A$6:$N$200,14,FALSE),0)</f>
        <v>0</v>
      </c>
      <c r="AF28" s="200">
        <f>_xlfn.IFNA(VLOOKUP(CONCATENATE($AF$5,$B28,$C28),DRY!$A$6:$N$198,14,FALSE),0)</f>
        <v>0</v>
      </c>
      <c r="AG28" s="200">
        <f>_xlfn.IFNA(VLOOKUP(CONCATENATE($AG$5,$B28,$C28),Spare5!$A$6:$N$197,14,FALSE),0)</f>
        <v>0</v>
      </c>
      <c r="AH28" s="201">
        <f>_xlfn.IFNA(VLOOKUP(CONCATENATE($AH$5,$B28,$C28),PCWA!$A$6:$N$231,14,FALSE),0)</f>
        <v>0</v>
      </c>
      <c r="AI28" s="186"/>
    </row>
    <row r="29" spans="1:35" x14ac:dyDescent="0.2">
      <c r="A29" s="551"/>
      <c r="B29" s="193"/>
      <c r="C29" s="202"/>
      <c r="D29" s="202"/>
      <c r="E29" s="202"/>
      <c r="F29" s="203"/>
      <c r="G29" s="199"/>
      <c r="H29" s="197"/>
      <c r="I29" s="198"/>
      <c r="J29" s="199"/>
      <c r="K29" s="200">
        <f>_xlfn.IFNA(VLOOKUP(CONCATENATE($K$5,$B29,$C29),'SER1'!$A$6:$N$200,14,FALSE),0)</f>
        <v>0</v>
      </c>
      <c r="L29" s="200">
        <f>_xlfn.IFNA(VLOOKUP(CONCATENATE($L$5,$B29,$C29),ALB!$A$6:$N$200,14,FALSE),0)</f>
        <v>0</v>
      </c>
      <c r="M29" s="200">
        <f>_xlfn.IFNA(VLOOKUP(CONCATENATE($M$5,$B29,$C29),KR!$A$6:$N$182,14,FALSE),0)</f>
        <v>0</v>
      </c>
      <c r="N29" s="200">
        <f>_xlfn.IFNA(VLOOKUP(CONCATENATE($N$5,$B29,$C29),DARD!$A$6:$N$135,14,FALSE),0)</f>
        <v>0</v>
      </c>
      <c r="O29" s="200">
        <f>_xlfn.IFNA(VLOOKUP(CONCATENATE($O$5,$B29,$C29),AVON!$A$6:$N$144,14,FALSE),0)</f>
        <v>0</v>
      </c>
      <c r="P29" s="200">
        <f>_xlfn.IFNA(VLOOKUP(CONCATENATE($P$5,$B29,$C29),MUR!$A$6:$N$203,14,FALSE),0)</f>
        <v>0</v>
      </c>
      <c r="Q29" s="200">
        <f>_xlfn.IFNA(VLOOKUP(CONCATENATE($Q$5,$B29,$C29),MOOR!$A$6:$N$200,14,FALSE),0)</f>
        <v>0</v>
      </c>
      <c r="R29" s="200">
        <f>_xlfn.IFNA(VLOOKUP(CONCATENATE($R$5,$B29,$C29),KAL!$A$6:$N$200,14,FALSE),0)</f>
        <v>0</v>
      </c>
      <c r="S29" s="200">
        <f>_xlfn.IFNA(VLOOKUP(CONCATENATE($S$5,$B29,$C29),MORT!$A$6:$N$200,14,FALSE),0)</f>
        <v>0</v>
      </c>
      <c r="T29" s="200">
        <f>_xlfn.IFNA(VLOOKUP(CONCATENATE($T$5,$B29,$C29),ESP!$A$6:$N$198,14,FALSE),0)</f>
        <v>0</v>
      </c>
      <c r="U29" s="200">
        <f>_xlfn.IFNA(VLOOKUP(CONCATENATE($U$5,$B29,$C29),MOON!$A$8:$N$198,14,FALSE),0)</f>
        <v>0</v>
      </c>
      <c r="V29" s="200">
        <f>_xlfn.IFNA(VLOOKUP(CONCATENATE($V$5,$B29,$C29),DRY!$A$8:$N$198,14,FALSE),0)</f>
        <v>0</v>
      </c>
      <c r="W29" s="200">
        <f>_xlfn.IFNA(VLOOKUP(CONCATENATE($X$5,$B29,$C29),[4]PCWA!$A$6:$N$198,14,FALSE),0)</f>
        <v>0</v>
      </c>
      <c r="X29" s="200">
        <f>_xlfn.IFNA(VLOOKUP(CONCATENATE($X$5,$B29,$C29),[4]PCWA!$A$6:$N$198,14,FALSE),0)</f>
        <v>0</v>
      </c>
      <c r="Y29" s="200"/>
      <c r="Z29" s="200"/>
      <c r="AA29" s="200"/>
      <c r="AB29" s="200"/>
      <c r="AC29" s="200">
        <f>_xlfn.IFNA(VLOOKUP(CONCATENATE($AC$5,$B29,$C29),HARV!$A$6:$N$198,14,FALSE),0)</f>
        <v>0</v>
      </c>
      <c r="AD29" s="200"/>
      <c r="AE29" s="200">
        <f>_xlfn.IFNA(VLOOKUP(CONCATENATE($AE$5,$B29,$C29),KAL!$A$6:$N$200,14,FALSE),0)</f>
        <v>0</v>
      </c>
      <c r="AF29" s="200">
        <f>_xlfn.IFNA(VLOOKUP(CONCATENATE($AF$5,$B29,$C29),DRY!$A$6:$N$198,14,FALSE),0)</f>
        <v>0</v>
      </c>
      <c r="AG29" s="200">
        <f>_xlfn.IFNA(VLOOKUP(CONCATENATE($AG$5,$B29,$C29),Spare5!$A$6:$N$197,14,FALSE),0)</f>
        <v>0</v>
      </c>
      <c r="AH29" s="201">
        <f>_xlfn.IFNA(VLOOKUP(CONCATENATE($AH$5,$B29,$C29),PCWA!$A$6:$N$231,14,FALSE),0)</f>
        <v>0</v>
      </c>
      <c r="AI29" s="187"/>
    </row>
    <row r="30" spans="1:35" x14ac:dyDescent="0.2">
      <c r="A30" s="551"/>
      <c r="B30" s="193"/>
      <c r="C30" s="202"/>
      <c r="D30" s="202"/>
      <c r="E30" s="202"/>
      <c r="F30" s="203"/>
      <c r="G30" s="199"/>
      <c r="H30" s="197"/>
      <c r="I30" s="198"/>
      <c r="J30" s="199"/>
      <c r="K30" s="200">
        <f>_xlfn.IFNA(VLOOKUP(CONCATENATE($K$5,$B30,$C30),'SER1'!$A$6:$N$200,14,FALSE),0)</f>
        <v>0</v>
      </c>
      <c r="L30" s="200">
        <f>_xlfn.IFNA(VLOOKUP(CONCATENATE($L$5,$B30,$C30),ALB!$A$6:$N$200,14,FALSE),0)</f>
        <v>0</v>
      </c>
      <c r="M30" s="200">
        <f>_xlfn.IFNA(VLOOKUP(CONCATENATE($M$5,$B30,$C30),KR!$A$6:$N$182,14,FALSE),0)</f>
        <v>0</v>
      </c>
      <c r="N30" s="200">
        <f>_xlfn.IFNA(VLOOKUP(CONCATENATE($N$5,$B30,$C30),DARD!$A$6:$N$135,14,FALSE),0)</f>
        <v>0</v>
      </c>
      <c r="O30" s="200">
        <f>_xlfn.IFNA(VLOOKUP(CONCATENATE($O$5,$B30,$C30),AVON!$A$6:$N$144,14,FALSE),0)</f>
        <v>0</v>
      </c>
      <c r="P30" s="200">
        <f>_xlfn.IFNA(VLOOKUP(CONCATENATE($P$5,$B30,$C30),MUR!$A$6:$N$203,14,FALSE),0)</f>
        <v>0</v>
      </c>
      <c r="Q30" s="200">
        <f>_xlfn.IFNA(VLOOKUP(CONCATENATE($Q$5,$B30,$C30),MOOR!$A$6:$N$200,14,FALSE),0)</f>
        <v>0</v>
      </c>
      <c r="R30" s="200">
        <f>_xlfn.IFNA(VLOOKUP(CONCATENATE($R$5,$B30,$C30),KAL!$A$6:$N$200,14,FALSE),0)</f>
        <v>0</v>
      </c>
      <c r="S30" s="200">
        <f>_xlfn.IFNA(VLOOKUP(CONCATENATE($S$5,$B30,$C30),MORT!$A$6:$N$200,14,FALSE),0)</f>
        <v>0</v>
      </c>
      <c r="T30" s="200">
        <f>_xlfn.IFNA(VLOOKUP(CONCATENATE($T$5,$B30,$C30),ESP!$A$6:$N$198,14,FALSE),0)</f>
        <v>0</v>
      </c>
      <c r="U30" s="200">
        <f>_xlfn.IFNA(VLOOKUP(CONCATENATE($U$5,$B30,$C30),MOON!$A$8:$N$198,14,FALSE),0)</f>
        <v>0</v>
      </c>
      <c r="V30" s="200">
        <f>_xlfn.IFNA(VLOOKUP(CONCATENATE($V$5,$B30,$C30),DRY!$A$8:$N$198,14,FALSE),0)</f>
        <v>0</v>
      </c>
      <c r="W30" s="200">
        <f>_xlfn.IFNA(VLOOKUP(CONCATENATE($X$5,$B30,$C30),[4]PCWA!$A$6:$N$198,14,FALSE),0)</f>
        <v>0</v>
      </c>
      <c r="X30" s="200">
        <f>_xlfn.IFNA(VLOOKUP(CONCATENATE($X$5,$B30,$C30),[4]PCWA!$A$6:$N$198,14,FALSE),0)</f>
        <v>0</v>
      </c>
      <c r="Y30" s="200"/>
      <c r="Z30" s="200"/>
      <c r="AA30" s="200"/>
      <c r="AB30" s="200"/>
      <c r="AC30" s="200">
        <f>_xlfn.IFNA(VLOOKUP(CONCATENATE($AC$5,$B30,$C30),HARV!$A$6:$N$198,14,FALSE),0)</f>
        <v>0</v>
      </c>
      <c r="AD30" s="200"/>
      <c r="AE30" s="200">
        <f>_xlfn.IFNA(VLOOKUP(CONCATENATE($AE$5,$B30,$C30),KAL!$A$6:$N$200,14,FALSE),0)</f>
        <v>0</v>
      </c>
      <c r="AF30" s="200">
        <f>_xlfn.IFNA(VLOOKUP(CONCATENATE($AF$5,$B30,$C30),DRY!$A$6:$N$198,14,FALSE),0)</f>
        <v>0</v>
      </c>
      <c r="AG30" s="200">
        <f>_xlfn.IFNA(VLOOKUP(CONCATENATE($AG$5,$B30,$C30),Spare5!$A$6:$N$197,14,FALSE),0)</f>
        <v>0</v>
      </c>
      <c r="AH30" s="201">
        <f>_xlfn.IFNA(VLOOKUP(CONCATENATE($AH$5,$B30,$C30),PCWA!$A$6:$N$231,14,FALSE),0)</f>
        <v>0</v>
      </c>
      <c r="AI30" s="187"/>
    </row>
    <row r="31" spans="1:35" x14ac:dyDescent="0.2">
      <c r="A31" s="551"/>
      <c r="B31" s="193"/>
      <c r="C31" s="202"/>
      <c r="D31" s="202"/>
      <c r="E31" s="202"/>
      <c r="F31" s="203"/>
      <c r="G31" s="199"/>
      <c r="H31" s="197"/>
      <c r="I31" s="198"/>
      <c r="J31" s="199"/>
      <c r="K31" s="200">
        <f>_xlfn.IFNA(VLOOKUP(CONCATENATE($K$5,$B31,$C31),'SER1'!$A$6:$N$200,14,FALSE),0)</f>
        <v>0</v>
      </c>
      <c r="L31" s="200">
        <f>_xlfn.IFNA(VLOOKUP(CONCATENATE($L$5,$B31,$C31),ALB!$A$6:$N$200,14,FALSE),0)</f>
        <v>0</v>
      </c>
      <c r="M31" s="200">
        <f>_xlfn.IFNA(VLOOKUP(CONCATENATE($M$5,$B31,$C31),KR!$A$6:$N$182,14,FALSE),0)</f>
        <v>0</v>
      </c>
      <c r="N31" s="200">
        <f>_xlfn.IFNA(VLOOKUP(CONCATENATE($N$5,$B31,$C31),DARD!$A$6:$N$135,14,FALSE),0)</f>
        <v>0</v>
      </c>
      <c r="O31" s="200">
        <f>_xlfn.IFNA(VLOOKUP(CONCATENATE($O$5,$B31,$C31),AVON!$A$6:$N$144,14,FALSE),0)</f>
        <v>0</v>
      </c>
      <c r="P31" s="200">
        <f>_xlfn.IFNA(VLOOKUP(CONCATENATE($P$5,$B31,$C31),MUR!$A$6:$N$203,14,FALSE),0)</f>
        <v>0</v>
      </c>
      <c r="Q31" s="200">
        <f>_xlfn.IFNA(VLOOKUP(CONCATENATE($Q$5,$B31,$C31),MOOR!$A$6:$N$200,14,FALSE),0)</f>
        <v>0</v>
      </c>
      <c r="R31" s="200">
        <f>_xlfn.IFNA(VLOOKUP(CONCATENATE($R$5,$B31,$C31),KAL!$A$6:$N$200,14,FALSE),0)</f>
        <v>0</v>
      </c>
      <c r="S31" s="200">
        <f>_xlfn.IFNA(VLOOKUP(CONCATENATE($S$5,$B31,$C31),MORT!$A$6:$N$200,14,FALSE),0)</f>
        <v>0</v>
      </c>
      <c r="T31" s="200">
        <f>_xlfn.IFNA(VLOOKUP(CONCATENATE($T$5,$B31,$C31),ESP!$A$6:$N$198,14,FALSE),0)</f>
        <v>0</v>
      </c>
      <c r="U31" s="200">
        <f>_xlfn.IFNA(VLOOKUP(CONCATENATE($U$5,$B31,$C31),MOON!$A$8:$N$198,14,FALSE),0)</f>
        <v>0</v>
      </c>
      <c r="V31" s="200">
        <f>_xlfn.IFNA(VLOOKUP(CONCATENATE($V$5,$B31,$C31),DRY!$A$8:$N$198,14,FALSE),0)</f>
        <v>0</v>
      </c>
      <c r="W31" s="200">
        <f>_xlfn.IFNA(VLOOKUP(CONCATENATE($X$5,$B31,$C31),[4]PCWA!$A$6:$N$198,14,FALSE),0)</f>
        <v>0</v>
      </c>
      <c r="X31" s="200">
        <f>_xlfn.IFNA(VLOOKUP(CONCATENATE($X$5,$B31,$C31),[4]PCWA!$A$6:$N$198,14,FALSE),0)</f>
        <v>0</v>
      </c>
      <c r="Y31" s="200"/>
      <c r="Z31" s="200"/>
      <c r="AA31" s="200"/>
      <c r="AB31" s="200"/>
      <c r="AC31" s="200">
        <f>_xlfn.IFNA(VLOOKUP(CONCATENATE($AC$5,$B31,$C31),HARV!$A$6:$N$198,14,FALSE),0)</f>
        <v>0</v>
      </c>
      <c r="AD31" s="200"/>
      <c r="AE31" s="200">
        <f>_xlfn.IFNA(VLOOKUP(CONCATENATE($AE$5,$B31,$C31),KAL!$A$6:$N$200,14,FALSE),0)</f>
        <v>0</v>
      </c>
      <c r="AF31" s="200">
        <f>_xlfn.IFNA(VLOOKUP(CONCATENATE($AF$5,$B31,$C31),DRY!$A$6:$N$198,14,FALSE),0)</f>
        <v>0</v>
      </c>
      <c r="AG31" s="200">
        <f>_xlfn.IFNA(VLOOKUP(CONCATENATE($AG$5,$B31,$C31),Spare5!$A$6:$N$197,14,FALSE),0)</f>
        <v>0</v>
      </c>
      <c r="AH31" s="201">
        <f>_xlfn.IFNA(VLOOKUP(CONCATENATE($AH$5,$B31,$C31),PCWA!$A$6:$N$231,14,FALSE),0)</f>
        <v>0</v>
      </c>
      <c r="AI31" s="187"/>
    </row>
    <row r="32" spans="1:35" x14ac:dyDescent="0.2">
      <c r="A32" s="551"/>
      <c r="B32" s="193"/>
      <c r="C32" s="202"/>
      <c r="D32" s="194"/>
      <c r="E32" s="194"/>
      <c r="F32" s="203"/>
      <c r="G32" s="199"/>
      <c r="H32" s="197"/>
      <c r="I32" s="198"/>
      <c r="J32" s="199"/>
      <c r="K32" s="200">
        <f>_xlfn.IFNA(VLOOKUP(CONCATENATE($K$5,$B32,$C32),'SER1'!$A$6:$N$200,14,FALSE),0)</f>
        <v>0</v>
      </c>
      <c r="L32" s="200">
        <f>_xlfn.IFNA(VLOOKUP(CONCATENATE($L$5,$B32,$C32),ALB!$A$6:$N$200,14,FALSE),0)</f>
        <v>0</v>
      </c>
      <c r="M32" s="200">
        <f>_xlfn.IFNA(VLOOKUP(CONCATENATE($M$5,$B32,$C32),KR!$A$6:$N$182,14,FALSE),0)</f>
        <v>0</v>
      </c>
      <c r="N32" s="200">
        <f>_xlfn.IFNA(VLOOKUP(CONCATENATE($N$5,$B32,$C32),DARD!$A$6:$N$135,14,FALSE),0)</f>
        <v>0</v>
      </c>
      <c r="O32" s="200">
        <f>_xlfn.IFNA(VLOOKUP(CONCATENATE($O$5,$B32,$C32),AVON!$A$6:$N$144,14,FALSE),0)</f>
        <v>0</v>
      </c>
      <c r="P32" s="200">
        <f>_xlfn.IFNA(VLOOKUP(CONCATENATE($P$5,$B32,$C32),MUR!$A$6:$N$203,14,FALSE),0)</f>
        <v>0</v>
      </c>
      <c r="Q32" s="200">
        <f>_xlfn.IFNA(VLOOKUP(CONCATENATE($Q$5,$B32,$C32),MOOR!$A$6:$N$200,14,FALSE),0)</f>
        <v>0</v>
      </c>
      <c r="R32" s="200">
        <f>_xlfn.IFNA(VLOOKUP(CONCATENATE($R$5,$B32,$C32),KAL!$A$6:$N$200,14,FALSE),0)</f>
        <v>0</v>
      </c>
      <c r="S32" s="200">
        <f>_xlfn.IFNA(VLOOKUP(CONCATENATE($S$5,$B32,$C32),MORT!$A$6:$N$200,14,FALSE),0)</f>
        <v>0</v>
      </c>
      <c r="T32" s="200">
        <f>_xlfn.IFNA(VLOOKUP(CONCATENATE($T$5,$B32,$C32),ESP!$A$6:$N$198,14,FALSE),0)</f>
        <v>0</v>
      </c>
      <c r="U32" s="200">
        <f>_xlfn.IFNA(VLOOKUP(CONCATENATE($U$5,$B32,$C32),MOON!$A$8:$N$198,14,FALSE),0)</f>
        <v>0</v>
      </c>
      <c r="V32" s="200">
        <f>_xlfn.IFNA(VLOOKUP(CONCATENATE($V$5,$B32,$C32),DRY!$A$8:$N$198,14,FALSE),0)</f>
        <v>0</v>
      </c>
      <c r="W32" s="200">
        <f>_xlfn.IFNA(VLOOKUP(CONCATENATE($X$5,$B32,$C32),[4]PCWA!$A$6:$N$198,14,FALSE),0)</f>
        <v>0</v>
      </c>
      <c r="X32" s="200">
        <f>_xlfn.IFNA(VLOOKUP(CONCATENATE($X$5,$B32,$C32),[4]PCWA!$A$6:$N$198,14,FALSE),0)</f>
        <v>0</v>
      </c>
      <c r="Y32" s="200"/>
      <c r="Z32" s="200"/>
      <c r="AA32" s="200"/>
      <c r="AB32" s="200"/>
      <c r="AC32" s="200">
        <f>_xlfn.IFNA(VLOOKUP(CONCATENATE($AC$5,$B32,$C32),HARV!$A$6:$N$198,14,FALSE),0)</f>
        <v>0</v>
      </c>
      <c r="AD32" s="200"/>
      <c r="AE32" s="200">
        <f>_xlfn.IFNA(VLOOKUP(CONCATENATE($AE$5,$B32,$C32),KAL!$A$6:$N$200,14,FALSE),0)</f>
        <v>0</v>
      </c>
      <c r="AF32" s="200">
        <f>_xlfn.IFNA(VLOOKUP(CONCATENATE($AF$5,$B32,$C32),DRY!$A$6:$N$198,14,FALSE),0)</f>
        <v>0</v>
      </c>
      <c r="AG32" s="200">
        <f>_xlfn.IFNA(VLOOKUP(CONCATENATE($AG$5,$B32,$C32),Spare5!$A$6:$N$197,14,FALSE),0)</f>
        <v>0</v>
      </c>
      <c r="AH32" s="201">
        <f>_xlfn.IFNA(VLOOKUP(CONCATENATE($AH$5,$B32,$C32),PCWA!$A$6:$N$231,14,FALSE),0)</f>
        <v>0</v>
      </c>
      <c r="AI32" s="187"/>
    </row>
    <row r="33" spans="1:35" x14ac:dyDescent="0.2">
      <c r="A33" s="551"/>
      <c r="B33" s="193"/>
      <c r="C33" s="202"/>
      <c r="D33" s="202"/>
      <c r="E33" s="202"/>
      <c r="F33" s="203"/>
      <c r="G33" s="199"/>
      <c r="H33" s="197"/>
      <c r="I33" s="198"/>
      <c r="J33" s="199"/>
      <c r="K33" s="200">
        <f>_xlfn.IFNA(VLOOKUP(CONCATENATE($K$5,$B33,$C33),'SER1'!$A$6:$N$200,14,FALSE),0)</f>
        <v>0</v>
      </c>
      <c r="L33" s="200">
        <f>_xlfn.IFNA(VLOOKUP(CONCATENATE($L$5,$B33,$C33),ALB!$A$6:$N$200,14,FALSE),0)</f>
        <v>0</v>
      </c>
      <c r="M33" s="200">
        <f>_xlfn.IFNA(VLOOKUP(CONCATENATE($M$5,$B33,$C33),KR!$A$6:$N$182,14,FALSE),0)</f>
        <v>0</v>
      </c>
      <c r="N33" s="200">
        <f>_xlfn.IFNA(VLOOKUP(CONCATENATE($N$5,$B33,$C33),DARD!$A$6:$N$135,14,FALSE),0)</f>
        <v>0</v>
      </c>
      <c r="O33" s="200">
        <f>_xlfn.IFNA(VLOOKUP(CONCATENATE($O$5,$B33,$C33),AVON!$A$6:$N$144,14,FALSE),0)</f>
        <v>0</v>
      </c>
      <c r="P33" s="200">
        <f>_xlfn.IFNA(VLOOKUP(CONCATENATE($P$5,$B33,$C33),MUR!$A$6:$N$203,14,FALSE),0)</f>
        <v>0</v>
      </c>
      <c r="Q33" s="200">
        <f>_xlfn.IFNA(VLOOKUP(CONCATENATE($Q$5,$B33,$C33),MOOR!$A$6:$N$200,14,FALSE),0)</f>
        <v>0</v>
      </c>
      <c r="R33" s="200">
        <f>_xlfn.IFNA(VLOOKUP(CONCATENATE($R$5,$B33,$C33),KAL!$A$6:$N$200,14,FALSE),0)</f>
        <v>0</v>
      </c>
      <c r="S33" s="200">
        <f>_xlfn.IFNA(VLOOKUP(CONCATENATE($S$5,$B33,$C33),MORT!$A$6:$N$200,14,FALSE),0)</f>
        <v>0</v>
      </c>
      <c r="T33" s="200">
        <f>_xlfn.IFNA(VLOOKUP(CONCATENATE($T$5,$B33,$C33),ESP!$A$6:$N$198,14,FALSE),0)</f>
        <v>0</v>
      </c>
      <c r="U33" s="200">
        <f>_xlfn.IFNA(VLOOKUP(CONCATENATE($U$5,$B33,$C33),MOON!$A$8:$N$198,14,FALSE),0)</f>
        <v>0</v>
      </c>
      <c r="V33" s="200">
        <f>_xlfn.IFNA(VLOOKUP(CONCATENATE($V$5,$B33,$C33),DRY!$A$8:$N$198,14,FALSE),0)</f>
        <v>0</v>
      </c>
      <c r="W33" s="200">
        <f>_xlfn.IFNA(VLOOKUP(CONCATENATE($X$5,$B33,$C33),[4]PCWA!$A$6:$N$198,14,FALSE),0)</f>
        <v>0</v>
      </c>
      <c r="X33" s="200">
        <f>_xlfn.IFNA(VLOOKUP(CONCATENATE($X$5,$B33,$C33),[4]PCWA!$A$6:$N$198,14,FALSE),0)</f>
        <v>0</v>
      </c>
      <c r="Y33" s="200"/>
      <c r="Z33" s="200"/>
      <c r="AA33" s="200"/>
      <c r="AB33" s="200"/>
      <c r="AC33" s="200">
        <f>_xlfn.IFNA(VLOOKUP(CONCATENATE($AC$5,$B33,$C33),HARV!$A$6:$N$198,14,FALSE),0)</f>
        <v>0</v>
      </c>
      <c r="AD33" s="200"/>
      <c r="AE33" s="200">
        <f>_xlfn.IFNA(VLOOKUP(CONCATENATE($AE$5,$B33,$C33),KAL!$A$6:$N$200,14,FALSE),0)</f>
        <v>0</v>
      </c>
      <c r="AF33" s="200">
        <f>_xlfn.IFNA(VLOOKUP(CONCATENATE($AF$5,$B33,$C33),DRY!$A$6:$N$198,14,FALSE),0)</f>
        <v>0</v>
      </c>
      <c r="AG33" s="200">
        <f>_xlfn.IFNA(VLOOKUP(CONCATENATE($AG$5,$B33,$C33),Spare5!$A$6:$N$197,14,FALSE),0)</f>
        <v>0</v>
      </c>
      <c r="AH33" s="201">
        <f>_xlfn.IFNA(VLOOKUP(CONCATENATE($AH$5,$B33,$C33),PCWA!$A$6:$N$231,14,FALSE),0)</f>
        <v>0</v>
      </c>
      <c r="AI33" s="186"/>
    </row>
    <row r="34" spans="1:35" x14ac:dyDescent="0.2">
      <c r="A34" s="551"/>
      <c r="B34" s="193"/>
      <c r="C34" s="202"/>
      <c r="D34" s="202"/>
      <c r="E34" s="202"/>
      <c r="F34" s="203"/>
      <c r="G34" s="199"/>
      <c r="H34" s="197"/>
      <c r="I34" s="198"/>
      <c r="J34" s="199"/>
      <c r="K34" s="200">
        <f>_xlfn.IFNA(VLOOKUP(CONCATENATE($K$5,$B34,$C34),'SER1'!$A$6:$N$200,14,FALSE),0)</f>
        <v>0</v>
      </c>
      <c r="L34" s="200">
        <f>_xlfn.IFNA(VLOOKUP(CONCATENATE($L$5,$B34,$C34),ALB!$A$6:$N$200,14,FALSE),0)</f>
        <v>0</v>
      </c>
      <c r="M34" s="200">
        <f>_xlfn.IFNA(VLOOKUP(CONCATENATE($M$5,$B34,$C34),KR!$A$6:$N$182,14,FALSE),0)</f>
        <v>0</v>
      </c>
      <c r="N34" s="200">
        <f>_xlfn.IFNA(VLOOKUP(CONCATENATE($N$5,$B34,$C34),DARD!$A$6:$N$135,14,FALSE),0)</f>
        <v>0</v>
      </c>
      <c r="O34" s="200">
        <f>_xlfn.IFNA(VLOOKUP(CONCATENATE($O$5,$B34,$C34),AVON!$A$6:$N$144,14,FALSE),0)</f>
        <v>0</v>
      </c>
      <c r="P34" s="200">
        <f>_xlfn.IFNA(VLOOKUP(CONCATENATE($P$5,$B34,$C34),MUR!$A$6:$N$203,14,FALSE),0)</f>
        <v>0</v>
      </c>
      <c r="Q34" s="200">
        <f>_xlfn.IFNA(VLOOKUP(CONCATENATE($Q$5,$B34,$C34),MOOR!$A$6:$N$200,14,FALSE),0)</f>
        <v>0</v>
      </c>
      <c r="R34" s="200">
        <f>_xlfn.IFNA(VLOOKUP(CONCATENATE($R$5,$B34,$C34),KAL!$A$6:$N$200,14,FALSE),0)</f>
        <v>0</v>
      </c>
      <c r="S34" s="200">
        <f>_xlfn.IFNA(VLOOKUP(CONCATENATE($S$5,$B34,$C34),MORT!$A$6:$N$200,14,FALSE),0)</f>
        <v>0</v>
      </c>
      <c r="T34" s="200">
        <f>_xlfn.IFNA(VLOOKUP(CONCATENATE($T$5,$B34,$C34),ESP!$A$6:$N$198,14,FALSE),0)</f>
        <v>0</v>
      </c>
      <c r="U34" s="200">
        <f>_xlfn.IFNA(VLOOKUP(CONCATENATE($U$5,$B34,$C34),MOON!$A$8:$N$198,14,FALSE),0)</f>
        <v>0</v>
      </c>
      <c r="V34" s="200">
        <f>_xlfn.IFNA(VLOOKUP(CONCATENATE($V$5,$B34,$C34),DRY!$A$8:$N$198,14,FALSE),0)</f>
        <v>0</v>
      </c>
      <c r="W34" s="200">
        <f>_xlfn.IFNA(VLOOKUP(CONCATENATE($X$5,$B34,$C34),[4]PCWA!$A$6:$N$198,14,FALSE),0)</f>
        <v>0</v>
      </c>
      <c r="X34" s="200">
        <f>_xlfn.IFNA(VLOOKUP(CONCATENATE($X$5,$B34,$C34),[4]PCWA!$A$6:$N$198,14,FALSE),0)</f>
        <v>0</v>
      </c>
      <c r="Y34" s="200"/>
      <c r="Z34" s="200"/>
      <c r="AA34" s="200"/>
      <c r="AB34" s="200"/>
      <c r="AC34" s="200">
        <f>_xlfn.IFNA(VLOOKUP(CONCATENATE($AC$5,$B34,$C34),HARV!$A$6:$N$198,14,FALSE),0)</f>
        <v>0</v>
      </c>
      <c r="AD34" s="200"/>
      <c r="AE34" s="200">
        <f>_xlfn.IFNA(VLOOKUP(CONCATENATE($AE$5,$B34,$C34),KAL!$A$6:$N$200,14,FALSE),0)</f>
        <v>0</v>
      </c>
      <c r="AF34" s="200">
        <f>_xlfn.IFNA(VLOOKUP(CONCATENATE($AF$5,$B34,$C34),DRY!$A$6:$N$198,14,FALSE),0)</f>
        <v>0</v>
      </c>
      <c r="AG34" s="200">
        <f>_xlfn.IFNA(VLOOKUP(CONCATENATE($AG$5,$B34,$C34),Spare5!$A$6:$N$197,14,FALSE),0)</f>
        <v>0</v>
      </c>
      <c r="AH34" s="201">
        <f>_xlfn.IFNA(VLOOKUP(CONCATENATE($AH$5,$B34,$C34),PCWA!$A$6:$N$231,14,FALSE),0)</f>
        <v>0</v>
      </c>
      <c r="AI34" s="186"/>
    </row>
    <row r="35" spans="1:35" x14ac:dyDescent="0.2">
      <c r="A35" s="551"/>
      <c r="B35" s="193"/>
      <c r="C35" s="202"/>
      <c r="D35" s="202"/>
      <c r="E35" s="202"/>
      <c r="F35" s="203"/>
      <c r="G35" s="199"/>
      <c r="H35" s="197"/>
      <c r="I35" s="198"/>
      <c r="J35" s="199"/>
      <c r="K35" s="200">
        <f>_xlfn.IFNA(VLOOKUP(CONCATENATE($K$5,$B35,$C35),'SER1'!$A$6:$N$200,14,FALSE),0)</f>
        <v>0</v>
      </c>
      <c r="L35" s="200">
        <f>_xlfn.IFNA(VLOOKUP(CONCATENATE($L$5,$B35,$C35),ALB!$A$6:$N$200,14,FALSE),0)</f>
        <v>0</v>
      </c>
      <c r="M35" s="200">
        <f>_xlfn.IFNA(VLOOKUP(CONCATENATE($M$5,$B35,$C35),KR!$A$6:$N$182,14,FALSE),0)</f>
        <v>0</v>
      </c>
      <c r="N35" s="200">
        <f>_xlfn.IFNA(VLOOKUP(CONCATENATE($N$5,$B35,$C35),DARD!$A$6:$N$135,14,FALSE),0)</f>
        <v>0</v>
      </c>
      <c r="O35" s="200">
        <f>_xlfn.IFNA(VLOOKUP(CONCATENATE($O$5,$B35,$C35),AVON!$A$6:$N$144,14,FALSE),0)</f>
        <v>0</v>
      </c>
      <c r="P35" s="200">
        <f>_xlfn.IFNA(VLOOKUP(CONCATENATE($P$5,$B35,$C35),MUR!$A$6:$N$203,14,FALSE),0)</f>
        <v>0</v>
      </c>
      <c r="Q35" s="200">
        <f>_xlfn.IFNA(VLOOKUP(CONCATENATE($Q$5,$B35,$C35),MOOR!$A$6:$N$200,14,FALSE),0)</f>
        <v>0</v>
      </c>
      <c r="R35" s="200">
        <f>_xlfn.IFNA(VLOOKUP(CONCATENATE($R$5,$B35,$C35),KAL!$A$6:$N$200,14,FALSE),0)</f>
        <v>0</v>
      </c>
      <c r="S35" s="200">
        <f>_xlfn.IFNA(VLOOKUP(CONCATENATE($S$5,$B35,$C35),MORT!$A$6:$N$200,14,FALSE),0)</f>
        <v>0</v>
      </c>
      <c r="T35" s="200">
        <f>_xlfn.IFNA(VLOOKUP(CONCATENATE($T$5,$B35,$C35),ESP!$A$6:$N$198,14,FALSE),0)</f>
        <v>0</v>
      </c>
      <c r="U35" s="200">
        <f>_xlfn.IFNA(VLOOKUP(CONCATENATE($U$5,$B35,$C35),MOON!$A$8:$N$198,14,FALSE),0)</f>
        <v>0</v>
      </c>
      <c r="V35" s="200">
        <f>_xlfn.IFNA(VLOOKUP(CONCATENATE($V$5,$B35,$C35),DRY!$A$8:$N$198,14,FALSE),0)</f>
        <v>0</v>
      </c>
      <c r="W35" s="200">
        <f>_xlfn.IFNA(VLOOKUP(CONCATENATE($X$5,$B35,$C35),[4]PCWA!$A$6:$N$198,14,FALSE),0)</f>
        <v>0</v>
      </c>
      <c r="X35" s="200">
        <f>_xlfn.IFNA(VLOOKUP(CONCATENATE($X$5,$B35,$C35),[4]PCWA!$A$6:$N$198,14,FALSE),0)</f>
        <v>0</v>
      </c>
      <c r="Y35" s="200"/>
      <c r="Z35" s="200"/>
      <c r="AA35" s="200"/>
      <c r="AB35" s="200"/>
      <c r="AC35" s="200">
        <f>_xlfn.IFNA(VLOOKUP(CONCATENATE($AC$5,$B35,$C35),HARV!$A$6:$N$198,14,FALSE),0)</f>
        <v>0</v>
      </c>
      <c r="AD35" s="200"/>
      <c r="AE35" s="200">
        <f>_xlfn.IFNA(VLOOKUP(CONCATENATE($AE$5,$B35,$C35),KAL!$A$6:$N$200,14,FALSE),0)</f>
        <v>0</v>
      </c>
      <c r="AF35" s="200">
        <f>_xlfn.IFNA(VLOOKUP(CONCATENATE($AF$5,$B35,$C35),DRY!$A$6:$N$198,14,FALSE),0)</f>
        <v>0</v>
      </c>
      <c r="AG35" s="200">
        <f>_xlfn.IFNA(VLOOKUP(CONCATENATE($AG$5,$B35,$C35),Spare5!$A$6:$N$197,14,FALSE),0)</f>
        <v>0</v>
      </c>
      <c r="AH35" s="201">
        <f>_xlfn.IFNA(VLOOKUP(CONCATENATE($AH$5,$B35,$C35),PCWA!$A$6:$N$231,14,FALSE),0)</f>
        <v>0</v>
      </c>
      <c r="AI35" s="186"/>
    </row>
    <row r="36" spans="1:35" s="3" customFormat="1" x14ac:dyDescent="0.2">
      <c r="A36" s="551"/>
      <c r="B36" s="193"/>
      <c r="C36" s="202"/>
      <c r="D36" s="202"/>
      <c r="E36" s="202"/>
      <c r="F36" s="203"/>
      <c r="G36" s="199"/>
      <c r="H36" s="197"/>
      <c r="I36" s="198"/>
      <c r="J36" s="199"/>
      <c r="K36" s="200">
        <f>_xlfn.IFNA(VLOOKUP(CONCATENATE($K$5,$B36,$C36),'SER1'!$A$6:$N$200,14,FALSE),0)</f>
        <v>0</v>
      </c>
      <c r="L36" s="200">
        <f>_xlfn.IFNA(VLOOKUP(CONCATENATE($L$5,$B36,$C36),ALB!$A$6:$N$200,14,FALSE),0)</f>
        <v>0</v>
      </c>
      <c r="M36" s="200">
        <f>_xlfn.IFNA(VLOOKUP(CONCATENATE($M$5,$B36,$C36),KR!$A$6:$N$182,14,FALSE),0)</f>
        <v>0</v>
      </c>
      <c r="N36" s="200">
        <f>_xlfn.IFNA(VLOOKUP(CONCATENATE($N$5,$B36,$C36),DARD!$A$6:$N$135,14,FALSE),0)</f>
        <v>0</v>
      </c>
      <c r="O36" s="200">
        <f>_xlfn.IFNA(VLOOKUP(CONCATENATE($O$5,$B36,$C36),AVON!$A$6:$N$144,14,FALSE),0)</f>
        <v>0</v>
      </c>
      <c r="P36" s="200">
        <f>_xlfn.IFNA(VLOOKUP(CONCATENATE($P$5,$B36,$C36),MUR!$A$6:$N$203,14,FALSE),0)</f>
        <v>0</v>
      </c>
      <c r="Q36" s="200">
        <f>_xlfn.IFNA(VLOOKUP(CONCATENATE($Q$5,$B36,$C36),MOOR!$A$6:$N$200,14,FALSE),0)</f>
        <v>0</v>
      </c>
      <c r="R36" s="200">
        <f>_xlfn.IFNA(VLOOKUP(CONCATENATE($R$5,$B36,$C36),KAL!$A$6:$N$200,14,FALSE),0)</f>
        <v>0</v>
      </c>
      <c r="S36" s="200">
        <f>_xlfn.IFNA(VLOOKUP(CONCATENATE($S$5,$B36,$C36),MORT!$A$6:$N$200,14,FALSE),0)</f>
        <v>0</v>
      </c>
      <c r="T36" s="200">
        <f>_xlfn.IFNA(VLOOKUP(CONCATENATE($T$5,$B36,$C36),ESP!$A$6:$N$198,14,FALSE),0)</f>
        <v>0</v>
      </c>
      <c r="U36" s="200">
        <f>_xlfn.IFNA(VLOOKUP(CONCATENATE($U$5,$B36,$C36),MOON!$A$8:$N$198,14,FALSE),0)</f>
        <v>0</v>
      </c>
      <c r="V36" s="200">
        <f>_xlfn.IFNA(VLOOKUP(CONCATENATE($V$5,$B36,$C36),DRY!$A$8:$N$198,14,FALSE),0)</f>
        <v>0</v>
      </c>
      <c r="W36" s="200">
        <f>_xlfn.IFNA(VLOOKUP(CONCATENATE($X$5,$B36,$C36),[4]PCWA!$A$6:$N$198,14,FALSE),0)</f>
        <v>0</v>
      </c>
      <c r="X36" s="200">
        <f>_xlfn.IFNA(VLOOKUP(CONCATENATE($X$5,$B36,$C36),[4]PCWA!$A$6:$N$198,14,FALSE),0)</f>
        <v>0</v>
      </c>
      <c r="Y36" s="200"/>
      <c r="Z36" s="200"/>
      <c r="AA36" s="200"/>
      <c r="AB36" s="200"/>
      <c r="AC36" s="200">
        <f>_xlfn.IFNA(VLOOKUP(CONCATENATE($AC$5,$B36,$C36),HARV!$A$6:$N$198,14,FALSE),0)</f>
        <v>0</v>
      </c>
      <c r="AD36" s="200"/>
      <c r="AE36" s="200">
        <f>_xlfn.IFNA(VLOOKUP(CONCATENATE($AE$5,$B36,$C36),KAL!$A$6:$N$200,14,FALSE),0)</f>
        <v>0</v>
      </c>
      <c r="AF36" s="200">
        <f>_xlfn.IFNA(VLOOKUP(CONCATENATE($AF$5,$B36,$C36),DRY!$A$6:$N$198,14,FALSE),0)</f>
        <v>0</v>
      </c>
      <c r="AG36" s="200">
        <f>_xlfn.IFNA(VLOOKUP(CONCATENATE($AG$5,$B36,$C36),Spare5!$A$6:$N$197,14,FALSE),0)</f>
        <v>0</v>
      </c>
      <c r="AH36" s="201">
        <f>_xlfn.IFNA(VLOOKUP(CONCATENATE($AH$5,$B36,$C36),PCWA!$A$6:$N$231,14,FALSE),0)</f>
        <v>0</v>
      </c>
      <c r="AI36" s="187"/>
    </row>
    <row r="37" spans="1:35" x14ac:dyDescent="0.2">
      <c r="A37" s="551"/>
      <c r="B37" s="193"/>
      <c r="C37" s="202"/>
      <c r="D37" s="202"/>
      <c r="E37" s="202"/>
      <c r="F37" s="203"/>
      <c r="G37" s="199"/>
      <c r="H37" s="197"/>
      <c r="I37" s="198"/>
      <c r="J37" s="199"/>
      <c r="K37" s="200">
        <f>_xlfn.IFNA(VLOOKUP(CONCATENATE($K$5,$B37,$C37),'SER1'!$A$6:$N$200,14,FALSE),0)</f>
        <v>0</v>
      </c>
      <c r="L37" s="200">
        <f>_xlfn.IFNA(VLOOKUP(CONCATENATE($L$5,$B37,$C37),ALB!$A$6:$N$200,14,FALSE),0)</f>
        <v>0</v>
      </c>
      <c r="M37" s="200">
        <f>_xlfn.IFNA(VLOOKUP(CONCATENATE($M$5,$B37,$C37),KR!$A$6:$N$182,14,FALSE),0)</f>
        <v>0</v>
      </c>
      <c r="N37" s="200">
        <f>_xlfn.IFNA(VLOOKUP(CONCATENATE($N$5,$B37,$C37),DARD!$A$6:$N$135,14,FALSE),0)</f>
        <v>0</v>
      </c>
      <c r="O37" s="200">
        <f>_xlfn.IFNA(VLOOKUP(CONCATENATE($O$5,$B37,$C37),AVON!$A$6:$N$144,14,FALSE),0)</f>
        <v>0</v>
      </c>
      <c r="P37" s="200">
        <f>_xlfn.IFNA(VLOOKUP(CONCATENATE($P$5,$B37,$C37),MUR!$A$6:$N$203,14,FALSE),0)</f>
        <v>0</v>
      </c>
      <c r="Q37" s="200">
        <f>_xlfn.IFNA(VLOOKUP(CONCATENATE($Q$5,$B37,$C37),MOOR!$A$6:$N$200,14,FALSE),0)</f>
        <v>0</v>
      </c>
      <c r="R37" s="200">
        <f>_xlfn.IFNA(VLOOKUP(CONCATENATE($R$5,$B37,$C37),KAL!$A$6:$N$200,14,FALSE),0)</f>
        <v>0</v>
      </c>
      <c r="S37" s="200">
        <f>_xlfn.IFNA(VLOOKUP(CONCATENATE($S$5,$B37,$C37),MORT!$A$6:$N$200,14,FALSE),0)</f>
        <v>0</v>
      </c>
      <c r="T37" s="200">
        <f>_xlfn.IFNA(VLOOKUP(CONCATENATE($T$5,$B37,$C37),ESP!$A$6:$N$198,14,FALSE),0)</f>
        <v>0</v>
      </c>
      <c r="U37" s="200">
        <f>_xlfn.IFNA(VLOOKUP(CONCATENATE($U$5,$B37,$C37),MOON!$A$8:$N$198,14,FALSE),0)</f>
        <v>0</v>
      </c>
      <c r="V37" s="200">
        <f>_xlfn.IFNA(VLOOKUP(CONCATENATE($V$5,$B37,$C37),DRY!$A$8:$N$198,14,FALSE),0)</f>
        <v>0</v>
      </c>
      <c r="W37" s="200">
        <f>_xlfn.IFNA(VLOOKUP(CONCATENATE($X$5,$B37,$C37),[4]PCWA!$A$6:$N$198,14,FALSE),0)</f>
        <v>0</v>
      </c>
      <c r="X37" s="200">
        <f>_xlfn.IFNA(VLOOKUP(CONCATENATE($X$5,$B37,$C37),[4]PCWA!$A$6:$N$198,14,FALSE),0)</f>
        <v>0</v>
      </c>
      <c r="Y37" s="200"/>
      <c r="Z37" s="200"/>
      <c r="AA37" s="200"/>
      <c r="AB37" s="200"/>
      <c r="AC37" s="200">
        <f>_xlfn.IFNA(VLOOKUP(CONCATENATE($AC$5,$B37,$C37),HARV!$A$6:$N$198,14,FALSE),0)</f>
        <v>0</v>
      </c>
      <c r="AD37" s="200"/>
      <c r="AE37" s="200">
        <f>_xlfn.IFNA(VLOOKUP(CONCATENATE($AE$5,$B37,$C37),KAL!$A$6:$N$200,14,FALSE),0)</f>
        <v>0</v>
      </c>
      <c r="AF37" s="200">
        <f>_xlfn.IFNA(VLOOKUP(CONCATENATE($AF$5,$B37,$C37),DRY!$A$6:$N$198,14,FALSE),0)</f>
        <v>0</v>
      </c>
      <c r="AG37" s="200">
        <f>_xlfn.IFNA(VLOOKUP(CONCATENATE($AG$5,$B37,$C37),Spare5!$A$6:$N$197,14,FALSE),0)</f>
        <v>0</v>
      </c>
      <c r="AH37" s="201">
        <f>_xlfn.IFNA(VLOOKUP(CONCATENATE($AH$5,$B37,$C37),PCWA!$A$6:$N$231,14,FALSE),0)</f>
        <v>0</v>
      </c>
      <c r="AI37" s="187"/>
    </row>
    <row r="38" spans="1:35" x14ac:dyDescent="0.2">
      <c r="A38" s="551"/>
      <c r="B38" s="193"/>
      <c r="C38" s="202"/>
      <c r="D38" s="202"/>
      <c r="E38" s="202"/>
      <c r="F38" s="203"/>
      <c r="G38" s="199"/>
      <c r="H38" s="197"/>
      <c r="I38" s="198"/>
      <c r="J38" s="199"/>
      <c r="K38" s="200">
        <f>_xlfn.IFNA(VLOOKUP(CONCATENATE($K$5,$B38,$C38),'SER1'!$A$6:$N$200,14,FALSE),0)</f>
        <v>0</v>
      </c>
      <c r="L38" s="200">
        <f>_xlfn.IFNA(VLOOKUP(CONCATENATE($L$5,$B38,$C38),ALB!$A$6:$N$200,14,FALSE),0)</f>
        <v>0</v>
      </c>
      <c r="M38" s="200">
        <f>_xlfn.IFNA(VLOOKUP(CONCATENATE($M$5,$B38,$C38),KR!$A$6:$N$182,14,FALSE),0)</f>
        <v>0</v>
      </c>
      <c r="N38" s="200">
        <f>_xlfn.IFNA(VLOOKUP(CONCATENATE($N$5,$B38,$C38),DARD!$A$6:$N$135,14,FALSE),0)</f>
        <v>0</v>
      </c>
      <c r="O38" s="200">
        <f>_xlfn.IFNA(VLOOKUP(CONCATENATE($O$5,$B38,$C38),AVON!$A$6:$N$144,14,FALSE),0)</f>
        <v>0</v>
      </c>
      <c r="P38" s="200">
        <f>_xlfn.IFNA(VLOOKUP(CONCATENATE($P$5,$B38,$C38),MUR!$A$6:$N$203,14,FALSE),0)</f>
        <v>0</v>
      </c>
      <c r="Q38" s="200">
        <f>_xlfn.IFNA(VLOOKUP(CONCATENATE($Q$5,$B38,$C38),MOOR!$A$6:$N$200,14,FALSE),0)</f>
        <v>0</v>
      </c>
      <c r="R38" s="200">
        <f>_xlfn.IFNA(VLOOKUP(CONCATENATE($R$5,$B38,$C38),KAL!$A$6:$N$200,14,FALSE),0)</f>
        <v>0</v>
      </c>
      <c r="S38" s="200">
        <f>_xlfn.IFNA(VLOOKUP(CONCATENATE($S$5,$B38,$C38),MORT!$A$6:$N$200,14,FALSE),0)</f>
        <v>0</v>
      </c>
      <c r="T38" s="200">
        <f>_xlfn.IFNA(VLOOKUP(CONCATENATE($T$5,$B38,$C38),ESP!$A$6:$N$198,14,FALSE),0)</f>
        <v>0</v>
      </c>
      <c r="U38" s="200">
        <f>_xlfn.IFNA(VLOOKUP(CONCATENATE($U$5,$B38,$C38),MOON!$A$8:$N$198,14,FALSE),0)</f>
        <v>0</v>
      </c>
      <c r="V38" s="200">
        <f>_xlfn.IFNA(VLOOKUP(CONCATENATE($V$5,$B38,$C38),DRY!$A$8:$N$198,14,FALSE),0)</f>
        <v>0</v>
      </c>
      <c r="W38" s="200">
        <f>_xlfn.IFNA(VLOOKUP(CONCATENATE($X$5,$B38,$C38),[4]PCWA!$A$6:$N$198,14,FALSE),0)</f>
        <v>0</v>
      </c>
      <c r="X38" s="200">
        <f>_xlfn.IFNA(VLOOKUP(CONCATENATE($X$5,$B38,$C38),[4]PCWA!$A$6:$N$198,14,FALSE),0)</f>
        <v>0</v>
      </c>
      <c r="Y38" s="200"/>
      <c r="Z38" s="200"/>
      <c r="AA38" s="200"/>
      <c r="AB38" s="200"/>
      <c r="AC38" s="200">
        <f>_xlfn.IFNA(VLOOKUP(CONCATENATE($AC$5,$B38,$C38),HARV!$A$6:$N$198,14,FALSE),0)</f>
        <v>0</v>
      </c>
      <c r="AD38" s="200"/>
      <c r="AE38" s="200">
        <f>_xlfn.IFNA(VLOOKUP(CONCATENATE($AE$5,$B38,$C38),KAL!$A$6:$N$200,14,FALSE),0)</f>
        <v>0</v>
      </c>
      <c r="AF38" s="200">
        <f>_xlfn.IFNA(VLOOKUP(CONCATENATE($AF$5,$B38,$C38),DRY!$A$6:$N$198,14,FALSE),0)</f>
        <v>0</v>
      </c>
      <c r="AG38" s="200">
        <f>_xlfn.IFNA(VLOOKUP(CONCATENATE($AG$5,$B38,$C38),Spare5!$A$6:$N$197,14,FALSE),0)</f>
        <v>0</v>
      </c>
      <c r="AH38" s="201">
        <f>_xlfn.IFNA(VLOOKUP(CONCATENATE($AH$5,$B38,$C38),PCWA!$A$6:$N$231,14,FALSE),0)</f>
        <v>0</v>
      </c>
      <c r="AI38" s="187"/>
    </row>
    <row r="39" spans="1:35" x14ac:dyDescent="0.2">
      <c r="A39" s="551"/>
      <c r="B39" s="193"/>
      <c r="C39" s="202"/>
      <c r="D39" s="202"/>
      <c r="E39" s="202"/>
      <c r="F39" s="203"/>
      <c r="G39" s="199"/>
      <c r="H39" s="197"/>
      <c r="I39" s="198"/>
      <c r="J39" s="199"/>
      <c r="K39" s="200">
        <f>_xlfn.IFNA(VLOOKUP(CONCATENATE($K$5,$B39,$C39),'SER1'!$A$6:$N$200,14,FALSE),0)</f>
        <v>0</v>
      </c>
      <c r="L39" s="200">
        <f>_xlfn.IFNA(VLOOKUP(CONCATENATE($L$5,$B39,$C39),ALB!$A$6:$N$200,14,FALSE),0)</f>
        <v>0</v>
      </c>
      <c r="M39" s="200">
        <f>_xlfn.IFNA(VLOOKUP(CONCATENATE($M$5,$B39,$C39),KR!$A$6:$N$182,14,FALSE),0)</f>
        <v>0</v>
      </c>
      <c r="N39" s="200">
        <f>_xlfn.IFNA(VLOOKUP(CONCATENATE($N$5,$B39,$C39),DARD!$A$6:$N$135,14,FALSE),0)</f>
        <v>0</v>
      </c>
      <c r="O39" s="200">
        <f>_xlfn.IFNA(VLOOKUP(CONCATENATE($O$5,$B39,$C39),AVON!$A$6:$N$144,14,FALSE),0)</f>
        <v>0</v>
      </c>
      <c r="P39" s="200">
        <f>_xlfn.IFNA(VLOOKUP(CONCATENATE($P$5,$B39,$C39),MUR!$A$6:$N$203,14,FALSE),0)</f>
        <v>0</v>
      </c>
      <c r="Q39" s="200">
        <f>_xlfn.IFNA(VLOOKUP(CONCATENATE($Q$5,$B39,$C39),MOOR!$A$6:$N$200,14,FALSE),0)</f>
        <v>0</v>
      </c>
      <c r="R39" s="200">
        <f>_xlfn.IFNA(VLOOKUP(CONCATENATE($R$5,$B39,$C39),KAL!$A$6:$N$200,14,FALSE),0)</f>
        <v>0</v>
      </c>
      <c r="S39" s="200">
        <f>_xlfn.IFNA(VLOOKUP(CONCATENATE($S$5,$B39,$C39),MORT!$A$6:$N$200,14,FALSE),0)</f>
        <v>0</v>
      </c>
      <c r="T39" s="200">
        <f>_xlfn.IFNA(VLOOKUP(CONCATENATE($T$5,$B39,$C39),ESP!$A$6:$N$198,14,FALSE),0)</f>
        <v>0</v>
      </c>
      <c r="U39" s="200">
        <f>_xlfn.IFNA(VLOOKUP(CONCATENATE($U$5,$B39,$C39),MOON!$A$8:$N$198,14,FALSE),0)</f>
        <v>0</v>
      </c>
      <c r="V39" s="200">
        <f>_xlfn.IFNA(VLOOKUP(CONCATENATE($V$5,$B39,$C39),DRY!$A$8:$N$198,14,FALSE),0)</f>
        <v>0</v>
      </c>
      <c r="W39" s="200">
        <f>_xlfn.IFNA(VLOOKUP(CONCATENATE($X$5,$B39,$C39),[4]PCWA!$A$6:$N$198,14,FALSE),0)</f>
        <v>0</v>
      </c>
      <c r="X39" s="200">
        <f>_xlfn.IFNA(VLOOKUP(CONCATENATE($X$5,$B39,$C39),[4]PCWA!$A$6:$N$198,14,FALSE),0)</f>
        <v>0</v>
      </c>
      <c r="Y39" s="200"/>
      <c r="Z39" s="200"/>
      <c r="AA39" s="200"/>
      <c r="AB39" s="200"/>
      <c r="AC39" s="200">
        <f>_xlfn.IFNA(VLOOKUP(CONCATENATE($AC$5,$B39,$C39),HARV!$A$6:$N$198,14,FALSE),0)</f>
        <v>0</v>
      </c>
      <c r="AD39" s="200"/>
      <c r="AE39" s="200">
        <f>_xlfn.IFNA(VLOOKUP(CONCATENATE($AE$5,$B39,$C39),KAL!$A$6:$N$200,14,FALSE),0)</f>
        <v>0</v>
      </c>
      <c r="AF39" s="200">
        <f>_xlfn.IFNA(VLOOKUP(CONCATENATE($AF$5,$B39,$C39),DRY!$A$6:$N$198,14,FALSE),0)</f>
        <v>0</v>
      </c>
      <c r="AG39" s="200">
        <f>_xlfn.IFNA(VLOOKUP(CONCATENATE($AG$5,$B39,$C39),Spare5!$A$6:$N$197,14,FALSE),0)</f>
        <v>0</v>
      </c>
      <c r="AH39" s="201">
        <f>_xlfn.IFNA(VLOOKUP(CONCATENATE($AH$5,$B39,$C39),PCWA!$A$6:$N$231,14,FALSE),0)</f>
        <v>0</v>
      </c>
      <c r="AI39" s="187"/>
    </row>
    <row r="40" spans="1:35" x14ac:dyDescent="0.2">
      <c r="A40" s="551"/>
      <c r="B40" s="193"/>
      <c r="C40" s="202"/>
      <c r="D40" s="194"/>
      <c r="E40" s="194"/>
      <c r="F40" s="203"/>
      <c r="G40" s="199"/>
      <c r="H40" s="197"/>
      <c r="I40" s="198"/>
      <c r="J40" s="199"/>
      <c r="K40" s="200">
        <f>_xlfn.IFNA(VLOOKUP(CONCATENATE($K$5,$B40,$C40),'SER1'!$A$6:$N$200,14,FALSE),0)</f>
        <v>0</v>
      </c>
      <c r="L40" s="200">
        <f>_xlfn.IFNA(VLOOKUP(CONCATENATE($L$5,$B40,$C40),ALB!$A$6:$N$200,14,FALSE),0)</f>
        <v>0</v>
      </c>
      <c r="M40" s="200">
        <f>_xlfn.IFNA(VLOOKUP(CONCATENATE($M$5,$B40,$C40),KR!$A$6:$N$182,14,FALSE),0)</f>
        <v>0</v>
      </c>
      <c r="N40" s="200">
        <f>_xlfn.IFNA(VLOOKUP(CONCATENATE($N$5,$B40,$C40),DARD!$A$6:$N$135,14,FALSE),0)</f>
        <v>0</v>
      </c>
      <c r="O40" s="200">
        <f>_xlfn.IFNA(VLOOKUP(CONCATENATE($O$5,$B40,$C40),AVON!$A$6:$N$144,14,FALSE),0)</f>
        <v>0</v>
      </c>
      <c r="P40" s="200">
        <f>_xlfn.IFNA(VLOOKUP(CONCATENATE($P$5,$B40,$C40),MUR!$A$6:$N$203,14,FALSE),0)</f>
        <v>0</v>
      </c>
      <c r="Q40" s="200">
        <f>_xlfn.IFNA(VLOOKUP(CONCATENATE($Q$5,$B40,$C40),MOOR!$A$6:$N$200,14,FALSE),0)</f>
        <v>0</v>
      </c>
      <c r="R40" s="200">
        <f>_xlfn.IFNA(VLOOKUP(CONCATENATE($R$5,$B40,$C40),KAL!$A$6:$N$200,14,FALSE),0)</f>
        <v>0</v>
      </c>
      <c r="S40" s="200">
        <f>_xlfn.IFNA(VLOOKUP(CONCATENATE($S$5,$B40,$C40),MORT!$A$6:$N$200,14,FALSE),0)</f>
        <v>0</v>
      </c>
      <c r="T40" s="200">
        <f>_xlfn.IFNA(VLOOKUP(CONCATENATE($T$5,$B40,$C40),ESP!$A$6:$N$198,14,FALSE),0)</f>
        <v>0</v>
      </c>
      <c r="U40" s="200">
        <f>_xlfn.IFNA(VLOOKUP(CONCATENATE($U$5,$B40,$C40),MOON!$A$8:$N$198,14,FALSE),0)</f>
        <v>0</v>
      </c>
      <c r="V40" s="200">
        <f>_xlfn.IFNA(VLOOKUP(CONCATENATE($V$5,$B40,$C40),DRY!$A$8:$N$198,14,FALSE),0)</f>
        <v>0</v>
      </c>
      <c r="W40" s="200">
        <f>_xlfn.IFNA(VLOOKUP(CONCATENATE($X$5,$B40,$C40),[4]PCWA!$A$6:$N$198,14,FALSE),0)</f>
        <v>0</v>
      </c>
      <c r="X40" s="200">
        <f>_xlfn.IFNA(VLOOKUP(CONCATENATE($X$5,$B40,$C40),[4]PCWA!$A$6:$N$198,14,FALSE),0)</f>
        <v>0</v>
      </c>
      <c r="Y40" s="200"/>
      <c r="Z40" s="200"/>
      <c r="AA40" s="200"/>
      <c r="AB40" s="200"/>
      <c r="AC40" s="200">
        <f>_xlfn.IFNA(VLOOKUP(CONCATENATE($AC$5,$B40,$C40),HARV!$A$6:$N$198,14,FALSE),0)</f>
        <v>0</v>
      </c>
      <c r="AD40" s="200"/>
      <c r="AE40" s="200">
        <f>_xlfn.IFNA(VLOOKUP(CONCATENATE($AE$5,$B40,$C40),KAL!$A$6:$N$200,14,FALSE),0)</f>
        <v>0</v>
      </c>
      <c r="AF40" s="200">
        <f>_xlfn.IFNA(VLOOKUP(CONCATENATE($AF$5,$B40,$C40),DRY!$A$6:$N$198,14,FALSE),0)</f>
        <v>0</v>
      </c>
      <c r="AG40" s="200">
        <f>_xlfn.IFNA(VLOOKUP(CONCATENATE($AG$5,$B40,$C40),Spare5!$A$6:$N$197,14,FALSE),0)</f>
        <v>0</v>
      </c>
      <c r="AH40" s="201">
        <f>_xlfn.IFNA(VLOOKUP(CONCATENATE($AH$5,$B40,$C40),PCWA!$A$6:$N$231,14,FALSE),0)</f>
        <v>0</v>
      </c>
      <c r="AI40" s="187"/>
    </row>
    <row r="41" spans="1:35" x14ac:dyDescent="0.2">
      <c r="A41" s="551"/>
      <c r="B41" s="193"/>
      <c r="C41" s="202"/>
      <c r="D41" s="202"/>
      <c r="E41" s="202"/>
      <c r="F41" s="203"/>
      <c r="G41" s="199"/>
      <c r="H41" s="197"/>
      <c r="I41" s="198"/>
      <c r="J41" s="199"/>
      <c r="K41" s="200">
        <f>_xlfn.IFNA(VLOOKUP(CONCATENATE($K$5,$B41,$C41),'SER1'!$A$6:$N$200,14,FALSE),0)</f>
        <v>0</v>
      </c>
      <c r="L41" s="200">
        <f>_xlfn.IFNA(VLOOKUP(CONCATENATE($L$5,$B41,$C41),ALB!$A$6:$N$200,14,FALSE),0)</f>
        <v>0</v>
      </c>
      <c r="M41" s="200">
        <f>_xlfn.IFNA(VLOOKUP(CONCATENATE($M$5,$B41,$C41),KR!$A$6:$N$182,14,FALSE),0)</f>
        <v>0</v>
      </c>
      <c r="N41" s="200">
        <f>_xlfn.IFNA(VLOOKUP(CONCATENATE($N$5,$B41,$C41),DARD!$A$6:$N$135,14,FALSE),0)</f>
        <v>0</v>
      </c>
      <c r="O41" s="200">
        <f>_xlfn.IFNA(VLOOKUP(CONCATENATE($O$5,$B41,$C41),AVON!$A$6:$N$144,14,FALSE),0)</f>
        <v>0</v>
      </c>
      <c r="P41" s="200">
        <f>_xlfn.IFNA(VLOOKUP(CONCATENATE($P$5,$B41,$C41),MUR!$A$6:$N$203,14,FALSE),0)</f>
        <v>0</v>
      </c>
      <c r="Q41" s="200">
        <f>_xlfn.IFNA(VLOOKUP(CONCATENATE($Q$5,$B41,$C41),MOOR!$A$6:$N$200,14,FALSE),0)</f>
        <v>0</v>
      </c>
      <c r="R41" s="200">
        <f>_xlfn.IFNA(VLOOKUP(CONCATENATE($R$5,$B41,$C41),KAL!$A$6:$N$200,14,FALSE),0)</f>
        <v>0</v>
      </c>
      <c r="S41" s="200">
        <f>_xlfn.IFNA(VLOOKUP(CONCATENATE($S$5,$B41,$C41),MORT!$A$6:$N$200,14,FALSE),0)</f>
        <v>0</v>
      </c>
      <c r="T41" s="200">
        <f>_xlfn.IFNA(VLOOKUP(CONCATENATE($T$5,$B41,$C41),ESP!$A$6:$N$198,14,FALSE),0)</f>
        <v>0</v>
      </c>
      <c r="U41" s="200">
        <f>_xlfn.IFNA(VLOOKUP(CONCATENATE($U$5,$B41,$C41),MOON!$A$8:$N$198,14,FALSE),0)</f>
        <v>0</v>
      </c>
      <c r="V41" s="200">
        <f>_xlfn.IFNA(VLOOKUP(CONCATENATE($V$5,$B41,$C41),DRY!$A$8:$N$198,14,FALSE),0)</f>
        <v>0</v>
      </c>
      <c r="W41" s="200">
        <f>_xlfn.IFNA(VLOOKUP(CONCATENATE($X$5,$B41,$C41),[4]PCWA!$A$6:$N$198,14,FALSE),0)</f>
        <v>0</v>
      </c>
      <c r="X41" s="200">
        <f>_xlfn.IFNA(VLOOKUP(CONCATENATE($X$5,$B41,$C41),[4]PCWA!$A$6:$N$198,14,FALSE),0)</f>
        <v>0</v>
      </c>
      <c r="Y41" s="200"/>
      <c r="Z41" s="200"/>
      <c r="AA41" s="200"/>
      <c r="AB41" s="200"/>
      <c r="AC41" s="200">
        <f>_xlfn.IFNA(VLOOKUP(CONCATENATE($AC$5,$B41,$C41),HARV!$A$6:$N$198,14,FALSE),0)</f>
        <v>0</v>
      </c>
      <c r="AD41" s="200"/>
      <c r="AE41" s="200">
        <f>_xlfn.IFNA(VLOOKUP(CONCATENATE($AE$5,$B41,$C41),KAL!$A$6:$N$200,14,FALSE),0)</f>
        <v>0</v>
      </c>
      <c r="AF41" s="200">
        <f>_xlfn.IFNA(VLOOKUP(CONCATENATE($AF$5,$B41,$C41),DRY!$A$6:$N$198,14,FALSE),0)</f>
        <v>0</v>
      </c>
      <c r="AG41" s="200">
        <f>_xlfn.IFNA(VLOOKUP(CONCATENATE($AG$5,$B41,$C41),Spare5!$A$6:$N$197,14,FALSE),0)</f>
        <v>0</v>
      </c>
      <c r="AH41" s="201">
        <f>_xlfn.IFNA(VLOOKUP(CONCATENATE($AH$5,$B41,$C41),PCWA!$A$6:$N$231,14,FALSE),0)</f>
        <v>0</v>
      </c>
      <c r="AI41" s="187"/>
    </row>
    <row r="42" spans="1:35" x14ac:dyDescent="0.2">
      <c r="A42" s="551"/>
      <c r="B42" s="193"/>
      <c r="C42" s="202"/>
      <c r="D42" s="202"/>
      <c r="E42" s="202"/>
      <c r="F42" s="203"/>
      <c r="G42" s="199"/>
      <c r="H42" s="197"/>
      <c r="I42" s="198"/>
      <c r="J42" s="199"/>
      <c r="K42" s="200">
        <f>_xlfn.IFNA(VLOOKUP(CONCATENATE($K$5,$B42,$C42),'SER1'!$A$6:$N$200,14,FALSE),0)</f>
        <v>0</v>
      </c>
      <c r="L42" s="200">
        <f>_xlfn.IFNA(VLOOKUP(CONCATENATE($L$5,$B42,$C42),ALB!$A$6:$N$200,14,FALSE),0)</f>
        <v>0</v>
      </c>
      <c r="M42" s="200">
        <f>_xlfn.IFNA(VLOOKUP(CONCATENATE($M$5,$B42,$C42),KR!$A$6:$N$182,14,FALSE),0)</f>
        <v>0</v>
      </c>
      <c r="N42" s="200">
        <f>_xlfn.IFNA(VLOOKUP(CONCATENATE($N$5,$B42,$C42),DARD!$A$6:$N$135,14,FALSE),0)</f>
        <v>0</v>
      </c>
      <c r="O42" s="200">
        <f>_xlfn.IFNA(VLOOKUP(CONCATENATE($O$5,$B42,$C42),AVON!$A$6:$N$144,14,FALSE),0)</f>
        <v>0</v>
      </c>
      <c r="P42" s="200">
        <f>_xlfn.IFNA(VLOOKUP(CONCATENATE($P$5,$B42,$C42),MUR!$A$6:$N$203,14,FALSE),0)</f>
        <v>0</v>
      </c>
      <c r="Q42" s="200">
        <f>_xlfn.IFNA(VLOOKUP(CONCATENATE($Q$5,$B42,$C42),MOOR!$A$6:$N$200,14,FALSE),0)</f>
        <v>0</v>
      </c>
      <c r="R42" s="200">
        <f>_xlfn.IFNA(VLOOKUP(CONCATENATE($R$5,$B42,$C42),KAL!$A$6:$N$200,14,FALSE),0)</f>
        <v>0</v>
      </c>
      <c r="S42" s="200">
        <f>_xlfn.IFNA(VLOOKUP(CONCATENATE($S$5,$B42,$C42),MORT!$A$6:$N$200,14,FALSE),0)</f>
        <v>0</v>
      </c>
      <c r="T42" s="200">
        <f>_xlfn.IFNA(VLOOKUP(CONCATENATE($T$5,$B42,$C42),ESP!$A$6:$N$198,14,FALSE),0)</f>
        <v>0</v>
      </c>
      <c r="U42" s="200">
        <f>_xlfn.IFNA(VLOOKUP(CONCATENATE($U$5,$B42,$C42),MOON!$A$8:$N$198,14,FALSE),0)</f>
        <v>0</v>
      </c>
      <c r="V42" s="200">
        <f>_xlfn.IFNA(VLOOKUP(CONCATENATE($V$5,$B42,$C42),DRY!$A$8:$N$198,14,FALSE),0)</f>
        <v>0</v>
      </c>
      <c r="W42" s="200">
        <f>_xlfn.IFNA(VLOOKUP(CONCATENATE($X$5,$B42,$C42),[4]PCWA!$A$6:$N$198,14,FALSE),0)</f>
        <v>0</v>
      </c>
      <c r="X42" s="200">
        <f>_xlfn.IFNA(VLOOKUP(CONCATENATE($X$5,$B42,$C42),[4]PCWA!$A$6:$N$198,14,FALSE),0)</f>
        <v>0</v>
      </c>
      <c r="Y42" s="200"/>
      <c r="Z42" s="200"/>
      <c r="AA42" s="200"/>
      <c r="AB42" s="200"/>
      <c r="AC42" s="200">
        <f>_xlfn.IFNA(VLOOKUP(CONCATENATE($AC$5,$B42,$C42),HARV!$A$6:$N$198,14,FALSE),0)</f>
        <v>0</v>
      </c>
      <c r="AD42" s="200"/>
      <c r="AE42" s="200">
        <f>_xlfn.IFNA(VLOOKUP(CONCATENATE($AE$5,$B42,$C42),KAL!$A$6:$N$200,14,FALSE),0)</f>
        <v>0</v>
      </c>
      <c r="AF42" s="200">
        <f>_xlfn.IFNA(VLOOKUP(CONCATENATE($AF$5,$B42,$C42),DRY!$A$6:$N$198,14,FALSE),0)</f>
        <v>0</v>
      </c>
      <c r="AG42" s="200">
        <f>_xlfn.IFNA(VLOOKUP(CONCATENATE($AG$5,$B42,$C42),Spare5!$A$6:$N$197,14,FALSE),0)</f>
        <v>0</v>
      </c>
      <c r="AH42" s="201">
        <f>_xlfn.IFNA(VLOOKUP(CONCATENATE($AH$5,$B42,$C42),PCWA!$A$6:$N$231,14,FALSE),0)</f>
        <v>0</v>
      </c>
      <c r="AI42" s="186"/>
    </row>
    <row r="43" spans="1:35" x14ac:dyDescent="0.2">
      <c r="A43" s="551"/>
      <c r="B43" s="193"/>
      <c r="C43" s="202"/>
      <c r="D43" s="202"/>
      <c r="E43" s="202"/>
      <c r="F43" s="203"/>
      <c r="G43" s="199"/>
      <c r="H43" s="197"/>
      <c r="I43" s="198"/>
      <c r="J43" s="199"/>
      <c r="K43" s="200">
        <f>_xlfn.IFNA(VLOOKUP(CONCATENATE($K$5,$B43,$C43),'SER1'!$A$6:$N$200,14,FALSE),0)</f>
        <v>0</v>
      </c>
      <c r="L43" s="200">
        <f>_xlfn.IFNA(VLOOKUP(CONCATENATE($L$5,$B43,$C43),ALB!$A$6:$N$200,14,FALSE),0)</f>
        <v>0</v>
      </c>
      <c r="M43" s="200">
        <f>_xlfn.IFNA(VLOOKUP(CONCATENATE($M$5,$B43,$C43),KR!$A$6:$N$182,14,FALSE),0)</f>
        <v>0</v>
      </c>
      <c r="N43" s="200">
        <f>_xlfn.IFNA(VLOOKUP(CONCATENATE($N$5,$B43,$C43),DARD!$A$6:$N$135,14,FALSE),0)</f>
        <v>0</v>
      </c>
      <c r="O43" s="200">
        <f>_xlfn.IFNA(VLOOKUP(CONCATENATE($O$5,$B43,$C43),AVON!$A$6:$N$144,14,FALSE),0)</f>
        <v>0</v>
      </c>
      <c r="P43" s="200">
        <f>_xlfn.IFNA(VLOOKUP(CONCATENATE($P$5,$B43,$C43),MUR!$A$6:$N$203,14,FALSE),0)</f>
        <v>0</v>
      </c>
      <c r="Q43" s="200">
        <f>_xlfn.IFNA(VLOOKUP(CONCATENATE($Q$5,$B43,$C43),MOOR!$A$6:$N$200,14,FALSE),0)</f>
        <v>0</v>
      </c>
      <c r="R43" s="200">
        <f>_xlfn.IFNA(VLOOKUP(CONCATENATE($R$5,$B43,$C43),KAL!$A$6:$N$200,14,FALSE),0)</f>
        <v>0</v>
      </c>
      <c r="S43" s="200">
        <f>_xlfn.IFNA(VLOOKUP(CONCATENATE($S$5,$B43,$C43),MORT!$A$6:$N$200,14,FALSE),0)</f>
        <v>0</v>
      </c>
      <c r="T43" s="200">
        <f>_xlfn.IFNA(VLOOKUP(CONCATENATE($T$5,$B43,$C43),ESP!$A$6:$N$198,14,FALSE),0)</f>
        <v>0</v>
      </c>
      <c r="U43" s="200">
        <f>_xlfn.IFNA(VLOOKUP(CONCATENATE($U$5,$B43,$C43),MOON!$A$8:$N$198,14,FALSE),0)</f>
        <v>0</v>
      </c>
      <c r="V43" s="200">
        <f>_xlfn.IFNA(VLOOKUP(CONCATENATE($V$5,$B43,$C43),DRY!$A$8:$N$198,14,FALSE),0)</f>
        <v>0</v>
      </c>
      <c r="W43" s="200">
        <f>_xlfn.IFNA(VLOOKUP(CONCATENATE($X$5,$B43,$C43),[4]PCWA!$A$6:$N$198,14,FALSE),0)</f>
        <v>0</v>
      </c>
      <c r="X43" s="200">
        <f>_xlfn.IFNA(VLOOKUP(CONCATENATE($X$5,$B43,$C43),[4]PCWA!$A$6:$N$198,14,FALSE),0)</f>
        <v>0</v>
      </c>
      <c r="Y43" s="200"/>
      <c r="Z43" s="200"/>
      <c r="AA43" s="200"/>
      <c r="AB43" s="200"/>
      <c r="AC43" s="200">
        <f>_xlfn.IFNA(VLOOKUP(CONCATENATE($AC$5,$B43,$C43),HARV!$A$6:$N$198,14,FALSE),0)</f>
        <v>0</v>
      </c>
      <c r="AD43" s="200"/>
      <c r="AE43" s="200">
        <f>_xlfn.IFNA(VLOOKUP(CONCATENATE($AE$5,$B43,$C43),KAL!$A$6:$N$200,14,FALSE),0)</f>
        <v>0</v>
      </c>
      <c r="AF43" s="200">
        <f>_xlfn.IFNA(VLOOKUP(CONCATENATE($AF$5,$B43,$C43),DRY!$A$6:$N$198,14,FALSE),0)</f>
        <v>0</v>
      </c>
      <c r="AG43" s="200">
        <f>_xlfn.IFNA(VLOOKUP(CONCATENATE($AG$5,$B43,$C43),Spare5!$A$6:$N$197,14,FALSE),0)</f>
        <v>0</v>
      </c>
      <c r="AH43" s="201">
        <f>_xlfn.IFNA(VLOOKUP(CONCATENATE($AH$5,$B43,$C43),PCWA!$A$6:$N$231,14,FALSE),0)</f>
        <v>0</v>
      </c>
      <c r="AI43" s="186"/>
    </row>
    <row r="44" spans="1:35" x14ac:dyDescent="0.2">
      <c r="A44" s="551"/>
      <c r="B44" s="193"/>
      <c r="C44" s="202"/>
      <c r="D44" s="202"/>
      <c r="E44" s="202"/>
      <c r="F44" s="203"/>
      <c r="G44" s="199"/>
      <c r="H44" s="197"/>
      <c r="I44" s="198"/>
      <c r="J44" s="199"/>
      <c r="K44" s="200">
        <f>_xlfn.IFNA(VLOOKUP(CONCATENATE($K$5,$B44,$C44),'SER1'!$A$6:$N$200,14,FALSE),0)</f>
        <v>0</v>
      </c>
      <c r="L44" s="200">
        <f>_xlfn.IFNA(VLOOKUP(CONCATENATE($L$5,$B44,$C44),ALB!$A$6:$N$200,14,FALSE),0)</f>
        <v>0</v>
      </c>
      <c r="M44" s="200">
        <f>_xlfn.IFNA(VLOOKUP(CONCATENATE($M$5,$B44,$C44),KR!$A$6:$N$182,14,FALSE),0)</f>
        <v>0</v>
      </c>
      <c r="N44" s="200">
        <f>_xlfn.IFNA(VLOOKUP(CONCATENATE($N$5,$B44,$C44),DARD!$A$6:$N$135,14,FALSE),0)</f>
        <v>0</v>
      </c>
      <c r="O44" s="200">
        <f>_xlfn.IFNA(VLOOKUP(CONCATENATE($O$5,$B44,$C44),AVON!$A$6:$N$144,14,FALSE),0)</f>
        <v>0</v>
      </c>
      <c r="P44" s="200">
        <f>_xlfn.IFNA(VLOOKUP(CONCATENATE($P$5,$B44,$C44),MUR!$A$6:$N$203,14,FALSE),0)</f>
        <v>0</v>
      </c>
      <c r="Q44" s="200">
        <f>_xlfn.IFNA(VLOOKUP(CONCATENATE($Q$5,$B44,$C44),MOOR!$A$6:$N$200,14,FALSE),0)</f>
        <v>0</v>
      </c>
      <c r="R44" s="200">
        <f>_xlfn.IFNA(VLOOKUP(CONCATENATE($R$5,$B44,$C44),KAL!$A$6:$N$200,14,FALSE),0)</f>
        <v>0</v>
      </c>
      <c r="S44" s="200">
        <f>_xlfn.IFNA(VLOOKUP(CONCATENATE($S$5,$B44,$C44),MORT!$A$6:$N$200,14,FALSE),0)</f>
        <v>0</v>
      </c>
      <c r="T44" s="200">
        <f>_xlfn.IFNA(VLOOKUP(CONCATENATE($T$5,$B44,$C44),ESP!$A$6:$N$198,14,FALSE),0)</f>
        <v>0</v>
      </c>
      <c r="U44" s="200">
        <f>_xlfn.IFNA(VLOOKUP(CONCATENATE($U$5,$B44,$C44),MOON!$A$8:$N$198,14,FALSE),0)</f>
        <v>0</v>
      </c>
      <c r="V44" s="200">
        <f>_xlfn.IFNA(VLOOKUP(CONCATENATE($V$5,$B44,$C44),DRY!$A$8:$N$198,14,FALSE),0)</f>
        <v>0</v>
      </c>
      <c r="W44" s="200">
        <f>_xlfn.IFNA(VLOOKUP(CONCATENATE($X$5,$B44,$C44),[4]PCWA!$A$6:$N$198,14,FALSE),0)</f>
        <v>0</v>
      </c>
      <c r="X44" s="200">
        <f>_xlfn.IFNA(VLOOKUP(CONCATENATE($X$5,$B44,$C44),[4]PCWA!$A$6:$N$198,14,FALSE),0)</f>
        <v>0</v>
      </c>
      <c r="Y44" s="200"/>
      <c r="Z44" s="200"/>
      <c r="AA44" s="200"/>
      <c r="AB44" s="200"/>
      <c r="AC44" s="200">
        <f>_xlfn.IFNA(VLOOKUP(CONCATENATE($AC$5,$B44,$C44),HARV!$A$6:$N$198,14,FALSE),0)</f>
        <v>0</v>
      </c>
      <c r="AD44" s="200"/>
      <c r="AE44" s="200">
        <f>_xlfn.IFNA(VLOOKUP(CONCATENATE($AE$5,$B44,$C44),KAL!$A$6:$N$200,14,FALSE),0)</f>
        <v>0</v>
      </c>
      <c r="AF44" s="200">
        <f>_xlfn.IFNA(VLOOKUP(CONCATENATE($AF$5,$B44,$C44),DRY!$A$6:$N$198,14,FALSE),0)</f>
        <v>0</v>
      </c>
      <c r="AG44" s="200">
        <f>_xlfn.IFNA(VLOOKUP(CONCATENATE($AG$5,$B44,$C44),Spare5!$A$6:$N$197,14,FALSE),0)</f>
        <v>0</v>
      </c>
      <c r="AH44" s="201">
        <f>_xlfn.IFNA(VLOOKUP(CONCATENATE($AH$5,$B44,$C44),PCWA!$A$6:$N$231,14,FALSE),0)</f>
        <v>0</v>
      </c>
      <c r="AI44" s="186"/>
    </row>
    <row r="45" spans="1:35" x14ac:dyDescent="0.2">
      <c r="A45" s="551"/>
      <c r="B45" s="193"/>
      <c r="C45" s="202"/>
      <c r="D45" s="202"/>
      <c r="E45" s="202"/>
      <c r="F45" s="203"/>
      <c r="G45" s="199"/>
      <c r="H45" s="197"/>
      <c r="I45" s="198"/>
      <c r="J45" s="199"/>
      <c r="K45" s="200">
        <f>_xlfn.IFNA(VLOOKUP(CONCATENATE($K$5,$B45,$C45),'SER1'!$A$6:$N$200,14,FALSE),0)</f>
        <v>0</v>
      </c>
      <c r="L45" s="200">
        <f>_xlfn.IFNA(VLOOKUP(CONCATENATE($L$5,$B45,$C45),ALB!$A$6:$N$200,14,FALSE),0)</f>
        <v>0</v>
      </c>
      <c r="M45" s="200">
        <f>_xlfn.IFNA(VLOOKUP(CONCATENATE($M$5,$B45,$C45),KR!$A$6:$N$182,14,FALSE),0)</f>
        <v>0</v>
      </c>
      <c r="N45" s="200">
        <f>_xlfn.IFNA(VLOOKUP(CONCATENATE($N$5,$B45,$C45),DARD!$A$6:$N$135,14,FALSE),0)</f>
        <v>0</v>
      </c>
      <c r="O45" s="200">
        <f>_xlfn.IFNA(VLOOKUP(CONCATENATE($O$5,$B45,$C45),AVON!$A$6:$N$144,14,FALSE),0)</f>
        <v>0</v>
      </c>
      <c r="P45" s="200">
        <f>_xlfn.IFNA(VLOOKUP(CONCATENATE($P$5,$B45,$C45),MUR!$A$6:$N$203,14,FALSE),0)</f>
        <v>0</v>
      </c>
      <c r="Q45" s="200">
        <f>_xlfn.IFNA(VLOOKUP(CONCATENATE($Q$5,$B45,$C45),MOOR!$A$6:$N$200,14,FALSE),0)</f>
        <v>0</v>
      </c>
      <c r="R45" s="200">
        <f>_xlfn.IFNA(VLOOKUP(CONCATENATE($R$5,$B45,$C45),KAL!$A$6:$N$200,14,FALSE),0)</f>
        <v>0</v>
      </c>
      <c r="S45" s="200">
        <f>_xlfn.IFNA(VLOOKUP(CONCATENATE($S$5,$B45,$C45),MORT!$A$6:$N$200,14,FALSE),0)</f>
        <v>0</v>
      </c>
      <c r="T45" s="200">
        <f>_xlfn.IFNA(VLOOKUP(CONCATENATE($T$5,$B45,$C45),ESP!$A$6:$N$198,14,FALSE),0)</f>
        <v>0</v>
      </c>
      <c r="U45" s="200">
        <f>_xlfn.IFNA(VLOOKUP(CONCATENATE($U$5,$B45,$C45),MOON!$A$8:$N$198,14,FALSE),0)</f>
        <v>0</v>
      </c>
      <c r="V45" s="200">
        <f>_xlfn.IFNA(VLOOKUP(CONCATENATE($V$5,$B45,$C45),DRY!$A$8:$N$198,14,FALSE),0)</f>
        <v>0</v>
      </c>
      <c r="W45" s="200">
        <f>_xlfn.IFNA(VLOOKUP(CONCATENATE($X$5,$B45,$C45),[4]PCWA!$A$6:$N$198,14,FALSE),0)</f>
        <v>0</v>
      </c>
      <c r="X45" s="200">
        <f>_xlfn.IFNA(VLOOKUP(CONCATENATE($X$5,$B45,$C45),[4]PCWA!$A$6:$N$198,14,FALSE),0)</f>
        <v>0</v>
      </c>
      <c r="Y45" s="200"/>
      <c r="Z45" s="200"/>
      <c r="AA45" s="200"/>
      <c r="AB45" s="200"/>
      <c r="AC45" s="200">
        <f>_xlfn.IFNA(VLOOKUP(CONCATENATE($AC$5,$B45,$C45),HARV!$A$6:$N$198,14,FALSE),0)</f>
        <v>0</v>
      </c>
      <c r="AD45" s="200"/>
      <c r="AE45" s="200">
        <f>_xlfn.IFNA(VLOOKUP(CONCATENATE($AE$5,$B45,$C45),KAL!$A$6:$N$200,14,FALSE),0)</f>
        <v>0</v>
      </c>
      <c r="AF45" s="200">
        <f>_xlfn.IFNA(VLOOKUP(CONCATENATE($AF$5,$B45,$C45),DRY!$A$6:$N$198,14,FALSE),0)</f>
        <v>0</v>
      </c>
      <c r="AG45" s="200">
        <f>_xlfn.IFNA(VLOOKUP(CONCATENATE($AG$5,$B45,$C45),Spare5!$A$6:$N$197,14,FALSE),0)</f>
        <v>0</v>
      </c>
      <c r="AH45" s="201">
        <f>_xlfn.IFNA(VLOOKUP(CONCATENATE($AH$5,$B45,$C45),PCWA!$A$6:$N$231,14,FALSE),0)</f>
        <v>0</v>
      </c>
      <c r="AI45" s="187"/>
    </row>
    <row r="46" spans="1:35" x14ac:dyDescent="0.2">
      <c r="A46" s="551"/>
      <c r="B46" s="193"/>
      <c r="C46" s="202"/>
      <c r="D46" s="202"/>
      <c r="E46" s="202"/>
      <c r="F46" s="203"/>
      <c r="G46" s="199"/>
      <c r="H46" s="197"/>
      <c r="I46" s="198"/>
      <c r="J46" s="199"/>
      <c r="K46" s="200">
        <f>_xlfn.IFNA(VLOOKUP(CONCATENATE($K$5,$B46,$C46),'SER1'!$A$6:$N$200,14,FALSE),0)</f>
        <v>0</v>
      </c>
      <c r="L46" s="200">
        <f>_xlfn.IFNA(VLOOKUP(CONCATENATE($L$5,$B46,$C46),ALB!$A$6:$N$200,14,FALSE),0)</f>
        <v>0</v>
      </c>
      <c r="M46" s="200">
        <f>_xlfn.IFNA(VLOOKUP(CONCATENATE($M$5,$B46,$C46),KR!$A$6:$N$182,14,FALSE),0)</f>
        <v>0</v>
      </c>
      <c r="N46" s="200">
        <f>_xlfn.IFNA(VLOOKUP(CONCATENATE($N$5,$B46,$C46),DARD!$A$6:$N$135,14,FALSE),0)</f>
        <v>0</v>
      </c>
      <c r="O46" s="200">
        <f>_xlfn.IFNA(VLOOKUP(CONCATENATE($O$5,$B46,$C46),AVON!$A$6:$N$144,14,FALSE),0)</f>
        <v>0</v>
      </c>
      <c r="P46" s="200">
        <f>_xlfn.IFNA(VLOOKUP(CONCATENATE($P$5,$B46,$C46),MUR!$A$6:$N$203,14,FALSE),0)</f>
        <v>0</v>
      </c>
      <c r="Q46" s="200">
        <f>_xlfn.IFNA(VLOOKUP(CONCATENATE($Q$5,$B46,$C46),MOOR!$A$6:$N$200,14,FALSE),0)</f>
        <v>0</v>
      </c>
      <c r="R46" s="200">
        <f>_xlfn.IFNA(VLOOKUP(CONCATENATE($R$5,$B46,$C46),KAL!$A$6:$N$200,14,FALSE),0)</f>
        <v>0</v>
      </c>
      <c r="S46" s="200">
        <f>_xlfn.IFNA(VLOOKUP(CONCATENATE($S$5,$B46,$C46),MORT!$A$6:$N$200,14,FALSE),0)</f>
        <v>0</v>
      </c>
      <c r="T46" s="200">
        <f>_xlfn.IFNA(VLOOKUP(CONCATENATE($T$5,$B46,$C46),ESP!$A$6:$N$198,14,FALSE),0)</f>
        <v>0</v>
      </c>
      <c r="U46" s="200">
        <f>_xlfn.IFNA(VLOOKUP(CONCATENATE($U$5,$B46,$C46),MOON!$A$8:$N$198,14,FALSE),0)</f>
        <v>0</v>
      </c>
      <c r="V46" s="200">
        <f>_xlfn.IFNA(VLOOKUP(CONCATENATE($V$5,$B46,$C46),DRY!$A$8:$N$198,14,FALSE),0)</f>
        <v>0</v>
      </c>
      <c r="W46" s="200">
        <f>_xlfn.IFNA(VLOOKUP(CONCATENATE($X$5,$B46,$C46),[4]PCWA!$A$6:$N$198,14,FALSE),0)</f>
        <v>0</v>
      </c>
      <c r="X46" s="200">
        <f>_xlfn.IFNA(VLOOKUP(CONCATENATE($X$5,$B46,$C46),[4]PCWA!$A$6:$N$198,14,FALSE),0)</f>
        <v>0</v>
      </c>
      <c r="Y46" s="200"/>
      <c r="Z46" s="200"/>
      <c r="AA46" s="200"/>
      <c r="AB46" s="200"/>
      <c r="AC46" s="200">
        <f>_xlfn.IFNA(VLOOKUP(CONCATENATE($AC$5,$B46,$C46),HARV!$A$6:$N$198,14,FALSE),0)</f>
        <v>0</v>
      </c>
      <c r="AD46" s="200"/>
      <c r="AE46" s="200">
        <f>_xlfn.IFNA(VLOOKUP(CONCATENATE($AE$5,$B46,$C46),KAL!$A$6:$N$200,14,FALSE),0)</f>
        <v>0</v>
      </c>
      <c r="AF46" s="200">
        <f>_xlfn.IFNA(VLOOKUP(CONCATENATE($AF$5,$B46,$C46),DRY!$A$6:$N$198,14,FALSE),0)</f>
        <v>0</v>
      </c>
      <c r="AG46" s="200">
        <f>_xlfn.IFNA(VLOOKUP(CONCATENATE($AG$5,$B46,$C46),Spare5!$A$6:$N$197,14,FALSE),0)</f>
        <v>0</v>
      </c>
      <c r="AH46" s="201">
        <f>_xlfn.IFNA(VLOOKUP(CONCATENATE($AH$5,$B46,$C46),PCWA!$A$6:$N$231,14,FALSE),0)</f>
        <v>0</v>
      </c>
      <c r="AI46" s="187"/>
    </row>
    <row r="47" spans="1:35" x14ac:dyDescent="0.2">
      <c r="A47" s="551"/>
      <c r="B47" s="193"/>
      <c r="C47" s="202"/>
      <c r="D47" s="202"/>
      <c r="E47" s="202"/>
      <c r="F47" s="203"/>
      <c r="G47" s="199"/>
      <c r="H47" s="197"/>
      <c r="I47" s="198"/>
      <c r="J47" s="199"/>
      <c r="K47" s="200">
        <f>_xlfn.IFNA(VLOOKUP(CONCATENATE($K$5,$B47,$C47),'SER1'!$A$6:$N$200,14,FALSE),0)</f>
        <v>0</v>
      </c>
      <c r="L47" s="200">
        <f>_xlfn.IFNA(VLOOKUP(CONCATENATE($L$5,$B47,$C47),ALB!$A$6:$N$200,14,FALSE),0)</f>
        <v>0</v>
      </c>
      <c r="M47" s="200">
        <f>_xlfn.IFNA(VLOOKUP(CONCATENATE($M$5,$B47,$C47),KR!$A$6:$N$182,14,FALSE),0)</f>
        <v>0</v>
      </c>
      <c r="N47" s="200">
        <f>_xlfn.IFNA(VLOOKUP(CONCATENATE($N$5,$B47,$C47),DARD!$A$6:$N$135,14,FALSE),0)</f>
        <v>0</v>
      </c>
      <c r="O47" s="200">
        <f>_xlfn.IFNA(VLOOKUP(CONCATENATE($O$5,$B47,$C47),AVON!$A$6:$N$144,14,FALSE),0)</f>
        <v>0</v>
      </c>
      <c r="P47" s="200">
        <f>_xlfn.IFNA(VLOOKUP(CONCATENATE($P$5,$B47,$C47),MUR!$A$6:$N$203,14,FALSE),0)</f>
        <v>0</v>
      </c>
      <c r="Q47" s="200">
        <f>_xlfn.IFNA(VLOOKUP(CONCATENATE($Q$5,$B47,$C47),MOOR!$A$6:$N$200,14,FALSE),0)</f>
        <v>0</v>
      </c>
      <c r="R47" s="200">
        <f>_xlfn.IFNA(VLOOKUP(CONCATENATE($R$5,$B47,$C47),KAL!$A$6:$N$200,14,FALSE),0)</f>
        <v>0</v>
      </c>
      <c r="S47" s="200">
        <f>_xlfn.IFNA(VLOOKUP(CONCATENATE($S$5,$B47,$C47),MORT!$A$6:$N$200,14,FALSE),0)</f>
        <v>0</v>
      </c>
      <c r="T47" s="200">
        <f>_xlfn.IFNA(VLOOKUP(CONCATENATE($T$5,$B47,$C47),ESP!$A$6:$N$198,14,FALSE),0)</f>
        <v>0</v>
      </c>
      <c r="U47" s="200">
        <f>_xlfn.IFNA(VLOOKUP(CONCATENATE($U$5,$B47,$C47),MOON!$A$8:$N$198,14,FALSE),0)</f>
        <v>0</v>
      </c>
      <c r="V47" s="200">
        <f>_xlfn.IFNA(VLOOKUP(CONCATENATE($V$5,$B47,$C47),DRY!$A$8:$N$198,14,FALSE),0)</f>
        <v>0</v>
      </c>
      <c r="W47" s="200">
        <f>_xlfn.IFNA(VLOOKUP(CONCATENATE($X$5,$B47,$C47),[4]PCWA!$A$6:$N$198,14,FALSE),0)</f>
        <v>0</v>
      </c>
      <c r="X47" s="200">
        <f>_xlfn.IFNA(VLOOKUP(CONCATENATE($X$5,$B47,$C47),[4]PCWA!$A$6:$N$198,14,FALSE),0)</f>
        <v>0</v>
      </c>
      <c r="Y47" s="200"/>
      <c r="Z47" s="200"/>
      <c r="AA47" s="200"/>
      <c r="AB47" s="200"/>
      <c r="AC47" s="200">
        <f>_xlfn.IFNA(VLOOKUP(CONCATENATE($AC$5,$B47,$C47),HARV!$A$6:$N$198,14,FALSE),0)</f>
        <v>0</v>
      </c>
      <c r="AD47" s="200"/>
      <c r="AE47" s="200">
        <f>_xlfn.IFNA(VLOOKUP(CONCATENATE($AE$5,$B47,$C47),KAL!$A$6:$N$200,14,FALSE),0)</f>
        <v>0</v>
      </c>
      <c r="AF47" s="200">
        <f>_xlfn.IFNA(VLOOKUP(CONCATENATE($AF$5,$B47,$C47),DRY!$A$6:$N$198,14,FALSE),0)</f>
        <v>0</v>
      </c>
      <c r="AG47" s="200">
        <f>_xlfn.IFNA(VLOOKUP(CONCATENATE($AG$5,$B47,$C47),Spare5!$A$6:$N$197,14,FALSE),0)</f>
        <v>0</v>
      </c>
      <c r="AH47" s="201">
        <f>_xlfn.IFNA(VLOOKUP(CONCATENATE($AH$5,$B47,$C47),PCWA!$A$6:$N$231,14,FALSE),0)</f>
        <v>0</v>
      </c>
      <c r="AI47" s="187"/>
    </row>
    <row r="48" spans="1:35" x14ac:dyDescent="0.2">
      <c r="A48" s="551"/>
      <c r="B48" s="193"/>
      <c r="C48" s="202"/>
      <c r="D48" s="202"/>
      <c r="E48" s="202"/>
      <c r="F48" s="203"/>
      <c r="G48" s="199"/>
      <c r="H48" s="197"/>
      <c r="I48" s="198"/>
      <c r="J48" s="199"/>
      <c r="K48" s="200">
        <f>_xlfn.IFNA(VLOOKUP(CONCATENATE($K$5,$B48,$C48),'SER1'!$A$6:$N$200,14,FALSE),0)</f>
        <v>0</v>
      </c>
      <c r="L48" s="200">
        <f>_xlfn.IFNA(VLOOKUP(CONCATENATE($L$5,$B48,$C48),ALB!$A$6:$N$200,14,FALSE),0)</f>
        <v>0</v>
      </c>
      <c r="M48" s="200">
        <f>_xlfn.IFNA(VLOOKUP(CONCATENATE($M$5,$B48,$C48),KR!$A$6:$N$182,14,FALSE),0)</f>
        <v>0</v>
      </c>
      <c r="N48" s="200">
        <f>_xlfn.IFNA(VLOOKUP(CONCATENATE($N$5,$B48,$C48),DARD!$A$6:$N$135,14,FALSE),0)</f>
        <v>0</v>
      </c>
      <c r="O48" s="200">
        <f>_xlfn.IFNA(VLOOKUP(CONCATENATE($O$5,$B48,$C48),AVON!$A$6:$N$144,14,FALSE),0)</f>
        <v>0</v>
      </c>
      <c r="P48" s="200">
        <f>_xlfn.IFNA(VLOOKUP(CONCATENATE($P$5,$B48,$C48),MUR!$A$6:$N$203,14,FALSE),0)</f>
        <v>0</v>
      </c>
      <c r="Q48" s="200">
        <f>_xlfn.IFNA(VLOOKUP(CONCATENATE($Q$5,$B48,$C48),MOOR!$A$6:$N$200,14,FALSE),0)</f>
        <v>0</v>
      </c>
      <c r="R48" s="200">
        <f>_xlfn.IFNA(VLOOKUP(CONCATENATE($R$5,$B48,$C48),KAL!$A$6:$N$200,14,FALSE),0)</f>
        <v>0</v>
      </c>
      <c r="S48" s="200">
        <f>_xlfn.IFNA(VLOOKUP(CONCATENATE($S$5,$B48,$C48),MORT!$A$6:$N$200,14,FALSE),0)</f>
        <v>0</v>
      </c>
      <c r="T48" s="200">
        <f>_xlfn.IFNA(VLOOKUP(CONCATENATE($T$5,$B48,$C48),ESP!$A$6:$N$198,14,FALSE),0)</f>
        <v>0</v>
      </c>
      <c r="U48" s="200">
        <f>_xlfn.IFNA(VLOOKUP(CONCATENATE($U$5,$B48,$C48),MOON!$A$8:$N$198,14,FALSE),0)</f>
        <v>0</v>
      </c>
      <c r="V48" s="200">
        <f>_xlfn.IFNA(VLOOKUP(CONCATENATE($V$5,$B48,$C48),DRY!$A$8:$N$198,14,FALSE),0)</f>
        <v>0</v>
      </c>
      <c r="W48" s="200">
        <f>_xlfn.IFNA(VLOOKUP(CONCATENATE($X$5,$B48,$C48),[4]PCWA!$A$6:$N$198,14,FALSE),0)</f>
        <v>0</v>
      </c>
      <c r="X48" s="200">
        <f>_xlfn.IFNA(VLOOKUP(CONCATENATE($X$5,$B48,$C48),[4]PCWA!$A$6:$N$198,14,FALSE),0)</f>
        <v>0</v>
      </c>
      <c r="Y48" s="200"/>
      <c r="Z48" s="200"/>
      <c r="AA48" s="200"/>
      <c r="AB48" s="200"/>
      <c r="AC48" s="200">
        <f>_xlfn.IFNA(VLOOKUP(CONCATENATE($AC$5,$B48,$C48),HARV!$A$6:$N$198,14,FALSE),0)</f>
        <v>0</v>
      </c>
      <c r="AD48" s="200"/>
      <c r="AE48" s="200">
        <f>_xlfn.IFNA(VLOOKUP(CONCATENATE($AE$5,$B48,$C48),KAL!$A$6:$N$200,14,FALSE),0)</f>
        <v>0</v>
      </c>
      <c r="AF48" s="200">
        <f>_xlfn.IFNA(VLOOKUP(CONCATENATE($AF$5,$B48,$C48),DRY!$A$6:$N$198,14,FALSE),0)</f>
        <v>0</v>
      </c>
      <c r="AG48" s="200">
        <f>_xlfn.IFNA(VLOOKUP(CONCATENATE($AG$5,$B48,$C48),Spare5!$A$6:$N$197,14,FALSE),0)</f>
        <v>0</v>
      </c>
      <c r="AH48" s="201">
        <f>_xlfn.IFNA(VLOOKUP(CONCATENATE($AH$5,$B48,$C48),PCWA!$A$6:$N$231,14,FALSE),0)</f>
        <v>0</v>
      </c>
      <c r="AI48" s="187"/>
    </row>
    <row r="49" spans="1:35" x14ac:dyDescent="0.2">
      <c r="A49" s="551"/>
      <c r="B49" s="193"/>
      <c r="C49" s="202"/>
      <c r="D49" s="194"/>
      <c r="E49" s="194"/>
      <c r="F49" s="203"/>
      <c r="G49" s="199"/>
      <c r="H49" s="197"/>
      <c r="I49" s="198"/>
      <c r="J49" s="199"/>
      <c r="K49" s="200">
        <f>_xlfn.IFNA(VLOOKUP(CONCATENATE($K$5,$B49,$C49),'SER1'!$A$6:$N$200,14,FALSE),0)</f>
        <v>0</v>
      </c>
      <c r="L49" s="200">
        <f>_xlfn.IFNA(VLOOKUP(CONCATENATE($L$5,$B49,$C49),ALB!$A$6:$N$200,14,FALSE),0)</f>
        <v>0</v>
      </c>
      <c r="M49" s="200">
        <f>_xlfn.IFNA(VLOOKUP(CONCATENATE($M$5,$B49,$C49),KR!$A$6:$N$182,14,FALSE),0)</f>
        <v>0</v>
      </c>
      <c r="N49" s="200">
        <f>_xlfn.IFNA(VLOOKUP(CONCATENATE($N$5,$B49,$C49),DARD!$A$6:$N$135,14,FALSE),0)</f>
        <v>0</v>
      </c>
      <c r="O49" s="200">
        <f>_xlfn.IFNA(VLOOKUP(CONCATENATE($O$5,$B49,$C49),AVON!$A$6:$N$144,14,FALSE),0)</f>
        <v>0</v>
      </c>
      <c r="P49" s="200">
        <f>_xlfn.IFNA(VLOOKUP(CONCATENATE($P$5,$B49,$C49),MUR!$A$6:$N$203,14,FALSE),0)</f>
        <v>0</v>
      </c>
      <c r="Q49" s="200">
        <f>_xlfn.IFNA(VLOOKUP(CONCATENATE($Q$5,$B49,$C49),MOOR!$A$6:$N$200,14,FALSE),0)</f>
        <v>0</v>
      </c>
      <c r="R49" s="200">
        <f>_xlfn.IFNA(VLOOKUP(CONCATENATE($R$5,$B49,$C49),KAL!$A$6:$N$200,14,FALSE),0)</f>
        <v>0</v>
      </c>
      <c r="S49" s="200">
        <f>_xlfn.IFNA(VLOOKUP(CONCATENATE($S$5,$B49,$C49),MORT!$A$6:$N$200,14,FALSE),0)</f>
        <v>0</v>
      </c>
      <c r="T49" s="200">
        <f>_xlfn.IFNA(VLOOKUP(CONCATENATE($T$5,$B49,$C49),ESP!$A$6:$N$198,14,FALSE),0)</f>
        <v>0</v>
      </c>
      <c r="U49" s="200">
        <f>_xlfn.IFNA(VLOOKUP(CONCATENATE($U$5,$B49,$C49),MOON!$A$8:$N$198,14,FALSE),0)</f>
        <v>0</v>
      </c>
      <c r="V49" s="200">
        <f>_xlfn.IFNA(VLOOKUP(CONCATENATE($V$5,$B49,$C49),DRY!$A$8:$N$198,14,FALSE),0)</f>
        <v>0</v>
      </c>
      <c r="W49" s="200">
        <f>_xlfn.IFNA(VLOOKUP(CONCATENATE($X$5,$B49,$C49),[4]PCWA!$A$6:$N$198,14,FALSE),0)</f>
        <v>0</v>
      </c>
      <c r="X49" s="200">
        <f>_xlfn.IFNA(VLOOKUP(CONCATENATE($X$5,$B49,$C49),[4]PCWA!$A$6:$N$198,14,FALSE),0)</f>
        <v>0</v>
      </c>
      <c r="Y49" s="200"/>
      <c r="Z49" s="200"/>
      <c r="AA49" s="200"/>
      <c r="AB49" s="200"/>
      <c r="AC49" s="200">
        <f>_xlfn.IFNA(VLOOKUP(CONCATENATE($AC$5,$B49,$C49),HARV!$A$6:$N$198,14,FALSE),0)</f>
        <v>0</v>
      </c>
      <c r="AD49" s="200"/>
      <c r="AE49" s="200">
        <f>_xlfn.IFNA(VLOOKUP(CONCATENATE($AE$5,$B49,$C49),KAL!$A$6:$N$200,14,FALSE),0)</f>
        <v>0</v>
      </c>
      <c r="AF49" s="200">
        <f>_xlfn.IFNA(VLOOKUP(CONCATENATE($AF$5,$B49,$C49),DRY!$A$6:$N$198,14,FALSE),0)</f>
        <v>0</v>
      </c>
      <c r="AG49" s="200">
        <f>_xlfn.IFNA(VLOOKUP(CONCATENATE($AG$5,$B49,$C49),Spare5!$A$6:$N$197,14,FALSE),0)</f>
        <v>0</v>
      </c>
      <c r="AH49" s="201">
        <f>_xlfn.IFNA(VLOOKUP(CONCATENATE($AH$5,$B49,$C49),PCWA!$A$6:$N$231,14,FALSE),0)</f>
        <v>0</v>
      </c>
      <c r="AI49" s="186"/>
    </row>
    <row r="50" spans="1:35" x14ac:dyDescent="0.2">
      <c r="A50" s="551"/>
      <c r="B50" s="193"/>
      <c r="C50" s="202"/>
      <c r="D50" s="202"/>
      <c r="E50" s="202"/>
      <c r="F50" s="203"/>
      <c r="G50" s="199"/>
      <c r="H50" s="197"/>
      <c r="I50" s="198"/>
      <c r="J50" s="199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>
        <f>_xlfn.IFNA(VLOOKUP(CONCATENATE($AC$5,$B50,$C50),HARV!$A$6:$N$198,14,FALSE),0)</f>
        <v>0</v>
      </c>
      <c r="AD50" s="200"/>
      <c r="AE50" s="200">
        <f>_xlfn.IFNA(VLOOKUP(CONCATENATE($AE$5,$B50,$C50),KAL!$A$6:$N$200,14,FALSE),0)</f>
        <v>0</v>
      </c>
      <c r="AF50" s="200">
        <f>_xlfn.IFNA(VLOOKUP(CONCATENATE($AF$5,$B50,$C50),DRY!$A$6:$N$198,14,FALSE),0)</f>
        <v>0</v>
      </c>
      <c r="AG50" s="200">
        <f>_xlfn.IFNA(VLOOKUP(CONCATENATE($AG$5,$B50,$C50),Spare5!$A$6:$N$197,14,FALSE),0)</f>
        <v>0</v>
      </c>
      <c r="AH50" s="201">
        <f>_xlfn.IFNA(VLOOKUP(CONCATENATE($AH$5,$B50,$C50),PCWA!$A$6:$N$231,14,FALSE),0)</f>
        <v>0</v>
      </c>
      <c r="AI50" s="186"/>
    </row>
    <row r="51" spans="1:35" ht="13.5" thickBot="1" x14ac:dyDescent="0.25">
      <c r="A51" s="551"/>
      <c r="B51" s="204"/>
      <c r="C51" s="205"/>
      <c r="D51" s="205"/>
      <c r="E51" s="205"/>
      <c r="F51" s="206"/>
      <c r="G51" s="207"/>
      <c r="H51" s="208"/>
      <c r="I51" s="209"/>
      <c r="J51" s="207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>
        <f>_xlfn.IFNA(VLOOKUP(CONCATENATE($AC$5,$B51,$C51),HARV!$A$6:$N$198,14,FALSE),0)</f>
        <v>0</v>
      </c>
      <c r="AD51" s="210"/>
      <c r="AE51" s="210">
        <f>_xlfn.IFNA(VLOOKUP(CONCATENATE($AE$5,$B51,$C51),KAL!$A$6:$N$200,14,FALSE),0)</f>
        <v>0</v>
      </c>
      <c r="AF51" s="210">
        <f>_xlfn.IFNA(VLOOKUP(CONCATENATE($AF$5,$B51,$C51),DRY!$A$6:$N$198,14,FALSE),0)</f>
        <v>0</v>
      </c>
      <c r="AG51" s="210">
        <f>_xlfn.IFNA(VLOOKUP(CONCATENATE($AG$5,$B51,$C51),Spare5!$A$6:$N$197,14,FALSE),0)</f>
        <v>0</v>
      </c>
      <c r="AH51" s="211">
        <f>_xlfn.IFNA(VLOOKUP(CONCATENATE($AH$5,$B51,$C51),PCWA!$A$6:$N$231,14,FALSE),0)</f>
        <v>0</v>
      </c>
      <c r="AI51" s="186"/>
    </row>
    <row r="52" spans="1:35" x14ac:dyDescent="0.2">
      <c r="A52" s="551"/>
      <c r="B52" s="188" t="s">
        <v>19</v>
      </c>
      <c r="C52" s="188"/>
      <c r="D52" s="188"/>
      <c r="E52" s="188" t="s">
        <v>19</v>
      </c>
      <c r="F52" s="189"/>
      <c r="G52" s="189"/>
      <c r="H52" s="189"/>
      <c r="I52" s="190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</row>
    <row r="54" spans="1:35" x14ac:dyDescent="0.2">
      <c r="B54" s="28"/>
    </row>
    <row r="55" spans="1:35" x14ac:dyDescent="0.2">
      <c r="B55" s="28"/>
    </row>
    <row r="56" spans="1:35" x14ac:dyDescent="0.2">
      <c r="B56" s="28"/>
    </row>
    <row r="57" spans="1:35" x14ac:dyDescent="0.2">
      <c r="B57" s="28"/>
    </row>
    <row r="58" spans="1:35" x14ac:dyDescent="0.2">
      <c r="B58" s="28"/>
    </row>
    <row r="59" spans="1:35" x14ac:dyDescent="0.2">
      <c r="B59" s="28"/>
    </row>
    <row r="60" spans="1:35" x14ac:dyDescent="0.2">
      <c r="B60" s="28"/>
    </row>
    <row r="61" spans="1:35" x14ac:dyDescent="0.2">
      <c r="B61" s="28"/>
    </row>
    <row r="62" spans="1:35" x14ac:dyDescent="0.2">
      <c r="B62" s="28"/>
    </row>
    <row r="63" spans="1:35" x14ac:dyDescent="0.2">
      <c r="B63" s="28"/>
    </row>
    <row r="64" spans="1:35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  <row r="136" spans="2:2" x14ac:dyDescent="0.2">
      <c r="B136" s="28"/>
    </row>
  </sheetData>
  <sortState xmlns:xlrd2="http://schemas.microsoft.com/office/spreadsheetml/2017/richdata2" ref="B6:J9">
    <sortCondition ref="J6:J9"/>
    <sortCondition descending="1" ref="I6:I9"/>
  </sortState>
  <mergeCells count="66">
    <mergeCell ref="P3:P4"/>
    <mergeCell ref="Q3:Q4"/>
    <mergeCell ref="K3:K4"/>
    <mergeCell ref="L3:L4"/>
    <mergeCell ref="M3:M4"/>
    <mergeCell ref="N3:N4"/>
    <mergeCell ref="O3:O4"/>
    <mergeCell ref="G1:G2"/>
    <mergeCell ref="A1:A52"/>
    <mergeCell ref="B1:B2"/>
    <mergeCell ref="C1:C2"/>
    <mergeCell ref="E1:E2"/>
    <mergeCell ref="F1:F2"/>
    <mergeCell ref="D1:D2"/>
    <mergeCell ref="Z1:Z2"/>
    <mergeCell ref="U1:U2"/>
    <mergeCell ref="H1:H2"/>
    <mergeCell ref="I1:I2"/>
    <mergeCell ref="J1:J2"/>
    <mergeCell ref="K1:K2"/>
    <mergeCell ref="L1:L2"/>
    <mergeCell ref="M1:M2"/>
    <mergeCell ref="N1:N2"/>
    <mergeCell ref="O1:O2"/>
    <mergeCell ref="R1:R2"/>
    <mergeCell ref="S1:S2"/>
    <mergeCell ref="T1:T2"/>
    <mergeCell ref="P1:P2"/>
    <mergeCell ref="Q1:Q2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A1:AA2"/>
    <mergeCell ref="AB1:AB2"/>
    <mergeCell ref="AC1:AC2"/>
    <mergeCell ref="AD1:AD2"/>
    <mergeCell ref="AE1:AE2"/>
    <mergeCell ref="AF1:AF2"/>
    <mergeCell ref="AE3:AE4"/>
    <mergeCell ref="AF3:AF4"/>
    <mergeCell ref="AG3:AG4"/>
    <mergeCell ref="AH3:AH4"/>
    <mergeCell ref="AC3:AC4"/>
    <mergeCell ref="R3:R4"/>
    <mergeCell ref="W1:W2"/>
    <mergeCell ref="V1:V2"/>
    <mergeCell ref="V3:V4"/>
    <mergeCell ref="AD3:AD4"/>
    <mergeCell ref="S3:S4"/>
    <mergeCell ref="T3:T4"/>
    <mergeCell ref="U3:U4"/>
    <mergeCell ref="W3:W4"/>
    <mergeCell ref="X3:X4"/>
    <mergeCell ref="Y3:Y4"/>
    <mergeCell ref="Z3:Z4"/>
    <mergeCell ref="AA3:AA4"/>
    <mergeCell ref="AB3:AB4"/>
    <mergeCell ref="X1:X2"/>
    <mergeCell ref="Y1:Y2"/>
  </mergeCells>
  <conditionalFormatting sqref="C3:D1048576 C2 C1:D1">
    <cfRule type="duplicateValues" dxfId="112" priority="1"/>
  </conditionalFormatting>
  <conditionalFormatting sqref="C21:D28">
    <cfRule type="duplicateValues" dxfId="111" priority="6"/>
  </conditionalFormatting>
  <conditionalFormatting sqref="C27:D35">
    <cfRule type="duplicateValues" dxfId="110" priority="7"/>
  </conditionalFormatting>
  <conditionalFormatting sqref="C41:D41">
    <cfRule type="duplicateValues" dxfId="109" priority="2"/>
    <cfRule type="duplicateValues" dxfId="108" priority="3"/>
  </conditionalFormatting>
  <conditionalFormatting sqref="C42:D42">
    <cfRule type="duplicateValues" dxfId="107" priority="4"/>
    <cfRule type="duplicateValues" dxfId="106" priority="5"/>
  </conditionalFormatting>
  <conditionalFormatting sqref="C43:D44 C36:D41">
    <cfRule type="duplicateValues" dxfId="105" priority="8"/>
  </conditionalFormatting>
  <conditionalFormatting sqref="C43:D1048576 C3:D22 C2 C34:D38 C1:D1">
    <cfRule type="duplicateValues" dxfId="104" priority="9"/>
  </conditionalFormatting>
  <conditionalFormatting sqref="K6:AH51">
    <cfRule type="cellIs" dxfId="103" priority="10" operator="lessThan">
      <formula>1</formula>
    </cfRule>
  </conditionalFormatting>
  <pageMargins left="0.25" right="0.25" top="0.75" bottom="0.75" header="0.3" footer="0.3"/>
  <pageSetup paperSize="9" scale="43" fitToHeight="0" pageOrder="overThenDown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D2AF-FBB6-4437-A739-1A7CAFE56ABD}">
  <sheetPr codeName="Sheet19">
    <tabColor rgb="FFC00000"/>
  </sheetPr>
  <dimension ref="A1:P98"/>
  <sheetViews>
    <sheetView topLeftCell="A16" workbookViewId="0">
      <selection activeCell="D25" sqref="D25"/>
    </sheetView>
  </sheetViews>
  <sheetFormatPr defaultColWidth="9.140625" defaultRowHeight="12.75" x14ac:dyDescent="0.2"/>
  <cols>
    <col min="1" max="1" width="44.5703125" bestFit="1" customWidth="1"/>
    <col min="2" max="2" width="6.7109375" customWidth="1"/>
    <col min="3" max="3" width="19.85546875" bestFit="1" customWidth="1"/>
    <col min="4" max="4" width="20" bestFit="1" customWidth="1"/>
    <col min="5" max="5" width="6.7109375" bestFit="1" customWidth="1"/>
    <col min="6" max="6" width="13.14062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28</v>
      </c>
      <c r="B1" s="656" t="s">
        <v>84</v>
      </c>
      <c r="C1" s="657"/>
      <c r="D1" s="7" t="s">
        <v>11</v>
      </c>
      <c r="E1" s="658" t="s">
        <v>135</v>
      </c>
      <c r="F1" s="659"/>
      <c r="G1" s="659"/>
      <c r="H1" s="659"/>
      <c r="I1" s="659"/>
      <c r="J1" s="659"/>
      <c r="K1" s="8" t="s">
        <v>12</v>
      </c>
      <c r="L1" s="692">
        <v>45444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29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95Baylee JenkinsParkiarrup Carnival</v>
      </c>
      <c r="B6" s="13">
        <v>95</v>
      </c>
      <c r="C6" s="14" t="s">
        <v>476</v>
      </c>
      <c r="D6" s="15" t="s">
        <v>575</v>
      </c>
      <c r="E6" s="20"/>
      <c r="F6" s="16"/>
      <c r="G6" s="20"/>
      <c r="H6" s="13"/>
      <c r="I6" s="30"/>
      <c r="J6" s="142" t="s">
        <v>853</v>
      </c>
      <c r="K6" s="32"/>
      <c r="L6" s="17">
        <v>1</v>
      </c>
      <c r="M6" s="18">
        <f>IF(L6=1,7,IF(L6=2,6,IF(L6=3,5,IF(L6=4,4,IF(L6=5,3,IF(L6=6,2,IF(L6&gt;=6,1,0)))))))</f>
        <v>7</v>
      </c>
      <c r="N6" s="19">
        <f t="shared" ref="N6:N37" si="1">SUM(M6+$N$5)</f>
        <v>7</v>
      </c>
      <c r="O6" s="29"/>
      <c r="P6" s="29"/>
    </row>
    <row r="7" spans="1:16" ht="14.25" x14ac:dyDescent="0.2">
      <c r="A7" s="12" t="str">
        <f t="shared" si="0"/>
        <v>95Amberlee BrownMaccacino</v>
      </c>
      <c r="B7" s="13">
        <v>95</v>
      </c>
      <c r="C7" s="14" t="s">
        <v>553</v>
      </c>
      <c r="D7" s="15" t="s">
        <v>571</v>
      </c>
      <c r="E7" s="20"/>
      <c r="F7" s="16"/>
      <c r="G7" s="20"/>
      <c r="H7" s="13"/>
      <c r="I7" s="30"/>
      <c r="J7" s="142" t="s">
        <v>854</v>
      </c>
      <c r="K7" s="32"/>
      <c r="L7" s="17">
        <v>2</v>
      </c>
      <c r="M7" s="18">
        <f t="shared" ref="M7:M70" si="2">IF(L7=1,7,IF(L7=2,6,IF(L7=3,5,IF(L7=4,4,IF(L7=5,3,IF(L7=6,2,IF(L7&gt;=6,1,0)))))))</f>
        <v>6</v>
      </c>
      <c r="N7" s="19">
        <f t="shared" si="1"/>
        <v>6</v>
      </c>
      <c r="O7" s="29"/>
      <c r="P7" s="29"/>
    </row>
    <row r="8" spans="1:16" ht="14.25" x14ac:dyDescent="0.2">
      <c r="A8" s="12" t="str">
        <f t="shared" si="0"/>
        <v>95Jaime BellNew Horizons</v>
      </c>
      <c r="B8" s="13">
        <v>95</v>
      </c>
      <c r="C8" s="14" t="s">
        <v>701</v>
      </c>
      <c r="D8" s="15" t="s">
        <v>702</v>
      </c>
      <c r="E8" s="20"/>
      <c r="F8" s="16"/>
      <c r="G8" s="20"/>
      <c r="H8" s="13"/>
      <c r="I8" s="30"/>
      <c r="J8" s="142" t="s">
        <v>855</v>
      </c>
      <c r="K8" s="32"/>
      <c r="L8" s="17">
        <v>3</v>
      </c>
      <c r="M8" s="18">
        <f t="shared" si="2"/>
        <v>5</v>
      </c>
      <c r="N8" s="19">
        <f t="shared" si="1"/>
        <v>5</v>
      </c>
      <c r="O8" s="29"/>
      <c r="P8" s="29"/>
    </row>
    <row r="9" spans="1:16" ht="14.25" x14ac:dyDescent="0.2">
      <c r="A9" s="12" t="str">
        <f t="shared" si="0"/>
        <v>80Nell HoworthFlirt With Hal</v>
      </c>
      <c r="B9" s="13">
        <v>80</v>
      </c>
      <c r="C9" s="14" t="s">
        <v>856</v>
      </c>
      <c r="D9" s="15" t="s">
        <v>857</v>
      </c>
      <c r="E9" s="20"/>
      <c r="F9" s="16"/>
      <c r="G9" s="20"/>
      <c r="H9" s="13"/>
      <c r="I9" s="30" t="s">
        <v>858</v>
      </c>
      <c r="J9" s="142"/>
      <c r="K9" s="32"/>
      <c r="L9" s="17">
        <v>1</v>
      </c>
      <c r="M9" s="18">
        <f t="shared" si="2"/>
        <v>7</v>
      </c>
      <c r="N9" s="19">
        <f t="shared" si="1"/>
        <v>7</v>
      </c>
      <c r="O9" s="29"/>
      <c r="P9" s="29"/>
    </row>
    <row r="10" spans="1:16" ht="14.25" x14ac:dyDescent="0.2">
      <c r="A10" s="12" t="str">
        <f t="shared" si="0"/>
        <v>80Mikayla OwenRebel Flight</v>
      </c>
      <c r="B10" s="13">
        <v>80</v>
      </c>
      <c r="C10" s="14" t="s">
        <v>193</v>
      </c>
      <c r="D10" s="15" t="s">
        <v>194</v>
      </c>
      <c r="E10" s="20"/>
      <c r="F10" s="16"/>
      <c r="G10" s="20"/>
      <c r="H10" s="13"/>
      <c r="I10" s="30" t="s">
        <v>859</v>
      </c>
      <c r="J10" s="142"/>
      <c r="K10" s="32"/>
      <c r="L10" s="17">
        <v>2</v>
      </c>
      <c r="M10" s="18">
        <f t="shared" si="2"/>
        <v>6</v>
      </c>
      <c r="N10" s="19">
        <f t="shared" si="1"/>
        <v>6</v>
      </c>
      <c r="O10" s="29"/>
      <c r="P10" s="29"/>
    </row>
    <row r="11" spans="1:16" ht="14.25" x14ac:dyDescent="0.2">
      <c r="A11" s="12" t="str">
        <f t="shared" si="0"/>
        <v>80Sophie DebritoTiaja Park Folly</v>
      </c>
      <c r="B11" s="13">
        <v>80</v>
      </c>
      <c r="C11" s="14" t="s">
        <v>621</v>
      </c>
      <c r="D11" s="15" t="s">
        <v>226</v>
      </c>
      <c r="E11" s="20"/>
      <c r="F11" s="16"/>
      <c r="G11" s="20"/>
      <c r="H11" s="13"/>
      <c r="I11" s="30" t="s">
        <v>860</v>
      </c>
      <c r="J11" s="142"/>
      <c r="K11" s="32"/>
      <c r="L11" s="17">
        <v>3</v>
      </c>
      <c r="M11" s="18">
        <f t="shared" si="2"/>
        <v>5</v>
      </c>
      <c r="N11" s="19">
        <f t="shared" si="1"/>
        <v>5</v>
      </c>
      <c r="O11" s="29"/>
      <c r="P11" s="29"/>
    </row>
    <row r="12" spans="1:16" ht="14.25" x14ac:dyDescent="0.2">
      <c r="A12" s="12" t="str">
        <f t="shared" si="0"/>
        <v>80Ella MccrumKp Playback</v>
      </c>
      <c r="B12" s="13">
        <v>80</v>
      </c>
      <c r="C12" s="14" t="s">
        <v>577</v>
      </c>
      <c r="D12" s="15" t="s">
        <v>569</v>
      </c>
      <c r="E12" s="20"/>
      <c r="F12" s="16"/>
      <c r="G12" s="20"/>
      <c r="H12" s="13"/>
      <c r="I12" s="30" t="s">
        <v>861</v>
      </c>
      <c r="J12" s="142"/>
      <c r="K12" s="32"/>
      <c r="L12" s="17">
        <v>4</v>
      </c>
      <c r="M12" s="18">
        <f t="shared" si="2"/>
        <v>4</v>
      </c>
      <c r="N12" s="19">
        <f t="shared" si="1"/>
        <v>4</v>
      </c>
      <c r="O12" s="29"/>
      <c r="P12" s="29"/>
    </row>
    <row r="13" spans="1:16" ht="14.25" x14ac:dyDescent="0.2">
      <c r="A13" s="12" t="str">
        <f t="shared" si="0"/>
        <v>80Jasmin HollandHinchinmoose</v>
      </c>
      <c r="B13" s="13">
        <v>80</v>
      </c>
      <c r="C13" s="14" t="s">
        <v>812</v>
      </c>
      <c r="D13" s="15" t="s">
        <v>862</v>
      </c>
      <c r="E13" s="20"/>
      <c r="F13" s="16"/>
      <c r="G13" s="20"/>
      <c r="H13" s="13"/>
      <c r="I13" s="30" t="s">
        <v>863</v>
      </c>
      <c r="J13" s="142"/>
      <c r="K13" s="32"/>
      <c r="L13" s="17">
        <v>5</v>
      </c>
      <c r="M13" s="18">
        <f t="shared" si="2"/>
        <v>3</v>
      </c>
      <c r="N13" s="19">
        <f t="shared" si="1"/>
        <v>3</v>
      </c>
      <c r="O13" s="29"/>
      <c r="P13" s="29"/>
    </row>
    <row r="14" spans="1:16" ht="14.25" x14ac:dyDescent="0.2">
      <c r="A14" s="12" t="str">
        <f t="shared" si="0"/>
        <v>65Emma TomlinsonHorse</v>
      </c>
      <c r="B14" s="13">
        <v>65</v>
      </c>
      <c r="C14" s="14" t="s">
        <v>864</v>
      </c>
      <c r="D14" s="15" t="s">
        <v>865</v>
      </c>
      <c r="E14" s="20"/>
      <c r="F14" s="16"/>
      <c r="G14" s="20"/>
      <c r="H14" s="13" t="s">
        <v>866</v>
      </c>
      <c r="I14" s="30"/>
      <c r="J14" s="142"/>
      <c r="K14" s="32"/>
      <c r="L14" s="17">
        <v>1</v>
      </c>
      <c r="M14" s="18">
        <f t="shared" si="2"/>
        <v>7</v>
      </c>
      <c r="N14" s="19">
        <f t="shared" si="1"/>
        <v>7</v>
      </c>
      <c r="P14" s="29"/>
    </row>
    <row r="15" spans="1:16" ht="14.25" x14ac:dyDescent="0.2">
      <c r="A15" s="12" t="str">
        <f t="shared" si="0"/>
        <v>65Marni BerceneTiaja Park Magic</v>
      </c>
      <c r="B15" s="13">
        <v>65</v>
      </c>
      <c r="C15" s="14" t="s">
        <v>867</v>
      </c>
      <c r="D15" s="15" t="s">
        <v>868</v>
      </c>
      <c r="E15" s="20"/>
      <c r="F15" s="16"/>
      <c r="G15" s="20"/>
      <c r="H15" s="13" t="s">
        <v>869</v>
      </c>
      <c r="I15" s="30"/>
      <c r="J15" s="142"/>
      <c r="K15" s="32"/>
      <c r="L15" s="17">
        <v>2</v>
      </c>
      <c r="M15" s="18">
        <f t="shared" si="2"/>
        <v>6</v>
      </c>
      <c r="N15" s="19">
        <f t="shared" si="1"/>
        <v>6</v>
      </c>
      <c r="P15" s="29"/>
    </row>
    <row r="16" spans="1:16" ht="14.25" x14ac:dyDescent="0.2">
      <c r="A16" s="12" t="str">
        <f t="shared" si="0"/>
        <v>65Zara OfficerGwynnellie Downs Bonnie Brae</v>
      </c>
      <c r="B16" s="13">
        <v>65</v>
      </c>
      <c r="C16" s="14" t="s">
        <v>510</v>
      </c>
      <c r="D16" s="15" t="s">
        <v>511</v>
      </c>
      <c r="E16" s="20"/>
      <c r="F16" s="16"/>
      <c r="G16" s="20"/>
      <c r="H16" s="13" t="s">
        <v>870</v>
      </c>
      <c r="I16" s="13"/>
      <c r="J16" s="142"/>
      <c r="K16" s="32"/>
      <c r="L16" s="17">
        <v>3</v>
      </c>
      <c r="M16" s="18">
        <f t="shared" si="2"/>
        <v>5</v>
      </c>
      <c r="N16" s="19">
        <f t="shared" si="1"/>
        <v>5</v>
      </c>
    </row>
    <row r="17" spans="1:14" ht="14.25" x14ac:dyDescent="0.2">
      <c r="A17" s="12" t="str">
        <f t="shared" si="0"/>
        <v>65Ruby McdonaldTurpins Tigeress</v>
      </c>
      <c r="B17" s="13">
        <v>65</v>
      </c>
      <c r="C17" s="14" t="s">
        <v>728</v>
      </c>
      <c r="D17" s="15" t="s">
        <v>660</v>
      </c>
      <c r="E17" s="20"/>
      <c r="F17" s="16"/>
      <c r="G17" s="20"/>
      <c r="H17" s="13" t="s">
        <v>871</v>
      </c>
      <c r="I17" s="13"/>
      <c r="J17" s="142"/>
      <c r="K17" s="32"/>
      <c r="L17" s="17">
        <v>4</v>
      </c>
      <c r="M17" s="18">
        <f t="shared" si="2"/>
        <v>4</v>
      </c>
      <c r="N17" s="19">
        <f t="shared" si="1"/>
        <v>4</v>
      </c>
    </row>
    <row r="18" spans="1:14" ht="14.25" x14ac:dyDescent="0.2">
      <c r="A18" s="12" t="str">
        <f t="shared" si="0"/>
        <v>65Lily FitzgeraldMelayne Roseann</v>
      </c>
      <c r="B18" s="13">
        <v>65</v>
      </c>
      <c r="C18" s="14" t="s">
        <v>872</v>
      </c>
      <c r="D18" s="15" t="s">
        <v>873</v>
      </c>
      <c r="E18" s="20"/>
      <c r="F18" s="16"/>
      <c r="G18" s="20"/>
      <c r="H18" s="13" t="s">
        <v>874</v>
      </c>
      <c r="I18" s="30"/>
      <c r="J18" s="142"/>
      <c r="K18" s="32"/>
      <c r="L18" s="17">
        <v>5</v>
      </c>
      <c r="M18" s="18">
        <f t="shared" si="2"/>
        <v>3</v>
      </c>
      <c r="N18" s="19">
        <f t="shared" si="1"/>
        <v>3</v>
      </c>
    </row>
    <row r="19" spans="1:14" ht="14.25" x14ac:dyDescent="0.2">
      <c r="A19" s="12" t="str">
        <f t="shared" si="0"/>
        <v>65Charlee HagleyDolly</v>
      </c>
      <c r="B19" s="13">
        <v>65</v>
      </c>
      <c r="C19" s="14" t="s">
        <v>278</v>
      </c>
      <c r="D19" s="15" t="s">
        <v>279</v>
      </c>
      <c r="E19" s="20"/>
      <c r="F19" s="16"/>
      <c r="G19" s="20"/>
      <c r="H19" s="13" t="s">
        <v>875</v>
      </c>
      <c r="I19" s="30"/>
      <c r="J19" s="30"/>
      <c r="K19" s="17"/>
      <c r="L19" s="17">
        <v>6</v>
      </c>
      <c r="M19" s="18">
        <f t="shared" si="2"/>
        <v>2</v>
      </c>
      <c r="N19" s="19">
        <f t="shared" si="1"/>
        <v>2</v>
      </c>
    </row>
    <row r="20" spans="1:14" ht="14.25" x14ac:dyDescent="0.2">
      <c r="A20" s="12" t="str">
        <f t="shared" si="0"/>
        <v>65Sienna ChesterWendamar Maestro</v>
      </c>
      <c r="B20" s="13">
        <v>65</v>
      </c>
      <c r="C20" s="14" t="s">
        <v>482</v>
      </c>
      <c r="D20" s="15" t="s">
        <v>536</v>
      </c>
      <c r="E20" s="20"/>
      <c r="F20" s="16"/>
      <c r="G20" s="20"/>
      <c r="H20" s="13" t="s">
        <v>876</v>
      </c>
      <c r="I20" s="30"/>
      <c r="J20" s="30"/>
      <c r="K20" s="17"/>
      <c r="L20" s="17">
        <v>7</v>
      </c>
      <c r="M20" s="18">
        <f t="shared" si="2"/>
        <v>1</v>
      </c>
      <c r="N20" s="19">
        <f t="shared" si="1"/>
        <v>1</v>
      </c>
    </row>
    <row r="21" spans="1:14" ht="14.25" x14ac:dyDescent="0.2">
      <c r="A21" s="12" t="str">
        <f t="shared" si="0"/>
        <v>65Becky StrideSo Magical</v>
      </c>
      <c r="B21" s="13">
        <v>65</v>
      </c>
      <c r="C21" s="14" t="s">
        <v>231</v>
      </c>
      <c r="D21" s="15" t="s">
        <v>232</v>
      </c>
      <c r="E21" s="20"/>
      <c r="F21" s="16"/>
      <c r="G21" s="20"/>
      <c r="H21" s="13" t="s">
        <v>877</v>
      </c>
      <c r="I21" s="30"/>
      <c r="J21" s="142"/>
      <c r="K21" s="32"/>
      <c r="L21" s="17">
        <v>1</v>
      </c>
      <c r="M21" s="18">
        <f t="shared" si="2"/>
        <v>7</v>
      </c>
      <c r="N21" s="19">
        <f t="shared" si="1"/>
        <v>7</v>
      </c>
    </row>
    <row r="22" spans="1:14" ht="14.25" x14ac:dyDescent="0.2">
      <c r="A22" s="12" t="str">
        <f t="shared" si="0"/>
        <v>65Krystina BerceneMy Ophelia</v>
      </c>
      <c r="B22" s="13">
        <v>65</v>
      </c>
      <c r="C22" s="14" t="s">
        <v>679</v>
      </c>
      <c r="D22" s="15" t="s">
        <v>680</v>
      </c>
      <c r="E22" s="20"/>
      <c r="F22" s="16"/>
      <c r="G22" s="20"/>
      <c r="H22" s="13" t="s">
        <v>878</v>
      </c>
      <c r="I22" s="30"/>
      <c r="J22" s="142"/>
      <c r="K22" s="32"/>
      <c r="L22" s="17">
        <v>2</v>
      </c>
      <c r="M22" s="18">
        <f t="shared" si="2"/>
        <v>6</v>
      </c>
      <c r="N22" s="19">
        <f t="shared" si="1"/>
        <v>6</v>
      </c>
    </row>
    <row r="23" spans="1:14" ht="14.25" x14ac:dyDescent="0.2">
      <c r="A23" s="12" t="str">
        <f t="shared" si="0"/>
        <v>65Eden VandenbergBobcat Boy</v>
      </c>
      <c r="B23" s="13">
        <v>65</v>
      </c>
      <c r="C23" s="14" t="s">
        <v>777</v>
      </c>
      <c r="D23" s="15" t="s">
        <v>778</v>
      </c>
      <c r="E23" s="20"/>
      <c r="F23" s="16"/>
      <c r="G23" s="20"/>
      <c r="H23" s="13" t="s">
        <v>879</v>
      </c>
      <c r="I23" s="30"/>
      <c r="J23" s="142"/>
      <c r="K23" s="32"/>
      <c r="L23" s="17">
        <v>3</v>
      </c>
      <c r="M23" s="18">
        <f t="shared" si="2"/>
        <v>5</v>
      </c>
      <c r="N23" s="19">
        <f t="shared" si="1"/>
        <v>5</v>
      </c>
    </row>
    <row r="24" spans="1:14" ht="14.25" x14ac:dyDescent="0.2">
      <c r="A24" s="12" t="str">
        <f t="shared" si="0"/>
        <v>65Amy LockhartMelverley</v>
      </c>
      <c r="B24" s="13">
        <v>65</v>
      </c>
      <c r="C24" s="14" t="s">
        <v>688</v>
      </c>
      <c r="D24" s="15" t="s">
        <v>698</v>
      </c>
      <c r="E24" s="20"/>
      <c r="F24" s="16"/>
      <c r="G24" s="20"/>
      <c r="H24" s="13" t="s">
        <v>880</v>
      </c>
      <c r="I24" s="30"/>
      <c r="J24" s="142"/>
      <c r="K24" s="32"/>
      <c r="L24" s="17">
        <v>4</v>
      </c>
      <c r="M24" s="18">
        <f t="shared" si="2"/>
        <v>4</v>
      </c>
      <c r="N24" s="19">
        <f t="shared" si="1"/>
        <v>4</v>
      </c>
    </row>
    <row r="25" spans="1:14" ht="14.25" x14ac:dyDescent="0.2">
      <c r="A25" s="12" t="str">
        <f t="shared" si="0"/>
        <v>45Rachelle BrownMerlot</v>
      </c>
      <c r="B25" s="13">
        <v>45</v>
      </c>
      <c r="C25" s="266" t="s">
        <v>520</v>
      </c>
      <c r="D25" s="15" t="s">
        <v>521</v>
      </c>
      <c r="E25" s="20"/>
      <c r="F25" s="16"/>
      <c r="G25" s="20" t="s">
        <v>881</v>
      </c>
      <c r="H25" s="13"/>
      <c r="I25" s="30"/>
      <c r="J25" s="142"/>
      <c r="K25" s="32"/>
      <c r="L25" s="17">
        <v>1</v>
      </c>
      <c r="M25" s="18">
        <f t="shared" si="2"/>
        <v>7</v>
      </c>
      <c r="N25" s="19">
        <f t="shared" si="1"/>
        <v>7</v>
      </c>
    </row>
    <row r="26" spans="1:14" ht="14.25" x14ac:dyDescent="0.2">
      <c r="A26" s="12" t="str">
        <f t="shared" si="0"/>
        <v>45Nell HoworthMarvel</v>
      </c>
      <c r="B26" s="13">
        <v>45</v>
      </c>
      <c r="C26" s="14" t="s">
        <v>856</v>
      </c>
      <c r="D26" s="15" t="s">
        <v>882</v>
      </c>
      <c r="E26" s="20"/>
      <c r="F26" s="16"/>
      <c r="G26" s="20" t="s">
        <v>883</v>
      </c>
      <c r="H26" s="13"/>
      <c r="I26" s="30"/>
      <c r="J26" s="142"/>
      <c r="K26" s="32"/>
      <c r="L26" s="17">
        <v>2</v>
      </c>
      <c r="M26" s="18">
        <f t="shared" si="2"/>
        <v>6</v>
      </c>
      <c r="N26" s="19">
        <f t="shared" si="1"/>
        <v>6</v>
      </c>
    </row>
    <row r="27" spans="1:14" ht="14.25" x14ac:dyDescent="0.2">
      <c r="A27" s="12" t="str">
        <f t="shared" si="0"/>
        <v>45Emelia DenhamJudaroo Houston</v>
      </c>
      <c r="B27" s="13">
        <v>45</v>
      </c>
      <c r="C27" s="14" t="s">
        <v>289</v>
      </c>
      <c r="D27" s="15" t="s">
        <v>290</v>
      </c>
      <c r="E27" s="20"/>
      <c r="F27" s="16"/>
      <c r="G27" s="20" t="s">
        <v>884</v>
      </c>
      <c r="H27" s="13"/>
      <c r="I27" s="30"/>
      <c r="J27" s="142"/>
      <c r="K27" s="32"/>
      <c r="L27" s="17">
        <v>1</v>
      </c>
      <c r="M27" s="18">
        <f t="shared" si="2"/>
        <v>7</v>
      </c>
      <c r="N27" s="19">
        <f t="shared" si="1"/>
        <v>7</v>
      </c>
    </row>
    <row r="28" spans="1:14" ht="14.25" x14ac:dyDescent="0.2">
      <c r="A28" s="12" t="str">
        <f t="shared" si="0"/>
        <v>45Mia McDonaldThorne Park Hightime</v>
      </c>
      <c r="B28" s="13">
        <v>45</v>
      </c>
      <c r="C28" s="14" t="s">
        <v>885</v>
      </c>
      <c r="D28" s="15" t="s">
        <v>634</v>
      </c>
      <c r="E28" s="20"/>
      <c r="F28" s="16"/>
      <c r="G28" s="20" t="s">
        <v>886</v>
      </c>
      <c r="H28" s="13"/>
      <c r="I28" s="30"/>
      <c r="J28" s="142"/>
      <c r="K28" s="32"/>
      <c r="L28" s="17">
        <v>2</v>
      </c>
      <c r="M28" s="18">
        <f t="shared" si="2"/>
        <v>6</v>
      </c>
      <c r="N28" s="19">
        <f t="shared" si="1"/>
        <v>6</v>
      </c>
    </row>
    <row r="29" spans="1:14" ht="14.25" x14ac:dyDescent="0.2">
      <c r="A29" s="12" t="str">
        <f t="shared" si="0"/>
        <v>45Capri SellengerWinter</v>
      </c>
      <c r="B29" s="13">
        <v>45</v>
      </c>
      <c r="C29" s="14" t="s">
        <v>887</v>
      </c>
      <c r="D29" s="15" t="s">
        <v>888</v>
      </c>
      <c r="E29" s="20"/>
      <c r="F29" s="16"/>
      <c r="G29" s="20" t="s">
        <v>889</v>
      </c>
      <c r="H29" s="13"/>
      <c r="I29" s="30"/>
      <c r="J29" s="142"/>
      <c r="K29" s="32"/>
      <c r="L29" s="17">
        <v>3</v>
      </c>
      <c r="M29" s="18">
        <f t="shared" si="2"/>
        <v>5</v>
      </c>
      <c r="N29" s="19">
        <f t="shared" si="1"/>
        <v>5</v>
      </c>
    </row>
    <row r="30" spans="1:14" ht="14.25" x14ac:dyDescent="0.2">
      <c r="A30" s="12" t="str">
        <f t="shared" si="0"/>
        <v>45Jenaveve PageWyatchwood Druid</v>
      </c>
      <c r="B30" s="13">
        <v>45</v>
      </c>
      <c r="C30" s="14" t="s">
        <v>890</v>
      </c>
      <c r="D30" s="15" t="s">
        <v>896</v>
      </c>
      <c r="E30" s="20"/>
      <c r="F30" s="16"/>
      <c r="G30" s="20" t="s">
        <v>891</v>
      </c>
      <c r="H30" s="13"/>
      <c r="I30" s="30"/>
      <c r="J30" s="142"/>
      <c r="K30" s="32"/>
      <c r="L30" s="17">
        <v>4</v>
      </c>
      <c r="M30" s="18">
        <f t="shared" si="2"/>
        <v>4</v>
      </c>
      <c r="N30" s="19">
        <f t="shared" si="1"/>
        <v>4</v>
      </c>
    </row>
    <row r="31" spans="1:14" ht="14.25" x14ac:dyDescent="0.2">
      <c r="A31" s="12" t="str">
        <f t="shared" si="0"/>
        <v>45Sienna ChesterBroadwater Park Garland</v>
      </c>
      <c r="B31" s="13">
        <v>45</v>
      </c>
      <c r="C31" s="14" t="s">
        <v>482</v>
      </c>
      <c r="D31" s="15" t="s">
        <v>483</v>
      </c>
      <c r="E31" s="20"/>
      <c r="F31" s="16"/>
      <c r="G31" s="20" t="s">
        <v>892</v>
      </c>
      <c r="H31" s="13"/>
      <c r="I31" s="30"/>
      <c r="J31" s="142"/>
      <c r="K31" s="32"/>
      <c r="L31" s="17">
        <v>5</v>
      </c>
      <c r="M31" s="18">
        <f t="shared" si="2"/>
        <v>3</v>
      </c>
      <c r="N31" s="19">
        <f t="shared" si="1"/>
        <v>3</v>
      </c>
    </row>
    <row r="32" spans="1:14" ht="14.25" x14ac:dyDescent="0.2">
      <c r="A32" s="12" t="str">
        <f t="shared" si="0"/>
        <v>45Jenaveve PageLyngarie Philano'S Gift</v>
      </c>
      <c r="B32" s="13">
        <v>45</v>
      </c>
      <c r="C32" s="14" t="s">
        <v>890</v>
      </c>
      <c r="D32" s="15" t="s">
        <v>895</v>
      </c>
      <c r="E32" s="20"/>
      <c r="F32" s="16"/>
      <c r="G32" s="20" t="s">
        <v>893</v>
      </c>
      <c r="H32" s="13"/>
      <c r="I32" s="30"/>
      <c r="J32" s="142"/>
      <c r="K32" s="32"/>
      <c r="L32" s="17">
        <v>6</v>
      </c>
      <c r="M32" s="18">
        <f t="shared" si="2"/>
        <v>2</v>
      </c>
      <c r="N32" s="19">
        <f t="shared" si="1"/>
        <v>2</v>
      </c>
    </row>
    <row r="33" spans="1:14" ht="14.25" x14ac:dyDescent="0.2">
      <c r="A33" s="12" t="str">
        <f t="shared" si="0"/>
        <v>45Estelle OakmanBeckham</v>
      </c>
      <c r="B33" s="13">
        <v>45</v>
      </c>
      <c r="C33" s="14" t="s">
        <v>494</v>
      </c>
      <c r="D33" s="15" t="s">
        <v>557</v>
      </c>
      <c r="E33" s="20"/>
      <c r="F33" s="16"/>
      <c r="G33" s="20" t="s">
        <v>894</v>
      </c>
      <c r="H33" s="13"/>
      <c r="I33" s="30"/>
      <c r="J33" s="142"/>
      <c r="K33" s="32"/>
      <c r="L33" s="17">
        <v>7</v>
      </c>
      <c r="M33" s="18">
        <f t="shared" si="2"/>
        <v>1</v>
      </c>
      <c r="N33" s="19">
        <f t="shared" si="1"/>
        <v>1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2"/>
        <v>0</v>
      </c>
      <c r="N34" s="19">
        <f t="shared" si="1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2"/>
        <v>0</v>
      </c>
      <c r="N35" s="19">
        <f t="shared" si="1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2"/>
        <v>0</v>
      </c>
      <c r="N36" s="19">
        <f t="shared" si="1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2"/>
        <v>0</v>
      </c>
      <c r="N37" s="19">
        <f t="shared" si="1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2"/>
        <v>0</v>
      </c>
      <c r="N38" s="19">
        <f t="shared" ref="N38:N69" si="4">SUM(M38+$N$5)</f>
        <v>0</v>
      </c>
    </row>
    <row r="39" spans="1:14" ht="14.25" x14ac:dyDescent="0.2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2"/>
        <v>0</v>
      </c>
      <c r="N39" s="19">
        <f t="shared" si="4"/>
        <v>0</v>
      </c>
    </row>
    <row r="40" spans="1:14" ht="14.25" x14ac:dyDescent="0.2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2"/>
        <v>0</v>
      </c>
      <c r="N40" s="19">
        <f t="shared" si="4"/>
        <v>0</v>
      </c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2"/>
        <v>0</v>
      </c>
      <c r="N41" s="19">
        <f t="shared" si="4"/>
        <v>0</v>
      </c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2"/>
        <v>0</v>
      </c>
      <c r="N42" s="19">
        <f t="shared" si="4"/>
        <v>0</v>
      </c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2"/>
        <v>0</v>
      </c>
      <c r="N43" s="19">
        <f t="shared" si="4"/>
        <v>0</v>
      </c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2"/>
        <v>0</v>
      </c>
      <c r="N44" s="19">
        <f t="shared" si="4"/>
        <v>0</v>
      </c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2"/>
        <v>0</v>
      </c>
      <c r="N45" s="19">
        <f t="shared" si="4"/>
        <v>0</v>
      </c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2"/>
        <v>0</v>
      </c>
      <c r="N46" s="19">
        <f t="shared" si="4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2"/>
        <v>0</v>
      </c>
      <c r="N47" s="19">
        <f t="shared" si="4"/>
        <v>0</v>
      </c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2"/>
        <v>0</v>
      </c>
      <c r="N48" s="19">
        <f t="shared" si="4"/>
        <v>0</v>
      </c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2"/>
        <v>0</v>
      </c>
      <c r="N49" s="19">
        <f t="shared" si="4"/>
        <v>0</v>
      </c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2"/>
        <v>0</v>
      </c>
      <c r="N50" s="19">
        <f t="shared" si="4"/>
        <v>0</v>
      </c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2"/>
        <v>0</v>
      </c>
      <c r="N51" s="19">
        <f t="shared" si="4"/>
        <v>0</v>
      </c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2"/>
        <v>0</v>
      </c>
      <c r="N52" s="19">
        <f t="shared" si="4"/>
        <v>0</v>
      </c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2"/>
        <v>0</v>
      </c>
      <c r="N53" s="19">
        <f t="shared" si="4"/>
        <v>0</v>
      </c>
    </row>
    <row r="54" spans="1:14" ht="14.25" x14ac:dyDescent="0.2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2"/>
        <v>0</v>
      </c>
      <c r="N54" s="19">
        <f t="shared" si="4"/>
        <v>0</v>
      </c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2"/>
        <v>0</v>
      </c>
      <c r="N55" s="19">
        <f t="shared" si="4"/>
        <v>0</v>
      </c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2"/>
        <v>0</v>
      </c>
      <c r="N56" s="19">
        <f t="shared" si="4"/>
        <v>0</v>
      </c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2"/>
        <v>0</v>
      </c>
      <c r="N57" s="19">
        <f t="shared" si="4"/>
        <v>0</v>
      </c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2"/>
        <v>0</v>
      </c>
      <c r="N58" s="19">
        <f t="shared" si="4"/>
        <v>0</v>
      </c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2"/>
        <v>0</v>
      </c>
      <c r="N59" s="19">
        <f t="shared" si="4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2"/>
        <v>0</v>
      </c>
      <c r="N60" s="19">
        <f t="shared" si="4"/>
        <v>0</v>
      </c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2"/>
        <v>0</v>
      </c>
      <c r="N61" s="19">
        <f t="shared" si="4"/>
        <v>0</v>
      </c>
    </row>
    <row r="62" spans="1:14" ht="14.25" x14ac:dyDescent="0.2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2"/>
        <v>0</v>
      </c>
      <c r="N62" s="19">
        <f t="shared" si="4"/>
        <v>0</v>
      </c>
    </row>
    <row r="63" spans="1:14" ht="14.25" x14ac:dyDescent="0.2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2"/>
        <v>0</v>
      </c>
      <c r="N63" s="19">
        <f t="shared" si="4"/>
        <v>0</v>
      </c>
    </row>
    <row r="64" spans="1:14" ht="14.25" x14ac:dyDescent="0.2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2"/>
        <v>0</v>
      </c>
      <c r="N64" s="19">
        <f t="shared" si="4"/>
        <v>0</v>
      </c>
    </row>
    <row r="65" spans="1:14" ht="14.25" x14ac:dyDescent="0.2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2"/>
        <v>0</v>
      </c>
      <c r="N65" s="19">
        <f t="shared" si="4"/>
        <v>0</v>
      </c>
    </row>
    <row r="66" spans="1:14" ht="14.25" x14ac:dyDescent="0.2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2"/>
        <v>0</v>
      </c>
      <c r="N66" s="19">
        <f t="shared" si="4"/>
        <v>0</v>
      </c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2"/>
        <v>0</v>
      </c>
      <c r="N67" s="19">
        <f t="shared" si="4"/>
        <v>0</v>
      </c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2"/>
        <v>0</v>
      </c>
      <c r="N68" s="19">
        <f t="shared" si="4"/>
        <v>0</v>
      </c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2"/>
        <v>0</v>
      </c>
      <c r="N69" s="19">
        <f t="shared" si="4"/>
        <v>0</v>
      </c>
    </row>
    <row r="70" spans="1:14" ht="14.25" x14ac:dyDescent="0.2">
      <c r="A70" s="12" t="str">
        <f t="shared" ref="A70:A98" si="5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2"/>
        <v>0</v>
      </c>
      <c r="N70" s="19">
        <f t="shared" ref="N70:N98" si="6">SUM(M70+$N$5)</f>
        <v>0</v>
      </c>
    </row>
    <row r="71" spans="1:14" ht="14.25" x14ac:dyDescent="0.2">
      <c r="A71" s="12" t="str">
        <f t="shared" si="5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:M98" si="7">IF(L71=1,7,IF(L71=2,6,IF(L71=3,5,IF(L71=4,4,IF(L71=5,3,IF(L71=6,2,IF(L71&gt;=6,1,0)))))))</f>
        <v>0</v>
      </c>
      <c r="N71" s="19">
        <f t="shared" si="6"/>
        <v>0</v>
      </c>
    </row>
    <row r="72" spans="1:14" ht="14.25" x14ac:dyDescent="0.2">
      <c r="A72" s="12" t="str">
        <f t="shared" si="5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7"/>
        <v>0</v>
      </c>
      <c r="N72" s="19">
        <f t="shared" si="6"/>
        <v>0</v>
      </c>
    </row>
    <row r="73" spans="1:14" ht="14.25" x14ac:dyDescent="0.2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7"/>
        <v>0</v>
      </c>
      <c r="N73" s="19">
        <f t="shared" si="6"/>
        <v>0</v>
      </c>
    </row>
    <row r="74" spans="1:14" ht="14.25" x14ac:dyDescent="0.2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7"/>
        <v>0</v>
      </c>
      <c r="N74" s="19">
        <f t="shared" si="6"/>
        <v>0</v>
      </c>
    </row>
    <row r="75" spans="1:14" ht="14.25" x14ac:dyDescent="0.2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7"/>
        <v>0</v>
      </c>
      <c r="N75" s="19">
        <f t="shared" si="6"/>
        <v>0</v>
      </c>
    </row>
    <row r="76" spans="1:14" ht="14.25" x14ac:dyDescent="0.2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7"/>
        <v>0</v>
      </c>
      <c r="N76" s="19">
        <f t="shared" si="6"/>
        <v>0</v>
      </c>
    </row>
    <row r="77" spans="1:14" ht="14.25" x14ac:dyDescent="0.2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7"/>
        <v>0</v>
      </c>
      <c r="N77" s="19">
        <f t="shared" si="6"/>
        <v>0</v>
      </c>
    </row>
    <row r="78" spans="1:14" ht="14.25" x14ac:dyDescent="0.2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7"/>
        <v>0</v>
      </c>
      <c r="N78" s="19">
        <f t="shared" si="6"/>
        <v>0</v>
      </c>
    </row>
    <row r="79" spans="1:14" ht="14.25" x14ac:dyDescent="0.2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7"/>
        <v>0</v>
      </c>
      <c r="N79" s="19">
        <f t="shared" si="6"/>
        <v>0</v>
      </c>
    </row>
    <row r="80" spans="1:14" ht="14.25" x14ac:dyDescent="0.2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7"/>
        <v>0</v>
      </c>
      <c r="N80" s="19">
        <f t="shared" si="6"/>
        <v>0</v>
      </c>
    </row>
    <row r="81" spans="1:14" ht="14.25" x14ac:dyDescent="0.2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7"/>
        <v>0</v>
      </c>
      <c r="N81" s="19">
        <f t="shared" si="6"/>
        <v>0</v>
      </c>
    </row>
    <row r="82" spans="1:14" ht="14.25" x14ac:dyDescent="0.2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7"/>
        <v>0</v>
      </c>
      <c r="N82" s="19">
        <f t="shared" si="6"/>
        <v>0</v>
      </c>
    </row>
    <row r="83" spans="1:14" ht="14.25" x14ac:dyDescent="0.2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7"/>
        <v>0</v>
      </c>
      <c r="N83" s="19">
        <f t="shared" si="6"/>
        <v>0</v>
      </c>
    </row>
    <row r="84" spans="1:14" ht="14.25" x14ac:dyDescent="0.2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7"/>
        <v>0</v>
      </c>
      <c r="N84" s="19">
        <f t="shared" si="6"/>
        <v>0</v>
      </c>
    </row>
    <row r="85" spans="1:14" ht="14.25" x14ac:dyDescent="0.2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7"/>
        <v>0</v>
      </c>
      <c r="N85" s="19">
        <f t="shared" si="6"/>
        <v>0</v>
      </c>
    </row>
    <row r="86" spans="1:14" ht="14.25" x14ac:dyDescent="0.2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7"/>
        <v>0</v>
      </c>
      <c r="N86" s="19">
        <f t="shared" si="6"/>
        <v>0</v>
      </c>
    </row>
    <row r="87" spans="1:14" ht="14.25" x14ac:dyDescent="0.2">
      <c r="A87" s="12" t="str">
        <f t="shared" si="5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7"/>
        <v>0</v>
      </c>
      <c r="N87" s="19">
        <f t="shared" si="6"/>
        <v>0</v>
      </c>
    </row>
    <row r="88" spans="1:14" ht="14.25" x14ac:dyDescent="0.2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7"/>
        <v>0</v>
      </c>
      <c r="N88" s="19">
        <f t="shared" si="6"/>
        <v>0</v>
      </c>
    </row>
    <row r="89" spans="1:14" ht="14.25" x14ac:dyDescent="0.2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7"/>
        <v>0</v>
      </c>
      <c r="N89" s="19">
        <f t="shared" si="6"/>
        <v>0</v>
      </c>
    </row>
    <row r="90" spans="1:14" ht="14.25" x14ac:dyDescent="0.2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7"/>
        <v>0</v>
      </c>
      <c r="N90" s="19">
        <f t="shared" si="6"/>
        <v>0</v>
      </c>
    </row>
    <row r="91" spans="1:14" ht="14.25" x14ac:dyDescent="0.2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7"/>
        <v>0</v>
      </c>
      <c r="N91" s="19">
        <f t="shared" si="6"/>
        <v>0</v>
      </c>
    </row>
    <row r="92" spans="1:14" ht="14.25" x14ac:dyDescent="0.2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7"/>
        <v>0</v>
      </c>
      <c r="N92" s="19">
        <f t="shared" si="6"/>
        <v>0</v>
      </c>
    </row>
    <row r="93" spans="1:14" ht="14.25" x14ac:dyDescent="0.2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7"/>
        <v>0</v>
      </c>
      <c r="N93" s="19">
        <f t="shared" si="6"/>
        <v>0</v>
      </c>
    </row>
    <row r="94" spans="1:14" ht="14.25" x14ac:dyDescent="0.2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7"/>
        <v>0</v>
      </c>
      <c r="N94" s="19">
        <f t="shared" si="6"/>
        <v>0</v>
      </c>
    </row>
    <row r="95" spans="1:14" ht="14.25" x14ac:dyDescent="0.2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7"/>
        <v>0</v>
      </c>
      <c r="N95" s="19">
        <f t="shared" si="6"/>
        <v>0</v>
      </c>
    </row>
    <row r="96" spans="1:14" ht="14.25" x14ac:dyDescent="0.2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7"/>
        <v>0</v>
      </c>
      <c r="N96" s="19">
        <f t="shared" si="6"/>
        <v>0</v>
      </c>
    </row>
    <row r="97" spans="1:14" ht="14.25" x14ac:dyDescent="0.2">
      <c r="A97" s="12" t="str">
        <f t="shared" si="5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7"/>
        <v>0</v>
      </c>
      <c r="N97" s="19">
        <f t="shared" si="6"/>
        <v>0</v>
      </c>
    </row>
    <row r="98" spans="1:14" ht="15" thickBot="1" x14ac:dyDescent="0.25">
      <c r="A98" s="12" t="str">
        <f t="shared" si="5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18">
        <f t="shared" si="7"/>
        <v>0</v>
      </c>
      <c r="N98" s="19">
        <f t="shared" si="6"/>
        <v>0</v>
      </c>
    </row>
  </sheetData>
  <autoFilter ref="A3:N35" xr:uid="{89525C1B-3B10-44BA-9A4E-A610167DAD02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98">
      <sortCondition ref="B3:B35"/>
    </sortState>
  </autoFilter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6" priority="58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92F9-6111-4F41-9359-E5BD06E16BDF}">
  <sheetPr codeName="Sheet26">
    <tabColor rgb="FFC00000"/>
  </sheetPr>
  <dimension ref="A1:P100"/>
  <sheetViews>
    <sheetView topLeftCell="A2" workbookViewId="0">
      <selection activeCell="F25" sqref="F25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19</v>
      </c>
      <c r="B1" s="656" t="s">
        <v>84</v>
      </c>
      <c r="C1" s="657"/>
      <c r="D1" s="7" t="s">
        <v>11</v>
      </c>
      <c r="E1" s="658" t="s">
        <v>374</v>
      </c>
      <c r="F1" s="659"/>
      <c r="G1" s="659"/>
      <c r="H1" s="659"/>
      <c r="I1" s="659"/>
      <c r="J1" s="659"/>
      <c r="K1" s="8" t="s">
        <v>12</v>
      </c>
      <c r="L1" s="692" t="s">
        <v>375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COUNTA(_xlfn.UNIQUE(D8:D200))</f>
        <v>20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79" t="str">
        <f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>SUM(M6+$N$5)</f>
        <v>7</v>
      </c>
      <c r="O6" s="29"/>
      <c r="P6" s="29"/>
    </row>
    <row r="7" spans="1:16" ht="14.25" x14ac:dyDescent="0.2">
      <c r="A7" s="12" t="str">
        <f>CONCATENATE(B7,C7,D7)</f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>SUM(M7+$N$5)</f>
        <v>5</v>
      </c>
      <c r="O7" s="29"/>
      <c r="P7" s="29"/>
    </row>
    <row r="8" spans="1:16" ht="14.25" x14ac:dyDescent="0.2">
      <c r="A8" s="12" t="str">
        <f t="shared" ref="A8:A71" si="0">CONCATENATE(B8,C8,D8)</f>
        <v>45Elise StampaliaMelody Park Mystical Lady</v>
      </c>
      <c r="B8" s="13">
        <v>45</v>
      </c>
      <c r="C8" s="14" t="s">
        <v>341</v>
      </c>
      <c r="D8" s="15" t="s">
        <v>342</v>
      </c>
      <c r="E8" s="20"/>
      <c r="F8" s="16"/>
      <c r="G8" s="20" t="s">
        <v>448</v>
      </c>
      <c r="H8" s="13"/>
      <c r="I8" s="30"/>
      <c r="J8" s="142"/>
      <c r="K8" s="32"/>
      <c r="L8" s="306">
        <v>1</v>
      </c>
      <c r="M8" s="88">
        <f t="shared" ref="M8:M39" si="1">IF(L8=1,7,IF(L8=2,6,IF(L8=3,5,IF(L8=4,4,IF(L8=5,3,IF(L8=6,2,IF(L8&gt;=6,1,0)))))))</f>
        <v>7</v>
      </c>
      <c r="N8" s="19">
        <f>SUM(M8+$N$5)</f>
        <v>7</v>
      </c>
      <c r="O8" s="29"/>
      <c r="P8" s="29"/>
    </row>
    <row r="9" spans="1:16" ht="14.25" x14ac:dyDescent="0.2">
      <c r="A9" s="12" t="str">
        <f t="shared" si="0"/>
        <v>45Hannah RoseDusty</v>
      </c>
      <c r="B9" s="13">
        <v>45</v>
      </c>
      <c r="C9" s="14" t="s">
        <v>436</v>
      </c>
      <c r="D9" s="15" t="s">
        <v>437</v>
      </c>
      <c r="E9" s="20"/>
      <c r="F9" s="16"/>
      <c r="G9" s="20" t="s">
        <v>449</v>
      </c>
      <c r="H9" s="13"/>
      <c r="I9" s="30"/>
      <c r="J9" s="142"/>
      <c r="K9" s="32"/>
      <c r="L9" s="306">
        <v>2</v>
      </c>
      <c r="M9" s="98">
        <f t="shared" si="1"/>
        <v>6</v>
      </c>
      <c r="N9" s="19">
        <f t="shared" ref="N9:N72" si="2">SUM(M9+$N$5)</f>
        <v>6</v>
      </c>
      <c r="O9" s="29"/>
      <c r="P9" s="29"/>
    </row>
    <row r="10" spans="1:16" ht="14.25" x14ac:dyDescent="0.2">
      <c r="A10" s="12" t="str">
        <f t="shared" si="0"/>
        <v>45Lana Janse van NoordwykEllie</v>
      </c>
      <c r="B10" s="13">
        <v>45</v>
      </c>
      <c r="C10" s="14" t="s">
        <v>438</v>
      </c>
      <c r="D10" s="15" t="s">
        <v>320</v>
      </c>
      <c r="E10" s="20"/>
      <c r="F10" s="16"/>
      <c r="G10" s="20" t="s">
        <v>450</v>
      </c>
      <c r="H10" s="13"/>
      <c r="I10" s="30"/>
      <c r="J10" s="142"/>
      <c r="K10" s="32"/>
      <c r="L10" s="306">
        <v>3</v>
      </c>
      <c r="M10" s="88">
        <f t="shared" si="1"/>
        <v>5</v>
      </c>
      <c r="N10" s="19">
        <f t="shared" si="2"/>
        <v>5</v>
      </c>
      <c r="O10" s="29"/>
      <c r="P10" s="29"/>
    </row>
    <row r="11" spans="1:16" ht="14.25" x14ac:dyDescent="0.2">
      <c r="A11" s="12" t="str">
        <f t="shared" si="0"/>
        <v>45Kadee TaylorMarglyn Cruisin Lady</v>
      </c>
      <c r="B11" s="13">
        <v>45</v>
      </c>
      <c r="C11" s="14" t="s">
        <v>439</v>
      </c>
      <c r="D11" s="15" t="s">
        <v>440</v>
      </c>
      <c r="E11" s="20"/>
      <c r="F11" s="16"/>
      <c r="G11" s="20" t="s">
        <v>451</v>
      </c>
      <c r="H11" s="13"/>
      <c r="I11" s="30"/>
      <c r="J11" s="142"/>
      <c r="K11" s="32"/>
      <c r="L11" s="306">
        <v>4</v>
      </c>
      <c r="M11" s="98">
        <f t="shared" si="1"/>
        <v>4</v>
      </c>
      <c r="N11" s="19">
        <f t="shared" si="2"/>
        <v>4</v>
      </c>
      <c r="O11" s="29"/>
      <c r="P11" s="29"/>
    </row>
    <row r="12" spans="1:16" ht="14.25" x14ac:dyDescent="0.2">
      <c r="A12" s="12" t="str">
        <f t="shared" si="0"/>
        <v>45Keira ArmstrongMason</v>
      </c>
      <c r="B12" s="13">
        <v>45</v>
      </c>
      <c r="C12" s="14" t="s">
        <v>441</v>
      </c>
      <c r="D12" s="15" t="s">
        <v>442</v>
      </c>
      <c r="E12" s="20"/>
      <c r="F12" s="16"/>
      <c r="G12" s="20" t="s">
        <v>452</v>
      </c>
      <c r="H12" s="13"/>
      <c r="I12" s="30"/>
      <c r="J12" s="142"/>
      <c r="K12" s="32"/>
      <c r="L12" s="306">
        <v>5</v>
      </c>
      <c r="M12" s="88">
        <f t="shared" si="1"/>
        <v>3</v>
      </c>
      <c r="N12" s="19">
        <f t="shared" si="2"/>
        <v>3</v>
      </c>
      <c r="O12" s="29"/>
      <c r="P12" s="29"/>
    </row>
    <row r="13" spans="1:16" ht="14.25" x14ac:dyDescent="0.2">
      <c r="A13" s="12" t="str">
        <f t="shared" si="0"/>
        <v>45Ruby Neame-LutyCharisma Benjamin</v>
      </c>
      <c r="B13" s="13">
        <v>45</v>
      </c>
      <c r="C13" s="14" t="s">
        <v>443</v>
      </c>
      <c r="D13" s="15" t="s">
        <v>444</v>
      </c>
      <c r="E13" s="20"/>
      <c r="F13" s="16"/>
      <c r="G13" s="20" t="s">
        <v>453</v>
      </c>
      <c r="H13" s="13"/>
      <c r="I13" s="30"/>
      <c r="J13" s="142"/>
      <c r="K13" s="32"/>
      <c r="L13" s="306">
        <v>6</v>
      </c>
      <c r="M13" s="98">
        <f t="shared" si="1"/>
        <v>2</v>
      </c>
      <c r="N13" s="19">
        <f t="shared" si="2"/>
        <v>2</v>
      </c>
      <c r="O13" s="29"/>
      <c r="P13" s="29"/>
    </row>
    <row r="14" spans="1:16" ht="14.25" x14ac:dyDescent="0.2">
      <c r="A14" s="12" t="str">
        <f t="shared" si="0"/>
        <v>45Ruby Neame-LutyPangari Amadeus</v>
      </c>
      <c r="B14" s="13">
        <v>45</v>
      </c>
      <c r="C14" s="14" t="s">
        <v>443</v>
      </c>
      <c r="D14" s="15" t="s">
        <v>445</v>
      </c>
      <c r="E14" s="20"/>
      <c r="F14" s="16"/>
      <c r="G14" s="20" t="s">
        <v>454</v>
      </c>
      <c r="H14" s="13"/>
      <c r="I14" s="30"/>
      <c r="J14" s="142"/>
      <c r="K14" s="32"/>
      <c r="L14" s="458">
        <v>0</v>
      </c>
      <c r="M14" s="88">
        <f t="shared" si="1"/>
        <v>0</v>
      </c>
      <c r="N14" s="19">
        <f t="shared" si="2"/>
        <v>0</v>
      </c>
      <c r="O14" s="29"/>
      <c r="P14" s="29"/>
    </row>
    <row r="15" spans="1:16" ht="14.25" x14ac:dyDescent="0.2">
      <c r="A15" s="12" t="str">
        <f t="shared" si="0"/>
        <v>45Chloe WhitmarshSilkdale Kiss n Tell</v>
      </c>
      <c r="B15" s="13">
        <v>45</v>
      </c>
      <c r="C15" s="14" t="s">
        <v>446</v>
      </c>
      <c r="D15" s="15" t="s">
        <v>447</v>
      </c>
      <c r="E15" s="20"/>
      <c r="F15" s="16"/>
      <c r="G15" s="20" t="s">
        <v>454</v>
      </c>
      <c r="H15" s="13"/>
      <c r="I15" s="30"/>
      <c r="J15" s="142"/>
      <c r="K15" s="32"/>
      <c r="L15" s="458">
        <v>0</v>
      </c>
      <c r="M15" s="98">
        <f t="shared" si="1"/>
        <v>0</v>
      </c>
      <c r="N15" s="19">
        <f t="shared" si="2"/>
        <v>0</v>
      </c>
      <c r="O15" s="29"/>
      <c r="P15" s="29"/>
    </row>
    <row r="16" spans="1:16" ht="14.25" x14ac:dyDescent="0.2">
      <c r="A16" s="12" t="str">
        <f t="shared" si="0"/>
        <v>65Zara Coussens-LeesonRegal Donatello</v>
      </c>
      <c r="B16" s="13">
        <v>65</v>
      </c>
      <c r="C16" s="14" t="s">
        <v>364</v>
      </c>
      <c r="D16" s="262" t="s">
        <v>365</v>
      </c>
      <c r="E16" s="20"/>
      <c r="F16" s="16"/>
      <c r="G16" s="20"/>
      <c r="H16" s="13" t="s">
        <v>465</v>
      </c>
      <c r="I16" s="30"/>
      <c r="J16" s="142"/>
      <c r="K16" s="32"/>
      <c r="L16" s="306">
        <v>1</v>
      </c>
      <c r="M16" s="88">
        <f t="shared" si="1"/>
        <v>7</v>
      </c>
      <c r="N16" s="19">
        <f t="shared" si="2"/>
        <v>7</v>
      </c>
      <c r="P16" s="29"/>
    </row>
    <row r="17" spans="1:16" ht="14.25" x14ac:dyDescent="0.2">
      <c r="A17" s="12" t="str">
        <f t="shared" si="0"/>
        <v>65Ashlee BlakeThiacan Donandra</v>
      </c>
      <c r="B17" s="13">
        <v>65</v>
      </c>
      <c r="C17" s="14" t="s">
        <v>455</v>
      </c>
      <c r="D17" s="15" t="s">
        <v>456</v>
      </c>
      <c r="E17" s="20"/>
      <c r="F17" s="16"/>
      <c r="G17" s="20"/>
      <c r="H17" s="13" t="s">
        <v>466</v>
      </c>
      <c r="I17" s="30"/>
      <c r="J17" s="142"/>
      <c r="K17" s="32"/>
      <c r="L17" s="306">
        <v>2</v>
      </c>
      <c r="M17" s="98">
        <f t="shared" si="1"/>
        <v>6</v>
      </c>
      <c r="N17" s="19">
        <f t="shared" si="2"/>
        <v>6</v>
      </c>
      <c r="P17" s="29"/>
    </row>
    <row r="18" spans="1:16" ht="14.25" x14ac:dyDescent="0.2">
      <c r="A18" s="12" t="str">
        <f t="shared" si="0"/>
        <v>65Alice HuntRosie</v>
      </c>
      <c r="B18" s="13">
        <v>65</v>
      </c>
      <c r="C18" s="14" t="s">
        <v>352</v>
      </c>
      <c r="D18" s="15" t="s">
        <v>353</v>
      </c>
      <c r="E18" s="20"/>
      <c r="F18" s="16"/>
      <c r="G18" s="20"/>
      <c r="H18" s="13" t="s">
        <v>467</v>
      </c>
      <c r="I18" s="30"/>
      <c r="J18" s="142"/>
      <c r="K18" s="32"/>
      <c r="L18" s="306">
        <v>3</v>
      </c>
      <c r="M18" s="88">
        <f t="shared" si="1"/>
        <v>5</v>
      </c>
      <c r="N18" s="19">
        <f t="shared" si="2"/>
        <v>5</v>
      </c>
    </row>
    <row r="19" spans="1:16" ht="14.25" x14ac:dyDescent="0.2">
      <c r="A19" s="12" t="str">
        <f t="shared" si="0"/>
        <v>65Zoe VernonWillow</v>
      </c>
      <c r="B19" s="13">
        <v>65</v>
      </c>
      <c r="C19" s="14" t="s">
        <v>258</v>
      </c>
      <c r="D19" s="15" t="s">
        <v>259</v>
      </c>
      <c r="E19" s="20"/>
      <c r="F19" s="16"/>
      <c r="G19" s="20"/>
      <c r="H19" s="13" t="s">
        <v>468</v>
      </c>
      <c r="I19" s="30"/>
      <c r="J19" s="142"/>
      <c r="K19" s="32"/>
      <c r="L19" s="306">
        <v>4</v>
      </c>
      <c r="M19" s="98">
        <f t="shared" si="1"/>
        <v>4</v>
      </c>
      <c r="N19" s="19">
        <f t="shared" si="2"/>
        <v>4</v>
      </c>
    </row>
    <row r="20" spans="1:16" ht="14.25" x14ac:dyDescent="0.2">
      <c r="A20" s="12" t="str">
        <f t="shared" si="0"/>
        <v>65Isabel VernonThe Cruel Sea</v>
      </c>
      <c r="B20" s="13">
        <v>65</v>
      </c>
      <c r="C20" s="14" t="s">
        <v>457</v>
      </c>
      <c r="D20" s="262" t="s">
        <v>463</v>
      </c>
      <c r="E20" s="20"/>
      <c r="F20" s="16"/>
      <c r="G20" s="20"/>
      <c r="H20" s="13" t="s">
        <v>469</v>
      </c>
      <c r="I20" s="30"/>
      <c r="J20" s="142"/>
      <c r="K20" s="32"/>
      <c r="L20" s="306">
        <v>5</v>
      </c>
      <c r="M20" s="88">
        <f t="shared" si="1"/>
        <v>3</v>
      </c>
      <c r="N20" s="19">
        <f t="shared" si="2"/>
        <v>3</v>
      </c>
    </row>
    <row r="21" spans="1:16" ht="14.25" x14ac:dyDescent="0.2">
      <c r="A21" s="12" t="str">
        <f t="shared" si="0"/>
        <v>65Aerin ScatenaRoseridge Sparkie</v>
      </c>
      <c r="B21" s="13">
        <v>65</v>
      </c>
      <c r="C21" s="14" t="s">
        <v>458</v>
      </c>
      <c r="D21" s="15" t="s">
        <v>459</v>
      </c>
      <c r="E21" s="20"/>
      <c r="F21" s="16"/>
      <c r="G21" s="20"/>
      <c r="H21" s="13" t="s">
        <v>470</v>
      </c>
      <c r="I21" s="30"/>
      <c r="J21" s="142"/>
      <c r="K21" s="32"/>
      <c r="L21" s="306">
        <v>6</v>
      </c>
      <c r="M21" s="98">
        <f t="shared" si="1"/>
        <v>2</v>
      </c>
      <c r="N21" s="19">
        <f t="shared" si="2"/>
        <v>2</v>
      </c>
    </row>
    <row r="22" spans="1:16" ht="14.25" x14ac:dyDescent="0.2">
      <c r="A22" s="12" t="str">
        <f t="shared" si="0"/>
        <v>65Charlotte MillerKings Town Maggie Mai</v>
      </c>
      <c r="B22" s="13">
        <v>65</v>
      </c>
      <c r="C22" s="14" t="s">
        <v>329</v>
      </c>
      <c r="D22" s="15" t="s">
        <v>330</v>
      </c>
      <c r="E22" s="20"/>
      <c r="F22" s="16"/>
      <c r="G22" s="20"/>
      <c r="H22" s="13" t="s">
        <v>471</v>
      </c>
      <c r="I22" s="30"/>
      <c r="J22" s="142"/>
      <c r="K22" s="32"/>
      <c r="L22" s="306">
        <v>7</v>
      </c>
      <c r="M22" s="88">
        <f t="shared" si="1"/>
        <v>1</v>
      </c>
      <c r="N22" s="19">
        <f t="shared" si="2"/>
        <v>1</v>
      </c>
    </row>
    <row r="23" spans="1:16" ht="14.25" x14ac:dyDescent="0.2">
      <c r="A23" s="12" t="str">
        <f t="shared" si="0"/>
        <v>65Leah PriestChristopher Robin</v>
      </c>
      <c r="B23" s="13">
        <v>65</v>
      </c>
      <c r="C23" s="14" t="s">
        <v>460</v>
      </c>
      <c r="D23" s="15" t="s">
        <v>461</v>
      </c>
      <c r="E23" s="20"/>
      <c r="F23" s="16"/>
      <c r="G23" s="20"/>
      <c r="H23" s="13" t="s">
        <v>472</v>
      </c>
      <c r="I23" s="30"/>
      <c r="J23" s="142"/>
      <c r="K23" s="32"/>
      <c r="L23" s="306">
        <v>8</v>
      </c>
      <c r="M23" s="98">
        <f t="shared" si="1"/>
        <v>1</v>
      </c>
      <c r="N23" s="19">
        <f t="shared" si="2"/>
        <v>1</v>
      </c>
    </row>
    <row r="24" spans="1:16" ht="14.25" x14ac:dyDescent="0.2">
      <c r="A24" s="12" t="str">
        <f t="shared" si="0"/>
        <v>65Stevie HopkinsHughes Got It</v>
      </c>
      <c r="B24" s="13">
        <v>65</v>
      </c>
      <c r="C24" s="14" t="s">
        <v>462</v>
      </c>
      <c r="D24" s="262" t="s">
        <v>464</v>
      </c>
      <c r="E24" s="20"/>
      <c r="F24" s="16"/>
      <c r="G24" s="20"/>
      <c r="H24" s="13" t="s">
        <v>454</v>
      </c>
      <c r="I24" s="30"/>
      <c r="J24" s="142"/>
      <c r="K24" s="32"/>
      <c r="L24" s="458">
        <v>0</v>
      </c>
      <c r="M24" s="88">
        <f t="shared" si="1"/>
        <v>0</v>
      </c>
      <c r="N24" s="19">
        <f t="shared" si="2"/>
        <v>0</v>
      </c>
    </row>
    <row r="25" spans="1:16" ht="14.25" x14ac:dyDescent="0.2">
      <c r="A25" s="12" t="str">
        <f t="shared" si="0"/>
        <v>80Madison TaylorMarglyn Bien Cruisin</v>
      </c>
      <c r="B25" s="13">
        <v>80</v>
      </c>
      <c r="C25" s="14" t="s">
        <v>473</v>
      </c>
      <c r="D25" s="15" t="s">
        <v>474</v>
      </c>
      <c r="E25" s="20"/>
      <c r="F25" s="16"/>
      <c r="G25" s="20"/>
      <c r="H25" s="13"/>
      <c r="I25" s="30" t="s">
        <v>475</v>
      </c>
      <c r="J25" s="142"/>
      <c r="K25" s="32"/>
      <c r="L25" s="306">
        <v>1</v>
      </c>
      <c r="M25" s="98">
        <f t="shared" si="1"/>
        <v>7</v>
      </c>
      <c r="N25" s="19">
        <f t="shared" si="2"/>
        <v>7</v>
      </c>
    </row>
    <row r="26" spans="1:16" ht="14.25" x14ac:dyDescent="0.2">
      <c r="A26" s="12" t="str">
        <f t="shared" si="0"/>
        <v>95Isabella SpriggRock Bar</v>
      </c>
      <c r="B26" s="13">
        <v>95</v>
      </c>
      <c r="C26" s="266" t="s">
        <v>182</v>
      </c>
      <c r="D26" s="262" t="s">
        <v>183</v>
      </c>
      <c r="E26" s="20"/>
      <c r="F26" s="16"/>
      <c r="G26" s="20"/>
      <c r="H26" s="13"/>
      <c r="J26" s="30">
        <v>52.7</v>
      </c>
      <c r="K26" s="32"/>
      <c r="L26" s="306">
        <v>1</v>
      </c>
      <c r="M26" s="88">
        <f t="shared" si="1"/>
        <v>7</v>
      </c>
      <c r="N26" s="19">
        <f t="shared" si="2"/>
        <v>7</v>
      </c>
    </row>
    <row r="27" spans="1:16" ht="14.25" x14ac:dyDescent="0.2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457"/>
      <c r="M27" s="98">
        <f t="shared" si="1"/>
        <v>0</v>
      </c>
      <c r="N27" s="19">
        <f t="shared" si="2"/>
        <v>0</v>
      </c>
    </row>
    <row r="28" spans="1:16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457"/>
      <c r="M28" s="88">
        <f t="shared" si="1"/>
        <v>0</v>
      </c>
      <c r="N28" s="19">
        <f t="shared" si="2"/>
        <v>0</v>
      </c>
    </row>
    <row r="29" spans="1:16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457"/>
      <c r="M29" s="98">
        <f t="shared" si="1"/>
        <v>0</v>
      </c>
      <c r="N29" s="19">
        <f t="shared" si="2"/>
        <v>0</v>
      </c>
    </row>
    <row r="30" spans="1:16" ht="14.25" x14ac:dyDescent="0.2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457"/>
      <c r="M30" s="88">
        <f t="shared" si="1"/>
        <v>0</v>
      </c>
      <c r="N30" s="19">
        <f t="shared" si="2"/>
        <v>0</v>
      </c>
    </row>
    <row r="31" spans="1:16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457"/>
      <c r="M31" s="98">
        <f t="shared" si="1"/>
        <v>0</v>
      </c>
      <c r="N31" s="19">
        <f t="shared" si="2"/>
        <v>0</v>
      </c>
    </row>
    <row r="32" spans="1:16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457"/>
      <c r="M32" s="8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457"/>
      <c r="M33" s="9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457"/>
      <c r="M34" s="8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457"/>
      <c r="M35" s="9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457"/>
      <c r="M36" s="88">
        <f t="shared" si="1"/>
        <v>0</v>
      </c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457"/>
      <c r="M37" s="98">
        <f t="shared" si="1"/>
        <v>0</v>
      </c>
      <c r="N37" s="19">
        <f t="shared" si="2"/>
        <v>0</v>
      </c>
    </row>
    <row r="38" spans="1:14" ht="14.25" x14ac:dyDescent="0.2">
      <c r="A38" s="12" t="str">
        <f t="shared" si="0"/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457"/>
      <c r="M38" s="8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0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457"/>
      <c r="M39" s="9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0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457"/>
      <c r="M40" s="88">
        <f t="shared" ref="M40:M70" si="3">IF(L40=1,7,IF(L40=2,6,IF(L40=3,5,IF(L40=4,4,IF(L40=5,3,IF(L40=6,2,IF(L40&gt;=6,1,0)))))))</f>
        <v>0</v>
      </c>
      <c r="N40" s="19">
        <f t="shared" si="2"/>
        <v>0</v>
      </c>
    </row>
    <row r="41" spans="1:14" ht="14.25" x14ac:dyDescent="0.2">
      <c r="A41" s="12" t="str">
        <f t="shared" si="0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457"/>
      <c r="M41" s="98">
        <f t="shared" si="3"/>
        <v>0</v>
      </c>
      <c r="N41" s="19">
        <f t="shared" si="2"/>
        <v>0</v>
      </c>
    </row>
    <row r="42" spans="1:14" ht="14.25" x14ac:dyDescent="0.2">
      <c r="A42" s="12" t="str">
        <f t="shared" si="0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457"/>
      <c r="M42" s="88">
        <f t="shared" si="3"/>
        <v>0</v>
      </c>
      <c r="N42" s="19">
        <f t="shared" si="2"/>
        <v>0</v>
      </c>
    </row>
    <row r="43" spans="1:14" ht="14.25" x14ac:dyDescent="0.2">
      <c r="A43" s="12" t="str">
        <f t="shared" si="0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457"/>
      <c r="M43" s="98">
        <f t="shared" si="3"/>
        <v>0</v>
      </c>
      <c r="N43" s="19">
        <f t="shared" si="2"/>
        <v>0</v>
      </c>
    </row>
    <row r="44" spans="1:14" ht="14.25" x14ac:dyDescent="0.2">
      <c r="A44" s="12" t="str">
        <f t="shared" si="0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457"/>
      <c r="M44" s="88">
        <f t="shared" si="3"/>
        <v>0</v>
      </c>
      <c r="N44" s="19">
        <f t="shared" si="2"/>
        <v>0</v>
      </c>
    </row>
    <row r="45" spans="1:14" ht="14.25" x14ac:dyDescent="0.2">
      <c r="A45" s="12" t="str">
        <f t="shared" si="0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457"/>
      <c r="M45" s="98">
        <f t="shared" si="3"/>
        <v>0</v>
      </c>
      <c r="N45" s="19">
        <f t="shared" si="2"/>
        <v>0</v>
      </c>
    </row>
    <row r="46" spans="1:14" ht="14.25" x14ac:dyDescent="0.2">
      <c r="A46" s="12" t="str">
        <f t="shared" si="0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457"/>
      <c r="M46" s="88">
        <f t="shared" si="3"/>
        <v>0</v>
      </c>
      <c r="N46" s="19">
        <f t="shared" si="2"/>
        <v>0</v>
      </c>
    </row>
    <row r="47" spans="1:14" ht="14.25" x14ac:dyDescent="0.2">
      <c r="A47" s="12" t="str">
        <f t="shared" si="0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457"/>
      <c r="M47" s="98">
        <f t="shared" si="3"/>
        <v>0</v>
      </c>
      <c r="N47" s="19">
        <f t="shared" si="2"/>
        <v>0</v>
      </c>
    </row>
    <row r="48" spans="1:14" ht="14.25" x14ac:dyDescent="0.2">
      <c r="A48" s="12" t="str">
        <f t="shared" si="0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457"/>
      <c r="M48" s="88">
        <f t="shared" si="3"/>
        <v>0</v>
      </c>
      <c r="N48" s="19">
        <f t="shared" si="2"/>
        <v>0</v>
      </c>
    </row>
    <row r="49" spans="1:14" ht="14.25" x14ac:dyDescent="0.2">
      <c r="A49" s="12" t="str">
        <f t="shared" si="0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457"/>
      <c r="M49" s="98">
        <f t="shared" si="3"/>
        <v>0</v>
      </c>
      <c r="N49" s="19">
        <f t="shared" si="2"/>
        <v>0</v>
      </c>
    </row>
    <row r="50" spans="1:14" ht="14.25" x14ac:dyDescent="0.2">
      <c r="A50" s="12" t="str">
        <f t="shared" si="0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88">
        <f t="shared" si="3"/>
        <v>0</v>
      </c>
      <c r="N50" s="19">
        <f t="shared" si="2"/>
        <v>0</v>
      </c>
    </row>
    <row r="51" spans="1:14" ht="14.25" x14ac:dyDescent="0.2">
      <c r="A51" s="12" t="str">
        <f t="shared" si="0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98">
        <f t="shared" si="3"/>
        <v>0</v>
      </c>
      <c r="N51" s="19">
        <f t="shared" si="2"/>
        <v>0</v>
      </c>
    </row>
    <row r="52" spans="1:14" ht="14.25" x14ac:dyDescent="0.2">
      <c r="A52" s="12" t="str">
        <f t="shared" si="0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88">
        <f t="shared" si="3"/>
        <v>0</v>
      </c>
      <c r="N52" s="19">
        <f t="shared" si="2"/>
        <v>0</v>
      </c>
    </row>
    <row r="53" spans="1:14" ht="14.25" x14ac:dyDescent="0.2">
      <c r="A53" s="12" t="str">
        <f t="shared" si="0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98">
        <f t="shared" si="3"/>
        <v>0</v>
      </c>
      <c r="N53" s="19">
        <f t="shared" si="2"/>
        <v>0</v>
      </c>
    </row>
    <row r="54" spans="1:14" ht="14.25" x14ac:dyDescent="0.2">
      <c r="A54" s="12" t="str">
        <f t="shared" si="0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88">
        <f t="shared" si="3"/>
        <v>0</v>
      </c>
      <c r="N54" s="19">
        <f t="shared" si="2"/>
        <v>0</v>
      </c>
    </row>
    <row r="55" spans="1:14" ht="14.25" x14ac:dyDescent="0.2">
      <c r="A55" s="12" t="str">
        <f t="shared" si="0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98">
        <f t="shared" si="3"/>
        <v>0</v>
      </c>
      <c r="N55" s="19">
        <f t="shared" si="2"/>
        <v>0</v>
      </c>
    </row>
    <row r="56" spans="1:14" ht="14.25" x14ac:dyDescent="0.2">
      <c r="A56" s="12" t="str">
        <f t="shared" si="0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88">
        <f t="shared" si="3"/>
        <v>0</v>
      </c>
      <c r="N56" s="19">
        <f t="shared" si="2"/>
        <v>0</v>
      </c>
    </row>
    <row r="57" spans="1:14" ht="14.25" x14ac:dyDescent="0.2">
      <c r="A57" s="12" t="str">
        <f t="shared" si="0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98">
        <f t="shared" si="3"/>
        <v>0</v>
      </c>
      <c r="N57" s="19">
        <f t="shared" si="2"/>
        <v>0</v>
      </c>
    </row>
    <row r="58" spans="1:14" ht="14.25" x14ac:dyDescent="0.2">
      <c r="A58" s="12" t="str">
        <f t="shared" si="0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88">
        <f t="shared" si="3"/>
        <v>0</v>
      </c>
      <c r="N58" s="19">
        <f t="shared" si="2"/>
        <v>0</v>
      </c>
    </row>
    <row r="59" spans="1:14" ht="14.25" x14ac:dyDescent="0.2">
      <c r="A59" s="12" t="str">
        <f t="shared" si="0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98">
        <f t="shared" si="3"/>
        <v>0</v>
      </c>
      <c r="N59" s="19">
        <f t="shared" si="2"/>
        <v>0</v>
      </c>
    </row>
    <row r="60" spans="1:14" ht="14.25" x14ac:dyDescent="0.2">
      <c r="A60" s="12" t="str">
        <f t="shared" si="0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88">
        <f t="shared" si="3"/>
        <v>0</v>
      </c>
      <c r="N60" s="19">
        <f t="shared" si="2"/>
        <v>0</v>
      </c>
    </row>
    <row r="61" spans="1:14" ht="14.25" x14ac:dyDescent="0.2">
      <c r="A61" s="12" t="str">
        <f t="shared" si="0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98">
        <f t="shared" si="3"/>
        <v>0</v>
      </c>
      <c r="N61" s="19">
        <f t="shared" si="2"/>
        <v>0</v>
      </c>
    </row>
    <row r="62" spans="1:14" ht="14.25" x14ac:dyDescent="0.2">
      <c r="A62" s="12" t="str">
        <f t="shared" si="0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88">
        <f t="shared" si="3"/>
        <v>0</v>
      </c>
      <c r="N62" s="19">
        <f t="shared" si="2"/>
        <v>0</v>
      </c>
    </row>
    <row r="63" spans="1:14" ht="14.25" x14ac:dyDescent="0.2">
      <c r="A63" s="12" t="str">
        <f t="shared" si="0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98">
        <f t="shared" si="3"/>
        <v>0</v>
      </c>
      <c r="N63" s="19">
        <f t="shared" si="2"/>
        <v>0</v>
      </c>
    </row>
    <row r="64" spans="1:14" ht="14.25" x14ac:dyDescent="0.2">
      <c r="A64" s="12" t="str">
        <f t="shared" si="0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88">
        <f t="shared" si="3"/>
        <v>0</v>
      </c>
      <c r="N64" s="19">
        <f t="shared" si="2"/>
        <v>0</v>
      </c>
    </row>
    <row r="65" spans="1:14" ht="14.25" x14ac:dyDescent="0.2">
      <c r="A65" s="12" t="str">
        <f t="shared" si="0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98">
        <f t="shared" si="3"/>
        <v>0</v>
      </c>
      <c r="N65" s="19">
        <f t="shared" si="2"/>
        <v>0</v>
      </c>
    </row>
    <row r="66" spans="1:14" ht="14.25" x14ac:dyDescent="0.2">
      <c r="A66" s="12" t="str">
        <f t="shared" si="0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88">
        <f t="shared" si="3"/>
        <v>0</v>
      </c>
      <c r="N66" s="19">
        <f t="shared" si="2"/>
        <v>0</v>
      </c>
    </row>
    <row r="67" spans="1:14" ht="14.25" x14ac:dyDescent="0.2">
      <c r="A67" s="12" t="str">
        <f t="shared" si="0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98">
        <f t="shared" si="3"/>
        <v>0</v>
      </c>
      <c r="N67" s="19">
        <f t="shared" si="2"/>
        <v>0</v>
      </c>
    </row>
    <row r="68" spans="1:14" ht="14.25" x14ac:dyDescent="0.2">
      <c r="A68" s="12" t="str">
        <f t="shared" si="0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88">
        <f t="shared" si="3"/>
        <v>0</v>
      </c>
      <c r="N68" s="19">
        <f t="shared" si="2"/>
        <v>0</v>
      </c>
    </row>
    <row r="69" spans="1:14" ht="14.25" x14ac:dyDescent="0.2">
      <c r="A69" s="12" t="str">
        <f t="shared" si="0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98">
        <f t="shared" si="3"/>
        <v>0</v>
      </c>
      <c r="N69" s="19">
        <f t="shared" si="2"/>
        <v>0</v>
      </c>
    </row>
    <row r="70" spans="1:14" ht="14.25" x14ac:dyDescent="0.2">
      <c r="A70" s="12" t="str">
        <f t="shared" si="0"/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88">
        <f t="shared" si="3"/>
        <v>0</v>
      </c>
      <c r="N70" s="19">
        <f t="shared" si="2"/>
        <v>0</v>
      </c>
    </row>
    <row r="71" spans="1:14" ht="14.25" x14ac:dyDescent="0.2">
      <c r="A71" s="12" t="str">
        <f t="shared" si="0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" si="4">IF(L71=1,7,IF(L71=2,6,IF(L71=3,5,IF(L71=4,4,IF(L71=5,3,IF(L71=6,2,IF(L71&gt;=6,1,0)))))))</f>
        <v>0</v>
      </c>
      <c r="N71" s="19">
        <f t="shared" si="2"/>
        <v>0</v>
      </c>
    </row>
    <row r="72" spans="1:14" ht="14.25" x14ac:dyDescent="0.2">
      <c r="A72" s="12" t="str">
        <f t="shared" ref="A72:A100" si="5">CONCATENATE(B72,C72,D72)</f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6">IF(L72=1,7,IF(L72=2,6,IF(L72=3,5,IF(L72=4,4,IF(L72=5,3,IF(L72=6,2,IF(L72&gt;=6,1,0)))))))</f>
        <v>0</v>
      </c>
      <c r="N72" s="19">
        <f t="shared" si="2"/>
        <v>0</v>
      </c>
    </row>
    <row r="73" spans="1:14" ht="14.25" x14ac:dyDescent="0.2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6"/>
        <v>0</v>
      </c>
      <c r="N73" s="19">
        <f t="shared" ref="N73:N100" si="7">SUM(M73+$N$5)</f>
        <v>0</v>
      </c>
    </row>
    <row r="74" spans="1:14" ht="14.25" x14ac:dyDescent="0.2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6"/>
        <v>0</v>
      </c>
      <c r="N74" s="19">
        <f t="shared" si="7"/>
        <v>0</v>
      </c>
    </row>
    <row r="75" spans="1:14" ht="14.25" x14ac:dyDescent="0.2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6"/>
        <v>0</v>
      </c>
      <c r="N75" s="19">
        <f t="shared" si="7"/>
        <v>0</v>
      </c>
    </row>
    <row r="76" spans="1:14" ht="14.25" x14ac:dyDescent="0.2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6"/>
        <v>0</v>
      </c>
      <c r="N76" s="19">
        <f t="shared" si="7"/>
        <v>0</v>
      </c>
    </row>
    <row r="77" spans="1:14" ht="14.25" x14ac:dyDescent="0.2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6"/>
        <v>0</v>
      </c>
      <c r="N77" s="19">
        <f t="shared" si="7"/>
        <v>0</v>
      </c>
    </row>
    <row r="78" spans="1:14" ht="14.25" x14ac:dyDescent="0.2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6"/>
        <v>0</v>
      </c>
      <c r="N78" s="19">
        <f t="shared" si="7"/>
        <v>0</v>
      </c>
    </row>
    <row r="79" spans="1:14" ht="14.25" x14ac:dyDescent="0.2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6"/>
        <v>0</v>
      </c>
      <c r="N79" s="19">
        <f t="shared" si="7"/>
        <v>0</v>
      </c>
    </row>
    <row r="80" spans="1:14" ht="14.25" x14ac:dyDescent="0.2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6"/>
        <v>0</v>
      </c>
      <c r="N80" s="19">
        <f t="shared" si="7"/>
        <v>0</v>
      </c>
    </row>
    <row r="81" spans="1:14" ht="14.25" x14ac:dyDescent="0.2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6"/>
        <v>0</v>
      </c>
      <c r="N81" s="19">
        <f t="shared" si="7"/>
        <v>0</v>
      </c>
    </row>
    <row r="82" spans="1:14" ht="14.25" x14ac:dyDescent="0.2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6"/>
        <v>0</v>
      </c>
      <c r="N82" s="19">
        <f t="shared" si="7"/>
        <v>0</v>
      </c>
    </row>
    <row r="83" spans="1:14" ht="14.25" x14ac:dyDescent="0.2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6"/>
        <v>0</v>
      </c>
      <c r="N83" s="19">
        <f t="shared" si="7"/>
        <v>0</v>
      </c>
    </row>
    <row r="84" spans="1:14" ht="14.25" x14ac:dyDescent="0.2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6"/>
        <v>0</v>
      </c>
      <c r="N84" s="19">
        <f t="shared" si="7"/>
        <v>0</v>
      </c>
    </row>
    <row r="85" spans="1:14" ht="14.25" x14ac:dyDescent="0.2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6"/>
        <v>0</v>
      </c>
      <c r="N85" s="19">
        <f t="shared" si="7"/>
        <v>0</v>
      </c>
    </row>
    <row r="86" spans="1:14" ht="14.25" x14ac:dyDescent="0.2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6"/>
        <v>0</v>
      </c>
      <c r="N86" s="19">
        <f t="shared" si="7"/>
        <v>0</v>
      </c>
    </row>
    <row r="87" spans="1:14" ht="14.25" x14ac:dyDescent="0.2">
      <c r="A87" s="12" t="str">
        <f t="shared" si="5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6"/>
        <v>0</v>
      </c>
      <c r="N87" s="19">
        <f t="shared" si="7"/>
        <v>0</v>
      </c>
    </row>
    <row r="88" spans="1:14" ht="14.25" x14ac:dyDescent="0.2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6"/>
        <v>0</v>
      </c>
      <c r="N88" s="19">
        <f t="shared" si="7"/>
        <v>0</v>
      </c>
    </row>
    <row r="89" spans="1:14" ht="14.25" x14ac:dyDescent="0.2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6"/>
        <v>0</v>
      </c>
      <c r="N89" s="19">
        <f t="shared" si="7"/>
        <v>0</v>
      </c>
    </row>
    <row r="90" spans="1:14" ht="14.25" x14ac:dyDescent="0.2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6"/>
        <v>0</v>
      </c>
      <c r="N90" s="19">
        <f t="shared" si="7"/>
        <v>0</v>
      </c>
    </row>
    <row r="91" spans="1:14" ht="14.25" x14ac:dyDescent="0.2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6"/>
        <v>0</v>
      </c>
      <c r="N91" s="19">
        <f t="shared" si="7"/>
        <v>0</v>
      </c>
    </row>
    <row r="92" spans="1:14" ht="14.25" x14ac:dyDescent="0.2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6"/>
        <v>0</v>
      </c>
      <c r="N92" s="19">
        <f t="shared" si="7"/>
        <v>0</v>
      </c>
    </row>
    <row r="93" spans="1:14" ht="14.25" x14ac:dyDescent="0.2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6"/>
        <v>0</v>
      </c>
      <c r="N93" s="19">
        <f t="shared" si="7"/>
        <v>0</v>
      </c>
    </row>
    <row r="94" spans="1:14" ht="14.25" x14ac:dyDescent="0.2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6"/>
        <v>0</v>
      </c>
      <c r="N94" s="19">
        <f t="shared" si="7"/>
        <v>0</v>
      </c>
    </row>
    <row r="95" spans="1:14" ht="14.25" x14ac:dyDescent="0.2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6"/>
        <v>0</v>
      </c>
      <c r="N95" s="19">
        <f t="shared" si="7"/>
        <v>0</v>
      </c>
    </row>
    <row r="96" spans="1:14" ht="14.25" x14ac:dyDescent="0.2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6"/>
        <v>0</v>
      </c>
      <c r="N96" s="19">
        <f t="shared" si="7"/>
        <v>0</v>
      </c>
    </row>
    <row r="97" spans="1:14" ht="14.25" x14ac:dyDescent="0.2">
      <c r="A97" s="12" t="str">
        <f t="shared" si="5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6"/>
        <v>0</v>
      </c>
      <c r="N97" s="19">
        <f t="shared" si="7"/>
        <v>0</v>
      </c>
    </row>
    <row r="98" spans="1:14" ht="14.25" x14ac:dyDescent="0.2">
      <c r="A98" s="12" t="str">
        <f t="shared" si="5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6"/>
        <v>0</v>
      </c>
      <c r="N98" s="19">
        <f t="shared" si="7"/>
        <v>0</v>
      </c>
    </row>
    <row r="99" spans="1:14" ht="14.25" x14ac:dyDescent="0.2">
      <c r="A99" s="12" t="str">
        <f t="shared" si="5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6"/>
        <v>0</v>
      </c>
      <c r="N99" s="19">
        <f t="shared" si="7"/>
        <v>0</v>
      </c>
    </row>
    <row r="100" spans="1:14" ht="15" thickBot="1" x14ac:dyDescent="0.25">
      <c r="A100" s="12" t="str">
        <f t="shared" si="5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6"/>
        <v>0</v>
      </c>
      <c r="N100" s="19">
        <f t="shared" si="7"/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5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6D61-4899-4395-90CE-3A8260AC1870}">
  <sheetPr codeName="Sheet23">
    <tabColor rgb="FFC00000"/>
  </sheetPr>
  <dimension ref="A1:P154"/>
  <sheetViews>
    <sheetView zoomScale="90" zoomScaleNormal="90" workbookViewId="0">
      <selection activeCell="C11" sqref="C11"/>
    </sheetView>
  </sheetViews>
  <sheetFormatPr defaultColWidth="9.140625" defaultRowHeight="12.75" x14ac:dyDescent="0.2"/>
  <cols>
    <col min="1" max="1" width="48.28515625" bestFit="1" customWidth="1"/>
    <col min="2" max="2" width="6.7109375" customWidth="1"/>
    <col min="3" max="3" width="19.5703125" bestFit="1" customWidth="1"/>
    <col min="4" max="4" width="27.42578125" bestFit="1" customWidth="1"/>
    <col min="5" max="5" width="6.7109375" bestFit="1" customWidth="1"/>
    <col min="6" max="6" width="13.14062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31</v>
      </c>
      <c r="B1" s="656" t="s">
        <v>84</v>
      </c>
      <c r="C1" s="657"/>
      <c r="D1" s="7" t="s">
        <v>11</v>
      </c>
      <c r="E1" s="658" t="s">
        <v>376</v>
      </c>
      <c r="F1" s="659"/>
      <c r="G1" s="659"/>
      <c r="H1" s="659"/>
      <c r="I1" s="659"/>
      <c r="J1" s="659"/>
      <c r="K1" s="8" t="s">
        <v>12</v>
      </c>
      <c r="L1" s="692">
        <v>45465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COUNTA(_xlfn.UNIQUE(D6:D195))</f>
        <v>32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105Caitlin WorthFingers Crossed</v>
      </c>
      <c r="B6" s="13">
        <v>105</v>
      </c>
      <c r="C6" s="14" t="s">
        <v>185</v>
      </c>
      <c r="D6" s="15" t="s">
        <v>186</v>
      </c>
      <c r="E6" s="20"/>
      <c r="F6" s="16" t="s">
        <v>584</v>
      </c>
      <c r="G6" s="18"/>
      <c r="H6" s="364"/>
      <c r="I6" s="364"/>
      <c r="J6" s="364"/>
      <c r="K6" s="365">
        <v>69.97</v>
      </c>
      <c r="L6" s="364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>95Isabella SpriggRock Bar</v>
      </c>
      <c r="B7" s="13">
        <v>95</v>
      </c>
      <c r="C7" s="14" t="s">
        <v>182</v>
      </c>
      <c r="D7" s="15" t="s">
        <v>183</v>
      </c>
      <c r="E7" s="20"/>
      <c r="F7" s="16" t="s">
        <v>184</v>
      </c>
      <c r="G7" s="18"/>
      <c r="H7" s="30"/>
      <c r="I7" s="30"/>
      <c r="J7" s="30">
        <v>40.380000000000003</v>
      </c>
      <c r="K7" s="338"/>
      <c r="L7" s="30">
        <v>1</v>
      </c>
      <c r="M7" s="18">
        <f t="shared" ref="M7:M70" si="1">IF(L7=1,7,IF(L7=2,6,IF(L7=3,5,IF(L7=4,4,IF(L7=5,3,IF(L7=6,2,IF(L7&gt;=6,1,0)))))))</f>
        <v>7</v>
      </c>
      <c r="N7" s="19">
        <f>SUM(M7+$N$5)</f>
        <v>7</v>
      </c>
      <c r="O7" s="29"/>
      <c r="P7" s="29"/>
    </row>
    <row r="8" spans="1:16" ht="14.25" x14ac:dyDescent="0.2">
      <c r="A8" s="12" t="str">
        <f t="shared" si="0"/>
        <v>80Amy ChallenorKoonawarra Fighter Pilot</v>
      </c>
      <c r="B8" s="13">
        <v>80</v>
      </c>
      <c r="C8" s="14" t="s">
        <v>220</v>
      </c>
      <c r="D8" s="15" t="s">
        <v>221</v>
      </c>
      <c r="E8" s="20"/>
      <c r="F8" s="16" t="s">
        <v>897</v>
      </c>
      <c r="G8" s="18"/>
      <c r="H8" s="30"/>
      <c r="I8" s="30">
        <v>31.67</v>
      </c>
      <c r="J8" s="30"/>
      <c r="K8" s="338"/>
      <c r="L8" s="30">
        <v>1</v>
      </c>
      <c r="M8" s="18">
        <f t="shared" si="1"/>
        <v>7</v>
      </c>
      <c r="N8" s="19">
        <f>SUM(M8+$N$5)</f>
        <v>7</v>
      </c>
      <c r="O8" s="29"/>
      <c r="P8" s="29"/>
    </row>
    <row r="9" spans="1:16" ht="14.25" x14ac:dyDescent="0.2">
      <c r="A9" s="12" t="str">
        <f t="shared" si="0"/>
        <v>80Celeste WhittakerNatural Luck</v>
      </c>
      <c r="B9" s="13">
        <v>80</v>
      </c>
      <c r="C9" s="14" t="s">
        <v>554</v>
      </c>
      <c r="D9" s="15" t="s">
        <v>572</v>
      </c>
      <c r="E9" s="20"/>
      <c r="F9" s="16" t="s">
        <v>597</v>
      </c>
      <c r="G9" s="18"/>
      <c r="H9" s="30"/>
      <c r="I9" s="30">
        <v>43.33</v>
      </c>
      <c r="J9" s="30"/>
      <c r="K9" s="338"/>
      <c r="L9" s="30">
        <v>2</v>
      </c>
      <c r="M9" s="18">
        <f t="shared" si="1"/>
        <v>6</v>
      </c>
      <c r="N9" s="19">
        <f t="shared" ref="N9:N72" si="2">SUM(M9+$N$5)</f>
        <v>6</v>
      </c>
      <c r="O9" s="29"/>
      <c r="P9" s="29"/>
    </row>
    <row r="10" spans="1:16" ht="14.25" x14ac:dyDescent="0.2">
      <c r="A10" s="12" t="str">
        <f t="shared" si="0"/>
        <v>80Vanessa DaviesOkies Little Anya</v>
      </c>
      <c r="B10" s="13">
        <v>80</v>
      </c>
      <c r="C10" s="14" t="s">
        <v>898</v>
      </c>
      <c r="D10" s="15" t="s">
        <v>552</v>
      </c>
      <c r="E10" s="20"/>
      <c r="F10" s="16" t="s">
        <v>673</v>
      </c>
      <c r="G10" s="18"/>
      <c r="H10" s="30"/>
      <c r="I10" s="30">
        <v>44.4</v>
      </c>
      <c r="J10" s="30"/>
      <c r="K10" s="338"/>
      <c r="L10" s="30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25" x14ac:dyDescent="0.2">
      <c r="A11" s="12" t="str">
        <f t="shared" si="0"/>
        <v>80Isabel VernonThe Cruel Sea</v>
      </c>
      <c r="B11" s="13">
        <v>80</v>
      </c>
      <c r="C11" s="14" t="s">
        <v>457</v>
      </c>
      <c r="D11" s="15" t="s">
        <v>463</v>
      </c>
      <c r="E11" s="20"/>
      <c r="F11" s="16" t="s">
        <v>184</v>
      </c>
      <c r="G11" s="18"/>
      <c r="H11" s="30"/>
      <c r="I11" s="30">
        <v>60.02</v>
      </c>
      <c r="J11" s="30"/>
      <c r="K11" s="338"/>
      <c r="L11" s="30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25" x14ac:dyDescent="0.2">
      <c r="A12" s="12" t="str">
        <f t="shared" si="0"/>
        <v>80Emily CarpenterFabulistic</v>
      </c>
      <c r="B12" s="13">
        <v>80</v>
      </c>
      <c r="C12" s="14" t="s">
        <v>517</v>
      </c>
      <c r="D12" s="15" t="s">
        <v>234</v>
      </c>
      <c r="E12" s="20"/>
      <c r="F12" s="16" t="s">
        <v>264</v>
      </c>
      <c r="G12" s="18"/>
      <c r="H12" s="30"/>
      <c r="I12" s="30" t="s">
        <v>591</v>
      </c>
      <c r="J12" s="30"/>
      <c r="K12" s="338"/>
      <c r="L12" s="30"/>
      <c r="M12" s="18">
        <f t="shared" si="1"/>
        <v>0</v>
      </c>
      <c r="N12" s="19">
        <f t="shared" si="2"/>
        <v>0</v>
      </c>
      <c r="O12" s="29"/>
      <c r="P12" s="29"/>
    </row>
    <row r="13" spans="1:16" ht="14.25" x14ac:dyDescent="0.2">
      <c r="A13" s="12" t="str">
        <f t="shared" si="0"/>
        <v>80Leah PriestChristopher Robin</v>
      </c>
      <c r="B13" s="13">
        <v>80</v>
      </c>
      <c r="C13" s="14" t="s">
        <v>460</v>
      </c>
      <c r="D13" s="15" t="s">
        <v>461</v>
      </c>
      <c r="E13" s="20"/>
      <c r="F13" s="16" t="s">
        <v>184</v>
      </c>
      <c r="G13" s="18"/>
      <c r="H13" s="30"/>
      <c r="I13" s="30" t="s">
        <v>591</v>
      </c>
      <c r="J13" s="30"/>
      <c r="K13" s="338"/>
      <c r="L13" s="30"/>
      <c r="M13" s="18">
        <f t="shared" si="1"/>
        <v>0</v>
      </c>
      <c r="N13" s="19">
        <f t="shared" si="2"/>
        <v>0</v>
      </c>
      <c r="P13" s="29"/>
    </row>
    <row r="14" spans="1:16" ht="14.25" x14ac:dyDescent="0.2">
      <c r="A14" s="12" t="str">
        <f t="shared" si="0"/>
        <v>80Zoe VernonWillow</v>
      </c>
      <c r="B14" s="13">
        <v>80</v>
      </c>
      <c r="C14" s="14" t="s">
        <v>258</v>
      </c>
      <c r="D14" s="15" t="s">
        <v>259</v>
      </c>
      <c r="E14" s="20"/>
      <c r="F14" s="16" t="s">
        <v>184</v>
      </c>
      <c r="G14" s="363"/>
      <c r="H14" s="30"/>
      <c r="I14" s="30">
        <v>71.09</v>
      </c>
      <c r="J14" s="30"/>
      <c r="K14" s="30"/>
      <c r="L14" s="30">
        <v>5</v>
      </c>
      <c r="M14" s="18">
        <f t="shared" si="1"/>
        <v>3</v>
      </c>
      <c r="N14" s="19">
        <f t="shared" si="2"/>
        <v>3</v>
      </c>
      <c r="P14" s="29"/>
    </row>
    <row r="15" spans="1:16" ht="14.25" x14ac:dyDescent="0.2">
      <c r="A15" s="12" t="str">
        <f t="shared" si="0"/>
        <v>65Felicity HeazlewoodRusty</v>
      </c>
      <c r="B15" s="13">
        <v>65</v>
      </c>
      <c r="C15" s="14" t="s">
        <v>344</v>
      </c>
      <c r="D15" s="15" t="s">
        <v>345</v>
      </c>
      <c r="E15" s="20"/>
      <c r="F15" s="16" t="s">
        <v>588</v>
      </c>
      <c r="G15" s="363"/>
      <c r="H15" s="30"/>
      <c r="I15" s="30" t="s">
        <v>899</v>
      </c>
      <c r="J15" s="30"/>
      <c r="K15" s="30"/>
      <c r="L15" s="30"/>
      <c r="M15" s="18">
        <f t="shared" si="1"/>
        <v>0</v>
      </c>
      <c r="N15" s="19">
        <f t="shared" si="2"/>
        <v>0</v>
      </c>
    </row>
    <row r="16" spans="1:16" ht="14.25" x14ac:dyDescent="0.2">
      <c r="A16" s="12" t="str">
        <f t="shared" si="0"/>
        <v>65Joshua DuncanTyalla Oriole</v>
      </c>
      <c r="B16" s="13">
        <v>65</v>
      </c>
      <c r="C16" s="14" t="s">
        <v>262</v>
      </c>
      <c r="D16" s="15" t="s">
        <v>263</v>
      </c>
      <c r="E16" s="20"/>
      <c r="F16" s="16" t="s">
        <v>264</v>
      </c>
      <c r="G16" s="363"/>
      <c r="H16" s="30">
        <v>24.38</v>
      </c>
      <c r="I16" s="30"/>
      <c r="J16" s="30"/>
      <c r="K16" s="30"/>
      <c r="L16" s="30">
        <v>1</v>
      </c>
      <c r="M16" s="18">
        <f t="shared" si="1"/>
        <v>7</v>
      </c>
      <c r="N16" s="19">
        <f t="shared" si="2"/>
        <v>7</v>
      </c>
    </row>
    <row r="17" spans="1:14" ht="14.25" x14ac:dyDescent="0.2">
      <c r="A17" s="12" t="str">
        <f t="shared" si="0"/>
        <v>65Charlee HagleyDolly</v>
      </c>
      <c r="B17" s="13">
        <v>65</v>
      </c>
      <c r="C17" s="14" t="s">
        <v>278</v>
      </c>
      <c r="D17" s="15" t="s">
        <v>279</v>
      </c>
      <c r="E17" s="20"/>
      <c r="F17" s="16"/>
      <c r="G17" s="363"/>
      <c r="H17" s="30">
        <v>42.18</v>
      </c>
      <c r="I17" s="30"/>
      <c r="J17" s="30"/>
      <c r="K17" s="30"/>
      <c r="L17" s="30">
        <v>2</v>
      </c>
      <c r="M17" s="18">
        <f t="shared" si="1"/>
        <v>6</v>
      </c>
      <c r="N17" s="19">
        <f t="shared" si="2"/>
        <v>6</v>
      </c>
    </row>
    <row r="18" spans="1:14" ht="14.25" x14ac:dyDescent="0.2">
      <c r="A18" s="12" t="str">
        <f t="shared" si="0"/>
        <v>65Miley GossageChief</v>
      </c>
      <c r="B18" s="13">
        <v>65</v>
      </c>
      <c r="C18" s="14" t="s">
        <v>291</v>
      </c>
      <c r="D18" s="15" t="s">
        <v>292</v>
      </c>
      <c r="E18" s="20"/>
      <c r="F18" s="16" t="s">
        <v>900</v>
      </c>
      <c r="G18" s="363"/>
      <c r="H18" s="30">
        <v>56.25</v>
      </c>
      <c r="I18" s="30"/>
      <c r="J18" s="30"/>
      <c r="K18" s="30"/>
      <c r="L18" s="30">
        <v>3</v>
      </c>
      <c r="M18" s="18">
        <f t="shared" si="1"/>
        <v>5</v>
      </c>
      <c r="N18" s="19">
        <f t="shared" si="2"/>
        <v>5</v>
      </c>
    </row>
    <row r="19" spans="1:14" ht="14.25" x14ac:dyDescent="0.2">
      <c r="A19" s="12" t="str">
        <f t="shared" si="0"/>
        <v>65Willow BennettWestwood Royal Romeo</v>
      </c>
      <c r="B19" s="13">
        <v>65</v>
      </c>
      <c r="C19" s="14" t="s">
        <v>409</v>
      </c>
      <c r="D19" s="15" t="s">
        <v>613</v>
      </c>
      <c r="E19" s="20"/>
      <c r="F19" s="16" t="s">
        <v>897</v>
      </c>
      <c r="G19" s="363"/>
      <c r="H19" s="30" t="s">
        <v>591</v>
      </c>
      <c r="I19" s="30"/>
      <c r="J19" s="30"/>
      <c r="K19" s="30"/>
      <c r="L19" s="30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0"/>
        <v>65Zara Coussens-LeesonRegal Donatello</v>
      </c>
      <c r="B20" s="13">
        <v>65</v>
      </c>
      <c r="C20" s="14" t="s">
        <v>364</v>
      </c>
      <c r="D20" s="15" t="s">
        <v>365</v>
      </c>
      <c r="E20" s="20"/>
      <c r="F20" s="16" t="s">
        <v>901</v>
      </c>
      <c r="G20" s="363"/>
      <c r="H20" s="30">
        <v>27.28</v>
      </c>
      <c r="I20" s="30"/>
      <c r="J20" s="30"/>
      <c r="K20" s="30"/>
      <c r="L20" s="30">
        <v>1</v>
      </c>
      <c r="M20" s="18">
        <f t="shared" si="1"/>
        <v>7</v>
      </c>
      <c r="N20" s="19">
        <f t="shared" si="2"/>
        <v>7</v>
      </c>
    </row>
    <row r="21" spans="1:14" ht="14.25" x14ac:dyDescent="0.2">
      <c r="A21" s="12" t="str">
        <f t="shared" si="0"/>
        <v>65Reagan HughesKalaf</v>
      </c>
      <c r="B21" s="13">
        <v>65</v>
      </c>
      <c r="C21" s="14" t="s">
        <v>902</v>
      </c>
      <c r="D21" s="15" t="s">
        <v>903</v>
      </c>
      <c r="E21" s="20"/>
      <c r="F21" s="16" t="s">
        <v>673</v>
      </c>
      <c r="G21" s="363"/>
      <c r="H21" s="30">
        <v>36.29</v>
      </c>
      <c r="I21" s="30"/>
      <c r="J21" s="30"/>
      <c r="K21" s="30"/>
      <c r="L21" s="30">
        <v>2</v>
      </c>
      <c r="M21" s="18">
        <f t="shared" si="1"/>
        <v>6</v>
      </c>
      <c r="N21" s="19">
        <f t="shared" si="2"/>
        <v>6</v>
      </c>
    </row>
    <row r="22" spans="1:14" ht="14.25" x14ac:dyDescent="0.2">
      <c r="A22" s="12" t="str">
        <f t="shared" si="0"/>
        <v>65Tayah JoyPowderbark Gucci</v>
      </c>
      <c r="B22" s="13">
        <v>65</v>
      </c>
      <c r="C22" s="14" t="s">
        <v>357</v>
      </c>
      <c r="D22" s="15" t="s">
        <v>358</v>
      </c>
      <c r="E22" s="20"/>
      <c r="F22" s="16" t="s">
        <v>91</v>
      </c>
      <c r="G22" s="363"/>
      <c r="H22" s="30">
        <v>36.9</v>
      </c>
      <c r="I22" s="30"/>
      <c r="J22" s="30"/>
      <c r="K22" s="30"/>
      <c r="L22" s="30">
        <v>3</v>
      </c>
      <c r="M22" s="18">
        <f t="shared" si="1"/>
        <v>5</v>
      </c>
      <c r="N22" s="19">
        <f t="shared" si="2"/>
        <v>5</v>
      </c>
    </row>
    <row r="23" spans="1:14" ht="14.25" x14ac:dyDescent="0.2">
      <c r="A23" s="12" t="str">
        <f t="shared" si="0"/>
        <v>65Remy BentJameela</v>
      </c>
      <c r="B23" s="13">
        <v>65</v>
      </c>
      <c r="C23" s="14" t="s">
        <v>361</v>
      </c>
      <c r="D23" s="15" t="s">
        <v>362</v>
      </c>
      <c r="E23" s="20"/>
      <c r="F23" s="16" t="s">
        <v>184</v>
      </c>
      <c r="G23" s="18"/>
      <c r="H23" s="30">
        <v>40.619999999999997</v>
      </c>
      <c r="I23" s="30"/>
      <c r="J23" s="30"/>
      <c r="K23" s="338"/>
      <c r="L23" s="30">
        <v>4</v>
      </c>
      <c r="M23" s="18">
        <f t="shared" si="1"/>
        <v>4</v>
      </c>
      <c r="N23" s="19">
        <f t="shared" si="2"/>
        <v>4</v>
      </c>
    </row>
    <row r="24" spans="1:14" ht="14.25" x14ac:dyDescent="0.2">
      <c r="A24" s="12" t="str">
        <f t="shared" si="0"/>
        <v>45Lara SchmidtJinjarri</v>
      </c>
      <c r="B24" s="13">
        <v>45</v>
      </c>
      <c r="C24" s="14" t="s">
        <v>904</v>
      </c>
      <c r="D24" s="15" t="s">
        <v>905</v>
      </c>
      <c r="E24" s="20"/>
      <c r="F24" s="16" t="s">
        <v>264</v>
      </c>
      <c r="G24" s="18">
        <v>29.69</v>
      </c>
      <c r="H24" s="30"/>
      <c r="I24" s="30"/>
      <c r="J24" s="30"/>
      <c r="K24" s="338"/>
      <c r="L24" s="30">
        <v>1</v>
      </c>
      <c r="M24" s="18">
        <f t="shared" si="1"/>
        <v>7</v>
      </c>
      <c r="N24" s="19">
        <f t="shared" si="2"/>
        <v>7</v>
      </c>
    </row>
    <row r="25" spans="1:14" ht="14.25" x14ac:dyDescent="0.2">
      <c r="A25" s="12" t="str">
        <f t="shared" si="0"/>
        <v>45Lara SilingerJoey</v>
      </c>
      <c r="B25" s="13">
        <v>45</v>
      </c>
      <c r="C25" s="14" t="s">
        <v>281</v>
      </c>
      <c r="D25" s="15" t="s">
        <v>567</v>
      </c>
      <c r="E25" s="20"/>
      <c r="F25" s="16" t="s">
        <v>184</v>
      </c>
      <c r="G25" s="18">
        <v>54.34</v>
      </c>
      <c r="H25" s="30"/>
      <c r="I25" s="30"/>
      <c r="J25" s="30"/>
      <c r="K25" s="338"/>
      <c r="L25" s="30">
        <v>2</v>
      </c>
      <c r="M25" s="18">
        <f t="shared" si="1"/>
        <v>6</v>
      </c>
      <c r="N25" s="19">
        <f t="shared" si="2"/>
        <v>6</v>
      </c>
    </row>
    <row r="26" spans="1:14" ht="14.25" x14ac:dyDescent="0.2">
      <c r="A26" s="12" t="str">
        <f t="shared" si="0"/>
        <v>45Sophie CaldwellJimmy</v>
      </c>
      <c r="B26" s="13">
        <v>45</v>
      </c>
      <c r="C26" s="266" t="s">
        <v>527</v>
      </c>
      <c r="D26" s="15" t="s">
        <v>906</v>
      </c>
      <c r="E26" s="20"/>
      <c r="F26" s="16" t="s">
        <v>673</v>
      </c>
      <c r="G26" s="18">
        <v>56.45</v>
      </c>
      <c r="H26" s="30"/>
      <c r="I26" s="30"/>
      <c r="J26" s="30"/>
      <c r="K26" s="338"/>
      <c r="L26" s="30">
        <v>3</v>
      </c>
      <c r="M26" s="18">
        <f t="shared" si="1"/>
        <v>5</v>
      </c>
      <c r="N26" s="19">
        <f t="shared" si="2"/>
        <v>5</v>
      </c>
    </row>
    <row r="27" spans="1:14" ht="14.25" x14ac:dyDescent="0.2">
      <c r="A27" s="12" t="str">
        <f t="shared" si="0"/>
        <v>45Aine DooleyWillow</v>
      </c>
      <c r="B27" s="13">
        <v>45</v>
      </c>
      <c r="C27" s="14" t="s">
        <v>907</v>
      </c>
      <c r="D27" s="15" t="s">
        <v>259</v>
      </c>
      <c r="E27" s="20"/>
      <c r="F27" s="16" t="s">
        <v>900</v>
      </c>
      <c r="G27" s="18" t="s">
        <v>899</v>
      </c>
      <c r="H27" s="30"/>
      <c r="I27" s="30"/>
      <c r="J27" s="30"/>
      <c r="K27" s="338"/>
      <c r="L27" s="30"/>
      <c r="M27" s="18">
        <f t="shared" si="1"/>
        <v>0</v>
      </c>
      <c r="N27" s="19">
        <f t="shared" si="2"/>
        <v>0</v>
      </c>
    </row>
    <row r="28" spans="1:14" ht="14.25" x14ac:dyDescent="0.2">
      <c r="A28" s="12" t="str">
        <f t="shared" si="0"/>
        <v>45Alexis WyllieIndianna Summer Gold</v>
      </c>
      <c r="B28" s="13">
        <v>45</v>
      </c>
      <c r="C28" s="14" t="s">
        <v>217</v>
      </c>
      <c r="D28" s="15" t="s">
        <v>908</v>
      </c>
      <c r="E28" s="20"/>
      <c r="F28" s="16" t="s">
        <v>219</v>
      </c>
      <c r="G28" s="18" t="s">
        <v>591</v>
      </c>
      <c r="H28" s="30"/>
      <c r="I28" s="30"/>
      <c r="J28" s="30"/>
      <c r="K28" s="338"/>
      <c r="L28" s="30"/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>45Florence WilsonPaddy</v>
      </c>
      <c r="B29" s="13">
        <v>45</v>
      </c>
      <c r="C29" s="14" t="s">
        <v>335</v>
      </c>
      <c r="D29" s="15" t="s">
        <v>336</v>
      </c>
      <c r="E29" s="20"/>
      <c r="F29" s="16" t="s">
        <v>318</v>
      </c>
      <c r="G29" s="18">
        <v>40.86</v>
      </c>
      <c r="H29" s="30"/>
      <c r="I29" s="30"/>
      <c r="J29" s="30"/>
      <c r="K29" s="338"/>
      <c r="L29" s="30">
        <v>1</v>
      </c>
      <c r="M29" s="18">
        <f t="shared" si="1"/>
        <v>7</v>
      </c>
      <c r="N29" s="19">
        <f t="shared" si="2"/>
        <v>7</v>
      </c>
    </row>
    <row r="30" spans="1:14" ht="14.25" x14ac:dyDescent="0.2">
      <c r="A30" s="12" t="str">
        <f t="shared" si="0"/>
        <v>45Ruby DuncanLester</v>
      </c>
      <c r="B30" s="13">
        <v>45</v>
      </c>
      <c r="C30" s="14" t="s">
        <v>610</v>
      </c>
      <c r="D30" s="15" t="s">
        <v>611</v>
      </c>
      <c r="E30" s="20"/>
      <c r="F30" s="16" t="s">
        <v>318</v>
      </c>
      <c r="G30" s="18">
        <v>52.89</v>
      </c>
      <c r="H30" s="30"/>
      <c r="I30" s="30"/>
      <c r="J30" s="30"/>
      <c r="K30" s="338"/>
      <c r="L30" s="30">
        <v>2</v>
      </c>
      <c r="M30" s="18">
        <f t="shared" si="1"/>
        <v>6</v>
      </c>
      <c r="N30" s="19">
        <f t="shared" si="2"/>
        <v>6</v>
      </c>
    </row>
    <row r="31" spans="1:14" ht="14.25" x14ac:dyDescent="0.2">
      <c r="A31" s="12" t="str">
        <f t="shared" si="0"/>
        <v>45Makenzie HrubosJenni</v>
      </c>
      <c r="B31" s="13">
        <v>45</v>
      </c>
      <c r="C31" s="14" t="s">
        <v>479</v>
      </c>
      <c r="D31" s="15" t="s">
        <v>507</v>
      </c>
      <c r="E31" s="20"/>
      <c r="F31" s="16" t="s">
        <v>673</v>
      </c>
      <c r="G31" s="363">
        <v>33.75</v>
      </c>
      <c r="H31" s="30"/>
      <c r="I31" s="30"/>
      <c r="J31" s="30"/>
      <c r="K31" s="30"/>
      <c r="L31" s="30">
        <v>3</v>
      </c>
      <c r="M31" s="18">
        <f t="shared" si="1"/>
        <v>5</v>
      </c>
      <c r="N31" s="19">
        <f t="shared" si="2"/>
        <v>5</v>
      </c>
    </row>
    <row r="32" spans="1:14" ht="14.25" x14ac:dyDescent="0.2">
      <c r="A32" s="12" t="str">
        <f t="shared" si="0"/>
        <v>45Estelle OakmanBeckham</v>
      </c>
      <c r="B32" s="13">
        <v>45</v>
      </c>
      <c r="C32" s="14" t="s">
        <v>494</v>
      </c>
      <c r="D32" s="15" t="s">
        <v>557</v>
      </c>
      <c r="E32" s="20"/>
      <c r="F32" s="16" t="s">
        <v>909</v>
      </c>
      <c r="G32" s="363">
        <v>34.4</v>
      </c>
      <c r="H32" s="30"/>
      <c r="I32" s="30"/>
      <c r="J32" s="30"/>
      <c r="K32" s="30"/>
      <c r="L32" s="30">
        <v>4</v>
      </c>
      <c r="M32" s="18">
        <f t="shared" si="1"/>
        <v>4</v>
      </c>
      <c r="N32" s="19">
        <f t="shared" si="2"/>
        <v>4</v>
      </c>
    </row>
    <row r="33" spans="1:14" ht="14.25" x14ac:dyDescent="0.2">
      <c r="A33" s="12" t="str">
        <f t="shared" si="0"/>
        <v>45Ruby HaggertyEllie</v>
      </c>
      <c r="B33" s="13">
        <v>45</v>
      </c>
      <c r="C33" s="14" t="s">
        <v>319</v>
      </c>
      <c r="D33" s="15" t="s">
        <v>320</v>
      </c>
      <c r="E33" s="20"/>
      <c r="F33" s="16" t="s">
        <v>184</v>
      </c>
      <c r="G33" s="363">
        <v>44.69</v>
      </c>
      <c r="H33" s="30"/>
      <c r="I33" s="30"/>
      <c r="J33" s="30"/>
      <c r="K33" s="30"/>
      <c r="L33" s="30">
        <v>5</v>
      </c>
      <c r="M33" s="18">
        <f t="shared" si="1"/>
        <v>3</v>
      </c>
      <c r="N33" s="19">
        <f t="shared" si="2"/>
        <v>3</v>
      </c>
    </row>
    <row r="34" spans="1:14" ht="14.25" x14ac:dyDescent="0.2">
      <c r="A34" s="12" t="str">
        <f t="shared" si="0"/>
        <v>45Anna LivingstoneLexi Lou</v>
      </c>
      <c r="B34" s="13">
        <v>45</v>
      </c>
      <c r="C34" s="14" t="s">
        <v>910</v>
      </c>
      <c r="D34" s="15" t="s">
        <v>911</v>
      </c>
      <c r="E34" s="20"/>
      <c r="F34" s="16" t="s">
        <v>597</v>
      </c>
      <c r="G34" s="18" t="s">
        <v>591</v>
      </c>
      <c r="H34" s="30"/>
      <c r="I34" s="30"/>
      <c r="J34" s="30"/>
      <c r="K34" s="338"/>
      <c r="L34" s="30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>45Ruth ElsegoodThornpark Songbird</v>
      </c>
      <c r="B35" s="13">
        <v>45</v>
      </c>
      <c r="C35" s="14" t="s">
        <v>663</v>
      </c>
      <c r="D35" s="15" t="s">
        <v>912</v>
      </c>
      <c r="E35" s="20"/>
      <c r="F35" s="16" t="s">
        <v>665</v>
      </c>
      <c r="G35" s="18" t="s">
        <v>591</v>
      </c>
      <c r="H35" s="30"/>
      <c r="I35" s="30"/>
      <c r="J35" s="30"/>
      <c r="K35" s="338"/>
      <c r="L35" s="30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>45Lauren SmithViolet</v>
      </c>
      <c r="B36" s="13">
        <v>45</v>
      </c>
      <c r="C36" s="14" t="s">
        <v>321</v>
      </c>
      <c r="D36" s="15" t="s">
        <v>322</v>
      </c>
      <c r="E36" s="20"/>
      <c r="F36" s="16" t="s">
        <v>184</v>
      </c>
      <c r="G36" s="18" t="s">
        <v>591</v>
      </c>
      <c r="H36" s="30"/>
      <c r="I36" s="30"/>
      <c r="J36" s="30"/>
      <c r="K36" s="338"/>
      <c r="L36" s="30"/>
      <c r="M36" s="18">
        <f t="shared" si="1"/>
        <v>0</v>
      </c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4"/>
      <c r="D37" s="15" t="s">
        <v>19</v>
      </c>
      <c r="E37" s="20"/>
      <c r="F37" s="16"/>
      <c r="G37" s="18"/>
      <c r="H37" s="30"/>
      <c r="I37" s="30"/>
      <c r="J37" s="30"/>
      <c r="K37" s="338"/>
      <c r="L37" s="30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266"/>
      <c r="D38" s="262" t="s">
        <v>19</v>
      </c>
      <c r="E38" s="20"/>
      <c r="F38" s="16"/>
      <c r="G38" s="18"/>
      <c r="H38" s="30"/>
      <c r="I38" s="30"/>
      <c r="J38" s="30"/>
      <c r="K38" s="338"/>
      <c r="L38" s="30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14"/>
      <c r="D39" s="15" t="s">
        <v>19</v>
      </c>
      <c r="E39" s="20"/>
      <c r="F39" s="16"/>
      <c r="G39" s="18"/>
      <c r="H39" s="30"/>
      <c r="I39" s="30"/>
      <c r="J39" s="30"/>
      <c r="K39" s="338"/>
      <c r="L39" s="30"/>
      <c r="M39" s="1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14"/>
      <c r="D40" s="15" t="s">
        <v>19</v>
      </c>
      <c r="E40" s="20"/>
      <c r="F40" s="16"/>
      <c r="G40" s="18"/>
      <c r="H40" s="30"/>
      <c r="I40" s="30"/>
      <c r="J40" s="30"/>
      <c r="K40" s="338"/>
      <c r="L40" s="30"/>
      <c r="M40" s="18">
        <f t="shared" si="1"/>
        <v>0</v>
      </c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14"/>
      <c r="D41" s="15" t="s">
        <v>19</v>
      </c>
      <c r="E41" s="20"/>
      <c r="F41" s="16"/>
      <c r="G41" s="18"/>
      <c r="H41" s="30"/>
      <c r="I41" s="30"/>
      <c r="J41" s="30"/>
      <c r="K41" s="338"/>
      <c r="L41" s="30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14"/>
      <c r="D42" s="15" t="s">
        <v>19</v>
      </c>
      <c r="E42" s="20"/>
      <c r="F42" s="16"/>
      <c r="G42" s="363"/>
      <c r="H42" s="30"/>
      <c r="I42" s="30"/>
      <c r="J42" s="30"/>
      <c r="K42" s="30"/>
      <c r="L42" s="30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14"/>
      <c r="D43" s="15" t="s">
        <v>19</v>
      </c>
      <c r="E43" s="20"/>
      <c r="F43" s="16"/>
      <c r="G43" s="363"/>
      <c r="H43" s="30"/>
      <c r="I43" s="30"/>
      <c r="J43" s="30"/>
      <c r="K43" s="30"/>
      <c r="L43" s="30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14"/>
      <c r="D44" s="15" t="s">
        <v>19</v>
      </c>
      <c r="E44" s="20"/>
      <c r="F44" s="16"/>
      <c r="G44" s="363"/>
      <c r="H44" s="30"/>
      <c r="I44" s="30"/>
      <c r="J44" s="30"/>
      <c r="K44" s="30"/>
      <c r="L44" s="30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14"/>
      <c r="D45" s="15" t="s">
        <v>19</v>
      </c>
      <c r="E45" s="20"/>
      <c r="F45" s="16"/>
      <c r="G45" s="363"/>
      <c r="H45" s="30"/>
      <c r="I45" s="30"/>
      <c r="J45" s="30"/>
      <c r="K45" s="30"/>
      <c r="L45" s="30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/>
      </c>
      <c r="B46" s="13"/>
      <c r="C46" s="14"/>
      <c r="D46" s="15" t="s">
        <v>19</v>
      </c>
      <c r="E46" s="20"/>
      <c r="F46" s="16"/>
      <c r="G46" s="363"/>
      <c r="H46" s="30"/>
      <c r="I46" s="30"/>
      <c r="J46" s="30"/>
      <c r="K46" s="30"/>
      <c r="L46" s="30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14"/>
      <c r="D47" s="15" t="s">
        <v>19</v>
      </c>
      <c r="E47" s="20"/>
      <c r="F47" s="16"/>
      <c r="G47" s="363"/>
      <c r="H47" s="30"/>
      <c r="I47" s="30"/>
      <c r="J47" s="30"/>
      <c r="K47" s="30"/>
      <c r="L47" s="30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3"/>
        <v/>
      </c>
      <c r="B48" s="13"/>
      <c r="C48" s="14"/>
      <c r="D48" s="15" t="s">
        <v>19</v>
      </c>
      <c r="E48" s="20"/>
      <c r="F48" s="16"/>
      <c r="G48" s="363"/>
      <c r="H48" s="30"/>
      <c r="I48" s="30"/>
      <c r="J48" s="30"/>
      <c r="K48" s="338"/>
      <c r="L48" s="30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3"/>
        <v/>
      </c>
      <c r="B49" s="13"/>
      <c r="C49" s="14"/>
      <c r="D49" s="15" t="s">
        <v>19</v>
      </c>
      <c r="E49" s="20"/>
      <c r="F49" s="16"/>
      <c r="G49" s="363"/>
      <c r="H49" s="30"/>
      <c r="I49" s="30"/>
      <c r="J49" s="30"/>
      <c r="K49" s="338"/>
      <c r="L49" s="30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3"/>
        <v/>
      </c>
      <c r="B50" s="13"/>
      <c r="C50" s="14"/>
      <c r="D50" s="15" t="s">
        <v>19</v>
      </c>
      <c r="E50" s="20"/>
      <c r="F50" s="16"/>
      <c r="G50" s="363"/>
      <c r="H50" s="30"/>
      <c r="I50" s="30"/>
      <c r="J50" s="30"/>
      <c r="K50" s="338"/>
      <c r="L50" s="30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/>
      <c r="D51" s="15" t="s">
        <v>19</v>
      </c>
      <c r="E51" s="20"/>
      <c r="F51" s="16"/>
      <c r="G51" s="363"/>
      <c r="H51" s="30"/>
      <c r="I51" s="30"/>
      <c r="J51" s="30"/>
      <c r="K51" s="338"/>
      <c r="L51" s="30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3"/>
        <v/>
      </c>
      <c r="B52" s="13"/>
      <c r="C52" s="14"/>
      <c r="D52" s="15" t="s">
        <v>19</v>
      </c>
      <c r="E52" s="20"/>
      <c r="F52" s="16"/>
      <c r="G52" s="363"/>
      <c r="H52" s="30"/>
      <c r="I52" s="30"/>
      <c r="J52" s="30"/>
      <c r="K52" s="338"/>
      <c r="L52" s="30"/>
      <c r="M52" s="18">
        <f t="shared" si="1"/>
        <v>0</v>
      </c>
      <c r="N52" s="19">
        <f t="shared" si="2"/>
        <v>0</v>
      </c>
    </row>
    <row r="53" spans="1:14" ht="14.25" x14ac:dyDescent="0.2">
      <c r="A53" s="12" t="str">
        <f t="shared" si="3"/>
        <v/>
      </c>
      <c r="B53" s="13"/>
      <c r="C53" s="14"/>
      <c r="D53" s="15" t="s">
        <v>19</v>
      </c>
      <c r="E53" s="20"/>
      <c r="F53" s="16"/>
      <c r="G53" s="363"/>
      <c r="H53" s="30"/>
      <c r="I53" s="30"/>
      <c r="J53" s="30"/>
      <c r="K53" s="338"/>
      <c r="L53" s="30"/>
      <c r="M53" s="18">
        <f t="shared" si="1"/>
        <v>0</v>
      </c>
      <c r="N53" s="19">
        <f t="shared" si="2"/>
        <v>0</v>
      </c>
    </row>
    <row r="54" spans="1:14" ht="14.25" x14ac:dyDescent="0.2">
      <c r="A54" s="12" t="str">
        <f t="shared" si="3"/>
        <v/>
      </c>
      <c r="B54" s="13"/>
      <c r="C54" s="14"/>
      <c r="D54" s="15" t="s">
        <v>19</v>
      </c>
      <c r="E54" s="20"/>
      <c r="F54" s="16"/>
      <c r="G54" s="363"/>
      <c r="H54" s="30"/>
      <c r="I54" s="30"/>
      <c r="J54" s="30"/>
      <c r="K54" s="338"/>
      <c r="L54" s="30"/>
      <c r="M54" s="18">
        <f t="shared" si="1"/>
        <v>0</v>
      </c>
      <c r="N54" s="19">
        <f t="shared" si="2"/>
        <v>0</v>
      </c>
    </row>
    <row r="55" spans="1:14" ht="14.25" x14ac:dyDescent="0.2">
      <c r="A55" s="12" t="str">
        <f t="shared" si="3"/>
        <v/>
      </c>
      <c r="B55" s="13"/>
      <c r="C55" s="14"/>
      <c r="D55" s="15" t="s">
        <v>19</v>
      </c>
      <c r="E55" s="20"/>
      <c r="F55" s="16"/>
      <c r="G55" s="363"/>
      <c r="H55" s="30"/>
      <c r="I55" s="30"/>
      <c r="J55" s="30"/>
      <c r="K55" s="338"/>
      <c r="L55" s="30"/>
      <c r="M55" s="18">
        <f t="shared" si="1"/>
        <v>0</v>
      </c>
      <c r="N55" s="19">
        <f t="shared" si="2"/>
        <v>0</v>
      </c>
    </row>
    <row r="56" spans="1:14" ht="14.25" x14ac:dyDescent="0.2">
      <c r="A56" s="12" t="str">
        <f t="shared" si="3"/>
        <v/>
      </c>
      <c r="B56" s="13"/>
      <c r="C56" s="14"/>
      <c r="D56" s="15" t="s">
        <v>19</v>
      </c>
      <c r="E56" s="20"/>
      <c r="F56" s="16"/>
      <c r="G56" s="363"/>
      <c r="H56" s="30"/>
      <c r="I56" s="30"/>
      <c r="J56" s="30"/>
      <c r="K56" s="338"/>
      <c r="L56" s="30"/>
      <c r="M56" s="18">
        <f t="shared" si="1"/>
        <v>0</v>
      </c>
      <c r="N56" s="19">
        <f t="shared" si="2"/>
        <v>0</v>
      </c>
    </row>
    <row r="57" spans="1:14" ht="14.25" x14ac:dyDescent="0.2">
      <c r="A57" s="12" t="str">
        <f t="shared" si="3"/>
        <v/>
      </c>
      <c r="B57" s="13"/>
      <c r="C57" s="14"/>
      <c r="D57" s="15" t="s">
        <v>19</v>
      </c>
      <c r="E57" s="20"/>
      <c r="F57" s="16"/>
      <c r="G57" s="363"/>
      <c r="H57" s="30"/>
      <c r="I57" s="30"/>
      <c r="J57" s="30"/>
      <c r="K57" s="338"/>
      <c r="L57" s="30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 t="s">
        <v>19</v>
      </c>
      <c r="E58" s="20"/>
      <c r="F58" s="16"/>
      <c r="G58" s="363"/>
      <c r="H58" s="30"/>
      <c r="I58" s="30"/>
      <c r="J58" s="30"/>
      <c r="K58" s="338"/>
      <c r="L58" s="30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3"/>
        <v/>
      </c>
      <c r="B59" s="13"/>
      <c r="C59" s="14"/>
      <c r="D59" s="15" t="s">
        <v>19</v>
      </c>
      <c r="E59" s="20"/>
      <c r="F59" s="16"/>
      <c r="G59" s="363"/>
      <c r="H59" s="30"/>
      <c r="I59" s="30"/>
      <c r="J59" s="30"/>
      <c r="K59" s="338"/>
      <c r="L59" s="30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 t="s">
        <v>19</v>
      </c>
      <c r="E60" s="20"/>
      <c r="F60" s="16"/>
      <c r="G60" s="363"/>
      <c r="H60" s="30"/>
      <c r="I60" s="30"/>
      <c r="J60" s="30"/>
      <c r="K60" s="338"/>
      <c r="L60" s="30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 t="s">
        <v>19</v>
      </c>
      <c r="E61" s="20"/>
      <c r="F61" s="16"/>
      <c r="G61" s="363"/>
      <c r="H61" s="30"/>
      <c r="I61" s="30"/>
      <c r="J61" s="30"/>
      <c r="K61" s="338"/>
      <c r="L61" s="30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 t="s">
        <v>19</v>
      </c>
      <c r="E62" s="20"/>
      <c r="F62" s="16"/>
      <c r="G62" s="363"/>
      <c r="H62" s="30"/>
      <c r="I62" s="30"/>
      <c r="J62" s="30"/>
      <c r="K62" s="338"/>
      <c r="L62" s="30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14"/>
      <c r="D63" s="15" t="s">
        <v>19</v>
      </c>
      <c r="E63" s="20"/>
      <c r="F63" s="16"/>
      <c r="G63" s="363"/>
      <c r="H63" s="30"/>
      <c r="I63" s="30"/>
      <c r="J63" s="30"/>
      <c r="K63" s="338"/>
      <c r="L63" s="30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/>
      <c r="D64" s="15" t="s">
        <v>19</v>
      </c>
      <c r="E64" s="20"/>
      <c r="F64" s="16"/>
      <c r="G64" s="363"/>
      <c r="H64" s="30"/>
      <c r="I64" s="30"/>
      <c r="J64" s="30"/>
      <c r="K64" s="338"/>
      <c r="L64" s="30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/>
      <c r="D65" s="15" t="s">
        <v>19</v>
      </c>
      <c r="E65" s="20"/>
      <c r="F65" s="16"/>
      <c r="G65" s="363"/>
      <c r="H65" s="30"/>
      <c r="I65" s="30"/>
      <c r="J65" s="30"/>
      <c r="K65" s="338"/>
      <c r="L65" s="30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/>
      </c>
      <c r="B66" s="13"/>
      <c r="C66" s="14"/>
      <c r="D66" s="15" t="s">
        <v>19</v>
      </c>
      <c r="E66" s="20"/>
      <c r="F66" s="16"/>
      <c r="G66" s="363"/>
      <c r="H66" s="30"/>
      <c r="I66" s="30"/>
      <c r="J66" s="30"/>
      <c r="K66" s="338"/>
      <c r="L66" s="30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/>
      <c r="D67" s="15" t="s">
        <v>19</v>
      </c>
      <c r="E67" s="20"/>
      <c r="F67" s="16"/>
      <c r="G67" s="363"/>
      <c r="H67" s="30"/>
      <c r="I67" s="30"/>
      <c r="J67" s="30"/>
      <c r="K67" s="338"/>
      <c r="L67" s="30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/>
      <c r="D68" s="15" t="s">
        <v>19</v>
      </c>
      <c r="E68" s="20"/>
      <c r="F68" s="16"/>
      <c r="G68" s="363"/>
      <c r="H68" s="30"/>
      <c r="I68" s="30"/>
      <c r="J68" s="30"/>
      <c r="K68" s="338"/>
      <c r="L68" s="30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3"/>
        <v/>
      </c>
      <c r="B69" s="13"/>
      <c r="C69" s="14"/>
      <c r="D69" s="262"/>
      <c r="E69" s="20"/>
      <c r="F69" s="16"/>
      <c r="G69" s="363"/>
      <c r="H69" s="30"/>
      <c r="I69" s="30"/>
      <c r="J69" s="30"/>
      <c r="K69" s="338"/>
      <c r="L69" s="30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ref="A70:A101" si="4">CONCATENATE(B70,C70,D70)</f>
        <v/>
      </c>
      <c r="B70" s="13"/>
      <c r="C70" s="14"/>
      <c r="D70" s="15"/>
      <c r="E70" s="20"/>
      <c r="F70" s="16"/>
      <c r="G70" s="363"/>
      <c r="H70" s="30"/>
      <c r="I70" s="30"/>
      <c r="J70" s="30"/>
      <c r="K70" s="338"/>
      <c r="L70" s="30"/>
      <c r="M70" s="18">
        <f t="shared" si="1"/>
        <v>0</v>
      </c>
      <c r="N70" s="19">
        <f t="shared" si="2"/>
        <v>0</v>
      </c>
    </row>
    <row r="71" spans="1:14" ht="14.25" x14ac:dyDescent="0.2">
      <c r="A71" s="12" t="str">
        <f t="shared" si="4"/>
        <v/>
      </c>
      <c r="B71" s="13"/>
      <c r="C71" s="14"/>
      <c r="D71" s="15"/>
      <c r="E71" s="20"/>
      <c r="F71" s="16"/>
      <c r="G71" s="363"/>
      <c r="H71" s="30"/>
      <c r="I71" s="30"/>
      <c r="J71" s="30"/>
      <c r="K71" s="30"/>
      <c r="L71" s="30"/>
      <c r="M71" s="18">
        <f t="shared" ref="M71:M134" si="5">IF(L71=1,7,IF(L71=2,6,IF(L71=3,5,IF(L71=4,4,IF(L71=5,3,IF(L71=6,2,IF(L71&gt;=6,1,0)))))))</f>
        <v>0</v>
      </c>
      <c r="N71" s="19">
        <f t="shared" si="2"/>
        <v>0</v>
      </c>
    </row>
    <row r="72" spans="1:14" ht="14.25" x14ac:dyDescent="0.2">
      <c r="A72" s="12" t="str">
        <f t="shared" si="4"/>
        <v/>
      </c>
      <c r="B72" s="13"/>
      <c r="C72" s="14"/>
      <c r="D72" s="15"/>
      <c r="E72" s="20"/>
      <c r="F72" s="16"/>
      <c r="G72" s="363"/>
      <c r="H72" s="30"/>
      <c r="I72" s="30"/>
      <c r="J72" s="30"/>
      <c r="K72" s="30"/>
      <c r="L72" s="30"/>
      <c r="M72" s="18">
        <f t="shared" si="5"/>
        <v>0</v>
      </c>
      <c r="N72" s="19">
        <f t="shared" si="2"/>
        <v>0</v>
      </c>
    </row>
    <row r="73" spans="1:14" ht="14.25" x14ac:dyDescent="0.2">
      <c r="A73" s="12" t="str">
        <f t="shared" si="4"/>
        <v/>
      </c>
      <c r="B73" s="13"/>
      <c r="C73" s="14"/>
      <c r="D73" s="15"/>
      <c r="E73" s="20"/>
      <c r="F73" s="16"/>
      <c r="G73" s="363"/>
      <c r="H73" s="30"/>
      <c r="I73" s="30"/>
      <c r="J73" s="30"/>
      <c r="K73" s="30"/>
      <c r="L73" s="30"/>
      <c r="M73" s="18">
        <f t="shared" si="5"/>
        <v>0</v>
      </c>
      <c r="N73" s="19">
        <f t="shared" ref="N73:N74" si="6">SUM(M73+$N$5)</f>
        <v>0</v>
      </c>
    </row>
    <row r="74" spans="1:14" ht="14.25" x14ac:dyDescent="0.2">
      <c r="A74" s="12" t="str">
        <f t="shared" si="4"/>
        <v/>
      </c>
      <c r="B74" s="13"/>
      <c r="C74" s="14"/>
      <c r="D74" s="15"/>
      <c r="E74" s="20"/>
      <c r="F74" s="16"/>
      <c r="G74" s="363"/>
      <c r="H74" s="30"/>
      <c r="I74" s="30"/>
      <c r="J74" s="30"/>
      <c r="K74" s="338"/>
      <c r="L74" s="30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/>
      </c>
      <c r="B75" s="13"/>
      <c r="C75" s="14"/>
      <c r="D75" s="15"/>
      <c r="E75" s="20"/>
      <c r="F75" s="16"/>
      <c r="G75" s="363"/>
      <c r="H75" s="30"/>
      <c r="I75" s="30"/>
      <c r="J75" s="30"/>
      <c r="K75" s="338"/>
      <c r="L75" s="30"/>
      <c r="M75" s="18">
        <f t="shared" si="5"/>
        <v>0</v>
      </c>
      <c r="N75" s="19">
        <f t="shared" ref="N75:N110" si="7">SUM(M75+$N$5)</f>
        <v>0</v>
      </c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363"/>
      <c r="H76" s="30"/>
      <c r="I76" s="30"/>
      <c r="J76" s="30"/>
      <c r="K76" s="338"/>
      <c r="L76" s="30"/>
      <c r="M76" s="18">
        <f t="shared" si="5"/>
        <v>0</v>
      </c>
      <c r="N76" s="19">
        <f t="shared" si="7"/>
        <v>0</v>
      </c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363"/>
      <c r="H77" s="30"/>
      <c r="I77" s="30"/>
      <c r="J77" s="30"/>
      <c r="K77" s="338"/>
      <c r="L77" s="30"/>
      <c r="M77" s="18">
        <f t="shared" si="5"/>
        <v>0</v>
      </c>
      <c r="N77" s="19">
        <f t="shared" si="7"/>
        <v>0</v>
      </c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363"/>
      <c r="H78" s="30"/>
      <c r="I78" s="30"/>
      <c r="J78" s="30"/>
      <c r="K78" s="338"/>
      <c r="L78" s="30"/>
      <c r="M78" s="18">
        <f t="shared" si="5"/>
        <v>0</v>
      </c>
      <c r="N78" s="19">
        <f t="shared" si="7"/>
        <v>0</v>
      </c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363"/>
      <c r="H79" s="30"/>
      <c r="I79" s="30"/>
      <c r="J79" s="30"/>
      <c r="K79" s="338"/>
      <c r="L79" s="30"/>
      <c r="M79" s="18">
        <f t="shared" si="5"/>
        <v>0</v>
      </c>
      <c r="N79" s="19">
        <f t="shared" si="7"/>
        <v>0</v>
      </c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363"/>
      <c r="H80" s="30"/>
      <c r="I80" s="30"/>
      <c r="J80" s="30"/>
      <c r="K80" s="338"/>
      <c r="L80" s="30"/>
      <c r="M80" s="18">
        <f t="shared" si="5"/>
        <v>0</v>
      </c>
      <c r="N80" s="19">
        <f t="shared" si="7"/>
        <v>0</v>
      </c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363"/>
      <c r="H81" s="30"/>
      <c r="I81" s="30"/>
      <c r="J81" s="30"/>
      <c r="K81" s="338"/>
      <c r="L81" s="30"/>
      <c r="M81" s="18">
        <f t="shared" si="5"/>
        <v>0</v>
      </c>
      <c r="N81" s="19">
        <f t="shared" si="7"/>
        <v>0</v>
      </c>
    </row>
    <row r="82" spans="1:14" ht="14.25" x14ac:dyDescent="0.2">
      <c r="A82" s="12" t="str">
        <f t="shared" si="4"/>
        <v/>
      </c>
      <c r="B82" s="13"/>
      <c r="C82" s="266"/>
      <c r="D82" s="262"/>
      <c r="E82" s="20"/>
      <c r="F82" s="16"/>
      <c r="G82" s="363"/>
      <c r="H82" s="30"/>
      <c r="I82" s="30"/>
      <c r="J82" s="30"/>
      <c r="K82" s="338"/>
      <c r="L82" s="30"/>
      <c r="M82" s="18">
        <f t="shared" si="5"/>
        <v>0</v>
      </c>
      <c r="N82" s="19">
        <f t="shared" si="7"/>
        <v>0</v>
      </c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363"/>
      <c r="H83" s="30"/>
      <c r="I83" s="30"/>
      <c r="J83" s="30"/>
      <c r="K83" s="30"/>
      <c r="L83" s="30"/>
      <c r="M83" s="18">
        <f t="shared" si="5"/>
        <v>0</v>
      </c>
      <c r="N83" s="19">
        <f t="shared" si="7"/>
        <v>0</v>
      </c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363"/>
      <c r="H84" s="30"/>
      <c r="I84" s="30"/>
      <c r="J84" s="30"/>
      <c r="K84" s="30"/>
      <c r="L84" s="30"/>
      <c r="M84" s="18">
        <f t="shared" si="5"/>
        <v>0</v>
      </c>
      <c r="N84" s="19">
        <f t="shared" si="7"/>
        <v>0</v>
      </c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363"/>
      <c r="H85" s="30"/>
      <c r="I85" s="30"/>
      <c r="J85" s="30"/>
      <c r="K85" s="30"/>
      <c r="L85" s="30"/>
      <c r="M85" s="18">
        <f t="shared" si="5"/>
        <v>0</v>
      </c>
      <c r="N85" s="19">
        <f t="shared" si="7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363"/>
      <c r="H86" s="30"/>
      <c r="I86" s="30"/>
      <c r="J86" s="30"/>
      <c r="K86" s="30"/>
      <c r="L86" s="30"/>
      <c r="M86" s="18">
        <f t="shared" si="5"/>
        <v>0</v>
      </c>
      <c r="N86" s="19">
        <f t="shared" si="7"/>
        <v>0</v>
      </c>
    </row>
    <row r="87" spans="1:14" ht="14.25" x14ac:dyDescent="0.2">
      <c r="A87" s="12" t="str">
        <f t="shared" si="4"/>
        <v/>
      </c>
      <c r="B87" s="13"/>
      <c r="C87" s="14"/>
      <c r="D87" s="262"/>
      <c r="E87" s="20"/>
      <c r="F87" s="16"/>
      <c r="G87" s="363"/>
      <c r="H87" s="30"/>
      <c r="I87" s="30"/>
      <c r="J87" s="30"/>
      <c r="K87" s="338"/>
      <c r="L87" s="30"/>
      <c r="M87" s="18">
        <f t="shared" si="5"/>
        <v>0</v>
      </c>
      <c r="N87" s="19">
        <f t="shared" si="7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363"/>
      <c r="H88" s="30"/>
      <c r="I88" s="30"/>
      <c r="J88" s="30"/>
      <c r="K88" s="338"/>
      <c r="L88" s="30"/>
      <c r="M88" s="18">
        <f t="shared" si="5"/>
        <v>0</v>
      </c>
      <c r="N88" s="19">
        <f t="shared" si="7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363"/>
      <c r="H89" s="30"/>
      <c r="I89" s="30"/>
      <c r="J89" s="30"/>
      <c r="K89" s="338"/>
      <c r="L89" s="30"/>
      <c r="M89" s="18">
        <f t="shared" si="5"/>
        <v>0</v>
      </c>
      <c r="N89" s="19">
        <f t="shared" si="7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363"/>
      <c r="H90" s="30"/>
      <c r="I90" s="30"/>
      <c r="J90" s="30"/>
      <c r="K90" s="338"/>
      <c r="L90" s="30"/>
      <c r="M90" s="18">
        <f t="shared" si="5"/>
        <v>0</v>
      </c>
      <c r="N90" s="19">
        <f t="shared" si="7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363"/>
      <c r="H91" s="30"/>
      <c r="I91" s="30"/>
      <c r="J91" s="30"/>
      <c r="K91" s="338"/>
      <c r="L91" s="30"/>
      <c r="M91" s="18">
        <f t="shared" si="5"/>
        <v>0</v>
      </c>
      <c r="N91" s="19">
        <f t="shared" si="7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363"/>
      <c r="H92" s="30"/>
      <c r="I92" s="30"/>
      <c r="J92" s="30"/>
      <c r="K92" s="338"/>
      <c r="L92" s="30"/>
      <c r="M92" s="18">
        <f t="shared" si="5"/>
        <v>0</v>
      </c>
      <c r="N92" s="19">
        <f t="shared" si="7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363"/>
      <c r="H93" s="30"/>
      <c r="I93" s="30"/>
      <c r="J93" s="30"/>
      <c r="K93" s="338"/>
      <c r="L93" s="30"/>
      <c r="M93" s="18">
        <f t="shared" si="5"/>
        <v>0</v>
      </c>
      <c r="N93" s="19">
        <f t="shared" si="7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363"/>
      <c r="H94" s="30"/>
      <c r="I94" s="30"/>
      <c r="J94" s="30"/>
      <c r="K94" s="338"/>
      <c r="L94" s="30"/>
      <c r="M94" s="18">
        <f t="shared" si="5"/>
        <v>0</v>
      </c>
      <c r="N94" s="19">
        <f t="shared" si="7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363"/>
      <c r="H95" s="30"/>
      <c r="I95" s="30"/>
      <c r="J95" s="30"/>
      <c r="K95" s="338"/>
      <c r="L95" s="30"/>
      <c r="M95" s="18">
        <f t="shared" si="5"/>
        <v>0</v>
      </c>
      <c r="N95" s="19">
        <f t="shared" si="7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363"/>
      <c r="H96" s="30"/>
      <c r="I96" s="30"/>
      <c r="J96" s="30"/>
      <c r="K96" s="338"/>
      <c r="L96" s="30"/>
      <c r="M96" s="18">
        <f t="shared" si="5"/>
        <v>0</v>
      </c>
      <c r="N96" s="19">
        <f t="shared" si="7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363"/>
      <c r="H97" s="30"/>
      <c r="I97" s="30"/>
      <c r="J97" s="30"/>
      <c r="K97" s="338"/>
      <c r="L97" s="30"/>
      <c r="M97" s="18">
        <f t="shared" si="5"/>
        <v>0</v>
      </c>
      <c r="N97" s="19">
        <f t="shared" si="7"/>
        <v>0</v>
      </c>
    </row>
    <row r="98" spans="1:14" ht="14.25" x14ac:dyDescent="0.2">
      <c r="A98" s="12" t="str">
        <f t="shared" si="4"/>
        <v/>
      </c>
      <c r="B98" s="13"/>
      <c r="C98" s="14"/>
      <c r="D98" s="15"/>
      <c r="E98" s="20"/>
      <c r="F98" s="16"/>
      <c r="G98" s="363"/>
      <c r="H98" s="30"/>
      <c r="I98" s="30"/>
      <c r="J98" s="30"/>
      <c r="K98" s="30"/>
      <c r="L98" s="30"/>
      <c r="M98" s="18">
        <f t="shared" si="5"/>
        <v>0</v>
      </c>
      <c r="N98" s="19">
        <f t="shared" si="7"/>
        <v>0</v>
      </c>
    </row>
    <row r="99" spans="1:14" ht="14.25" x14ac:dyDescent="0.2">
      <c r="A99" s="12" t="str">
        <f t="shared" si="4"/>
        <v/>
      </c>
      <c r="B99" s="13"/>
      <c r="C99" s="14"/>
      <c r="D99" s="15"/>
      <c r="E99" s="20"/>
      <c r="F99" s="16"/>
      <c r="G99" s="363"/>
      <c r="H99" s="30"/>
      <c r="I99" s="30"/>
      <c r="J99" s="30"/>
      <c r="K99" s="30"/>
      <c r="L99" s="30"/>
      <c r="M99" s="18">
        <f t="shared" si="5"/>
        <v>0</v>
      </c>
      <c r="N99" s="19">
        <f t="shared" si="7"/>
        <v>0</v>
      </c>
    </row>
    <row r="100" spans="1:14" ht="14.25" x14ac:dyDescent="0.2">
      <c r="A100" s="12" t="str">
        <f t="shared" si="4"/>
        <v/>
      </c>
      <c r="B100" s="13"/>
      <c r="C100" s="14"/>
      <c r="D100" s="15"/>
      <c r="E100" s="20"/>
      <c r="F100" s="16"/>
      <c r="G100" s="363"/>
      <c r="H100" s="30"/>
      <c r="I100" s="30"/>
      <c r="J100" s="30"/>
      <c r="K100" s="338"/>
      <c r="L100" s="30"/>
      <c r="M100" s="18">
        <f t="shared" si="5"/>
        <v>0</v>
      </c>
      <c r="N100" s="19">
        <f t="shared" si="7"/>
        <v>0</v>
      </c>
    </row>
    <row r="101" spans="1:14" ht="14.25" x14ac:dyDescent="0.2">
      <c r="A101" s="12" t="str">
        <f t="shared" si="4"/>
        <v/>
      </c>
      <c r="B101" s="13"/>
      <c r="C101" s="14"/>
      <c r="D101" s="15"/>
      <c r="E101" s="20"/>
      <c r="F101" s="16"/>
      <c r="G101" s="363"/>
      <c r="H101" s="30"/>
      <c r="I101" s="30"/>
      <c r="J101" s="30"/>
      <c r="K101" s="338"/>
      <c r="L101" s="30"/>
      <c r="M101" s="18">
        <f t="shared" si="5"/>
        <v>0</v>
      </c>
      <c r="N101" s="19">
        <f t="shared" si="7"/>
        <v>0</v>
      </c>
    </row>
    <row r="102" spans="1:14" ht="14.25" x14ac:dyDescent="0.2">
      <c r="A102" s="12" t="str">
        <f t="shared" ref="A102:A133" si="8">CONCATENATE(B102,C102,D102)</f>
        <v/>
      </c>
      <c r="B102" s="13"/>
      <c r="C102" s="14"/>
      <c r="D102" s="15"/>
      <c r="E102" s="20"/>
      <c r="F102" s="16"/>
      <c r="G102" s="363"/>
      <c r="H102" s="30"/>
      <c r="I102" s="30"/>
      <c r="J102" s="30"/>
      <c r="K102" s="338"/>
      <c r="L102" s="30"/>
      <c r="M102" s="18">
        <f t="shared" si="5"/>
        <v>0</v>
      </c>
      <c r="N102" s="19">
        <f t="shared" si="7"/>
        <v>0</v>
      </c>
    </row>
    <row r="103" spans="1:14" ht="14.25" x14ac:dyDescent="0.2">
      <c r="A103" s="12" t="str">
        <f t="shared" si="8"/>
        <v/>
      </c>
      <c r="B103" s="13"/>
      <c r="C103" s="14"/>
      <c r="D103" s="15"/>
      <c r="E103" s="20"/>
      <c r="F103" s="16"/>
      <c r="G103" s="363"/>
      <c r="H103" s="30"/>
      <c r="I103" s="30"/>
      <c r="J103" s="30"/>
      <c r="K103" s="338"/>
      <c r="L103" s="30"/>
      <c r="M103" s="18">
        <f t="shared" si="5"/>
        <v>0</v>
      </c>
      <c r="N103" s="19">
        <f t="shared" si="7"/>
        <v>0</v>
      </c>
    </row>
    <row r="104" spans="1:14" ht="14.25" x14ac:dyDescent="0.2">
      <c r="A104" s="12" t="str">
        <f t="shared" si="8"/>
        <v/>
      </c>
      <c r="B104" s="13"/>
      <c r="C104" s="14"/>
      <c r="D104" s="15"/>
      <c r="E104" s="20"/>
      <c r="F104" s="16"/>
      <c r="G104" s="363"/>
      <c r="H104" s="30"/>
      <c r="I104" s="30"/>
      <c r="J104" s="30"/>
      <c r="K104" s="338"/>
      <c r="L104" s="30"/>
      <c r="M104" s="18">
        <f t="shared" si="5"/>
        <v>0</v>
      </c>
      <c r="N104" s="19">
        <f t="shared" si="7"/>
        <v>0</v>
      </c>
    </row>
    <row r="105" spans="1:14" ht="14.25" x14ac:dyDescent="0.2">
      <c r="A105" s="12" t="str">
        <f t="shared" si="8"/>
        <v/>
      </c>
      <c r="B105" s="13"/>
      <c r="C105" s="14"/>
      <c r="D105" s="15"/>
      <c r="E105" s="20"/>
      <c r="F105" s="16"/>
      <c r="G105" s="363"/>
      <c r="H105" s="30"/>
      <c r="I105" s="30"/>
      <c r="J105" s="30"/>
      <c r="K105" s="338"/>
      <c r="L105" s="30"/>
      <c r="M105" s="18">
        <f t="shared" si="5"/>
        <v>0</v>
      </c>
      <c r="N105" s="19">
        <f t="shared" si="7"/>
        <v>0</v>
      </c>
    </row>
    <row r="106" spans="1:14" ht="14.25" x14ac:dyDescent="0.2">
      <c r="A106" s="12" t="str">
        <f t="shared" si="8"/>
        <v/>
      </c>
      <c r="B106" s="13"/>
      <c r="C106" s="14"/>
      <c r="D106" s="15"/>
      <c r="E106" s="20"/>
      <c r="F106" s="16"/>
      <c r="G106" s="363"/>
      <c r="H106" s="30"/>
      <c r="I106" s="30"/>
      <c r="J106" s="30"/>
      <c r="K106" s="338"/>
      <c r="L106" s="30"/>
      <c r="M106" s="18">
        <f t="shared" si="5"/>
        <v>0</v>
      </c>
      <c r="N106" s="19">
        <f t="shared" si="7"/>
        <v>0</v>
      </c>
    </row>
    <row r="107" spans="1:14" ht="14.25" x14ac:dyDescent="0.2">
      <c r="A107" s="12" t="str">
        <f t="shared" si="8"/>
        <v/>
      </c>
      <c r="B107" s="13"/>
      <c r="C107" s="14"/>
      <c r="D107" s="15"/>
      <c r="E107" s="20"/>
      <c r="F107" s="16"/>
      <c r="G107" s="363"/>
      <c r="H107" s="30"/>
      <c r="I107" s="30"/>
      <c r="J107" s="30"/>
      <c r="K107" s="338"/>
      <c r="L107" s="30"/>
      <c r="M107" s="18">
        <f t="shared" si="5"/>
        <v>0</v>
      </c>
      <c r="N107" s="19">
        <f t="shared" si="7"/>
        <v>0</v>
      </c>
    </row>
    <row r="108" spans="1:14" ht="14.25" x14ac:dyDescent="0.2">
      <c r="A108" s="12" t="str">
        <f t="shared" si="8"/>
        <v/>
      </c>
      <c r="B108" s="13"/>
      <c r="C108" s="14"/>
      <c r="D108" s="15"/>
      <c r="E108" s="20"/>
      <c r="F108" s="16"/>
      <c r="G108" s="363"/>
      <c r="H108" s="30"/>
      <c r="I108" s="30"/>
      <c r="J108" s="30"/>
      <c r="K108" s="338"/>
      <c r="L108" s="30"/>
      <c r="M108" s="18">
        <f t="shared" si="5"/>
        <v>0</v>
      </c>
      <c r="N108" s="19">
        <f t="shared" si="7"/>
        <v>0</v>
      </c>
    </row>
    <row r="109" spans="1:14" ht="14.25" x14ac:dyDescent="0.2">
      <c r="A109" s="12" t="str">
        <f t="shared" si="8"/>
        <v/>
      </c>
      <c r="B109" s="13"/>
      <c r="C109" s="14"/>
      <c r="D109" s="15"/>
      <c r="E109" s="20"/>
      <c r="F109" s="16"/>
      <c r="G109" s="363"/>
      <c r="H109" s="30"/>
      <c r="I109" s="30"/>
      <c r="J109" s="30"/>
      <c r="K109" s="338"/>
      <c r="L109" s="30"/>
      <c r="M109" s="18">
        <f t="shared" si="5"/>
        <v>0</v>
      </c>
      <c r="N109" s="19">
        <f t="shared" si="7"/>
        <v>0</v>
      </c>
    </row>
    <row r="110" spans="1:14" ht="14.25" x14ac:dyDescent="0.2">
      <c r="A110" s="12" t="str">
        <f t="shared" si="8"/>
        <v/>
      </c>
      <c r="B110" s="13"/>
      <c r="C110" s="14"/>
      <c r="D110" s="15"/>
      <c r="E110" s="20"/>
      <c r="F110" s="16"/>
      <c r="G110" s="363"/>
      <c r="H110" s="30"/>
      <c r="I110" s="30"/>
      <c r="J110" s="30"/>
      <c r="K110" s="338"/>
      <c r="L110" s="30"/>
      <c r="M110" s="18">
        <f t="shared" si="5"/>
        <v>0</v>
      </c>
      <c r="N110" s="19">
        <f t="shared" si="7"/>
        <v>0</v>
      </c>
    </row>
    <row r="111" spans="1:14" ht="14.25" x14ac:dyDescent="0.2">
      <c r="A111" s="12" t="str">
        <f t="shared" si="8"/>
        <v/>
      </c>
      <c r="B111" s="13"/>
      <c r="C111" s="14"/>
      <c r="D111" s="15"/>
      <c r="E111" s="20"/>
      <c r="F111" s="16"/>
      <c r="G111" s="363"/>
      <c r="H111" s="30"/>
      <c r="I111" s="30"/>
      <c r="J111" s="30"/>
      <c r="K111" s="338"/>
      <c r="L111" s="30"/>
      <c r="M111" s="18">
        <f t="shared" si="5"/>
        <v>0</v>
      </c>
      <c r="N111" s="19">
        <f t="shared" ref="N111:N136" si="9">SUM(M111+$N$5)</f>
        <v>0</v>
      </c>
    </row>
    <row r="112" spans="1:14" ht="14.25" x14ac:dyDescent="0.2">
      <c r="A112" s="12" t="str">
        <f t="shared" si="8"/>
        <v/>
      </c>
      <c r="B112" s="13"/>
      <c r="C112" s="14"/>
      <c r="D112" s="15"/>
      <c r="E112" s="20"/>
      <c r="F112" s="16"/>
      <c r="G112" s="363"/>
      <c r="H112" s="30"/>
      <c r="I112" s="30"/>
      <c r="J112" s="30"/>
      <c r="K112" s="338"/>
      <c r="L112" s="30"/>
      <c r="M112" s="18">
        <f t="shared" si="5"/>
        <v>0</v>
      </c>
      <c r="N112" s="19">
        <f t="shared" si="9"/>
        <v>0</v>
      </c>
    </row>
    <row r="113" spans="1:14" ht="14.25" x14ac:dyDescent="0.2">
      <c r="A113" s="12" t="str">
        <f t="shared" si="8"/>
        <v/>
      </c>
      <c r="B113" s="13"/>
      <c r="C113" s="14"/>
      <c r="D113" s="15"/>
      <c r="E113" s="20"/>
      <c r="F113" s="16"/>
      <c r="G113" s="363"/>
      <c r="H113" s="30"/>
      <c r="I113" s="30"/>
      <c r="J113" s="30"/>
      <c r="K113" s="338"/>
      <c r="L113" s="30"/>
      <c r="M113" s="18">
        <f t="shared" si="5"/>
        <v>0</v>
      </c>
      <c r="N113" s="19">
        <f t="shared" si="9"/>
        <v>0</v>
      </c>
    </row>
    <row r="114" spans="1:14" ht="14.25" x14ac:dyDescent="0.2">
      <c r="A114" s="12" t="str">
        <f t="shared" si="8"/>
        <v/>
      </c>
      <c r="B114" s="13"/>
      <c r="C114" s="14"/>
      <c r="D114" s="15"/>
      <c r="E114" s="20"/>
      <c r="F114" s="16"/>
      <c r="G114" s="363"/>
      <c r="H114" s="30"/>
      <c r="I114" s="30"/>
      <c r="J114" s="30"/>
      <c r="K114" s="338"/>
      <c r="L114" s="30"/>
      <c r="M114" s="18">
        <f t="shared" si="5"/>
        <v>0</v>
      </c>
      <c r="N114" s="19">
        <f t="shared" si="9"/>
        <v>0</v>
      </c>
    </row>
    <row r="115" spans="1:14" ht="14.25" x14ac:dyDescent="0.2">
      <c r="A115" s="12" t="str">
        <f t="shared" si="8"/>
        <v/>
      </c>
      <c r="B115" s="13"/>
      <c r="C115" s="14"/>
      <c r="D115" s="15"/>
      <c r="E115" s="20"/>
      <c r="F115" s="16"/>
      <c r="G115" s="363"/>
      <c r="H115" s="30"/>
      <c r="I115" s="30"/>
      <c r="J115" s="30"/>
      <c r="K115" s="338"/>
      <c r="L115" s="30"/>
      <c r="M115" s="18">
        <f t="shared" si="5"/>
        <v>0</v>
      </c>
      <c r="N115" s="19"/>
    </row>
    <row r="116" spans="1:14" ht="14.25" x14ac:dyDescent="0.2">
      <c r="A116" s="12" t="str">
        <f t="shared" si="8"/>
        <v/>
      </c>
      <c r="B116" s="13"/>
      <c r="C116" s="14"/>
      <c r="D116" s="15"/>
      <c r="E116" s="20"/>
      <c r="F116" s="16"/>
      <c r="G116" s="363"/>
      <c r="H116" s="30"/>
      <c r="I116" s="30"/>
      <c r="J116" s="30"/>
      <c r="K116" s="338"/>
      <c r="L116" s="30"/>
      <c r="M116" s="18">
        <f t="shared" si="5"/>
        <v>0</v>
      </c>
      <c r="N116" s="19"/>
    </row>
    <row r="117" spans="1:14" ht="14.25" x14ac:dyDescent="0.2">
      <c r="A117" s="12" t="str">
        <f t="shared" si="8"/>
        <v/>
      </c>
      <c r="B117" s="13"/>
      <c r="C117" s="14"/>
      <c r="D117" s="15"/>
      <c r="E117" s="20"/>
      <c r="F117" s="16"/>
      <c r="G117" s="363"/>
      <c r="H117" s="30"/>
      <c r="I117" s="30"/>
      <c r="J117" s="30"/>
      <c r="K117" s="338"/>
      <c r="L117" s="30"/>
      <c r="M117" s="18">
        <f t="shared" si="5"/>
        <v>0</v>
      </c>
      <c r="N117" s="19">
        <f t="shared" si="9"/>
        <v>0</v>
      </c>
    </row>
    <row r="118" spans="1:14" ht="14.25" x14ac:dyDescent="0.2">
      <c r="A118" s="12" t="str">
        <f t="shared" si="8"/>
        <v/>
      </c>
      <c r="B118" s="13"/>
      <c r="C118" s="14"/>
      <c r="D118" s="15"/>
      <c r="E118" s="20"/>
      <c r="F118" s="16"/>
      <c r="G118" s="363"/>
      <c r="H118" s="30"/>
      <c r="I118" s="30"/>
      <c r="J118" s="30"/>
      <c r="K118" s="338"/>
      <c r="L118" s="30"/>
      <c r="M118" s="18">
        <f t="shared" si="5"/>
        <v>0</v>
      </c>
      <c r="N118" s="19">
        <f t="shared" si="9"/>
        <v>0</v>
      </c>
    </row>
    <row r="119" spans="1:14" ht="14.25" x14ac:dyDescent="0.2">
      <c r="A119" s="12" t="str">
        <f t="shared" si="8"/>
        <v/>
      </c>
      <c r="B119" s="13"/>
      <c r="C119" s="14"/>
      <c r="D119" s="15"/>
      <c r="E119" s="20"/>
      <c r="F119" s="16"/>
      <c r="G119" s="363"/>
      <c r="H119" s="30"/>
      <c r="I119" s="30"/>
      <c r="J119" s="30"/>
      <c r="K119" s="338"/>
      <c r="L119" s="30"/>
      <c r="M119" s="18">
        <f t="shared" si="5"/>
        <v>0</v>
      </c>
      <c r="N119" s="19">
        <f t="shared" si="9"/>
        <v>0</v>
      </c>
    </row>
    <row r="120" spans="1:14" ht="14.25" x14ac:dyDescent="0.2">
      <c r="A120" s="12" t="str">
        <f t="shared" si="8"/>
        <v/>
      </c>
      <c r="B120" s="13"/>
      <c r="C120" s="14"/>
      <c r="D120" s="15"/>
      <c r="E120" s="20"/>
      <c r="F120" s="16"/>
      <c r="G120" s="363"/>
      <c r="H120" s="30"/>
      <c r="I120" s="30"/>
      <c r="J120" s="30"/>
      <c r="K120" s="338"/>
      <c r="L120" s="30"/>
      <c r="M120" s="18">
        <f t="shared" si="5"/>
        <v>0</v>
      </c>
      <c r="N120" s="19">
        <f t="shared" si="9"/>
        <v>0</v>
      </c>
    </row>
    <row r="121" spans="1:14" ht="14.25" x14ac:dyDescent="0.2">
      <c r="A121" s="12" t="str">
        <f t="shared" si="8"/>
        <v/>
      </c>
      <c r="B121" s="13"/>
      <c r="C121" s="14"/>
      <c r="D121" s="15"/>
      <c r="E121" s="20"/>
      <c r="F121" s="16"/>
      <c r="G121" s="363"/>
      <c r="H121" s="30"/>
      <c r="I121" s="30"/>
      <c r="J121" s="30"/>
      <c r="K121" s="338"/>
      <c r="L121" s="30"/>
      <c r="M121" s="18">
        <f t="shared" si="5"/>
        <v>0</v>
      </c>
      <c r="N121" s="19">
        <f t="shared" si="9"/>
        <v>0</v>
      </c>
    </row>
    <row r="122" spans="1:14" ht="14.25" x14ac:dyDescent="0.2">
      <c r="A122" s="12" t="str">
        <f t="shared" si="8"/>
        <v/>
      </c>
      <c r="B122" s="13"/>
      <c r="C122" s="14"/>
      <c r="D122" s="15"/>
      <c r="E122" s="20"/>
      <c r="F122" s="16"/>
      <c r="G122" s="363"/>
      <c r="H122" s="30"/>
      <c r="I122" s="30"/>
      <c r="J122" s="30"/>
      <c r="K122" s="338"/>
      <c r="L122" s="30"/>
      <c r="M122" s="18">
        <f t="shared" si="5"/>
        <v>0</v>
      </c>
      <c r="N122" s="19">
        <f t="shared" si="9"/>
        <v>0</v>
      </c>
    </row>
    <row r="123" spans="1:14" ht="14.25" x14ac:dyDescent="0.2">
      <c r="A123" s="12" t="str">
        <f t="shared" si="8"/>
        <v/>
      </c>
      <c r="B123" s="13"/>
      <c r="C123" s="14"/>
      <c r="D123" s="15"/>
      <c r="E123" s="20"/>
      <c r="F123" s="16"/>
      <c r="G123" s="363"/>
      <c r="H123" s="30"/>
      <c r="I123" s="30"/>
      <c r="J123" s="30"/>
      <c r="K123" s="338"/>
      <c r="L123" s="30"/>
      <c r="M123" s="18">
        <f t="shared" si="5"/>
        <v>0</v>
      </c>
      <c r="N123" s="19">
        <f t="shared" si="9"/>
        <v>0</v>
      </c>
    </row>
    <row r="124" spans="1:14" ht="14.25" x14ac:dyDescent="0.2">
      <c r="A124" s="12" t="str">
        <f t="shared" si="8"/>
        <v/>
      </c>
      <c r="B124" s="13"/>
      <c r="C124" s="14"/>
      <c r="D124" s="15"/>
      <c r="E124" s="20"/>
      <c r="F124" s="16"/>
      <c r="G124" s="363"/>
      <c r="H124" s="30"/>
      <c r="I124" s="30"/>
      <c r="J124" s="30"/>
      <c r="K124" s="338"/>
      <c r="L124" s="30"/>
      <c r="M124" s="18">
        <f t="shared" si="5"/>
        <v>0</v>
      </c>
      <c r="N124" s="19">
        <f t="shared" si="9"/>
        <v>0</v>
      </c>
    </row>
    <row r="125" spans="1:14" ht="14.25" x14ac:dyDescent="0.2">
      <c r="A125" s="12" t="str">
        <f t="shared" si="8"/>
        <v/>
      </c>
      <c r="B125" s="13"/>
      <c r="C125" s="14"/>
      <c r="D125" s="15"/>
      <c r="E125" s="20"/>
      <c r="F125" s="16"/>
      <c r="G125" s="363"/>
      <c r="H125" s="30"/>
      <c r="I125" s="30"/>
      <c r="J125" s="30"/>
      <c r="K125" s="338"/>
      <c r="L125" s="30"/>
      <c r="M125" s="18">
        <f t="shared" si="5"/>
        <v>0</v>
      </c>
      <c r="N125" s="19">
        <f t="shared" si="9"/>
        <v>0</v>
      </c>
    </row>
    <row r="126" spans="1:14" ht="14.25" x14ac:dyDescent="0.2">
      <c r="A126" s="12" t="str">
        <f t="shared" si="8"/>
        <v/>
      </c>
      <c r="B126" s="13"/>
      <c r="C126" s="14"/>
      <c r="D126" s="15"/>
      <c r="E126" s="20"/>
      <c r="F126" s="16"/>
      <c r="G126" s="363"/>
      <c r="H126" s="30"/>
      <c r="I126" s="30"/>
      <c r="J126" s="30"/>
      <c r="K126" s="338"/>
      <c r="L126" s="30"/>
      <c r="M126" s="18">
        <f t="shared" si="5"/>
        <v>0</v>
      </c>
      <c r="N126" s="19">
        <f t="shared" si="9"/>
        <v>0</v>
      </c>
    </row>
    <row r="127" spans="1:14" ht="14.25" x14ac:dyDescent="0.2">
      <c r="A127" s="12" t="str">
        <f t="shared" si="8"/>
        <v/>
      </c>
      <c r="B127" s="13"/>
      <c r="C127" s="14"/>
      <c r="D127" s="15"/>
      <c r="E127" s="20"/>
      <c r="F127" s="16"/>
      <c r="G127" s="363"/>
      <c r="H127" s="30"/>
      <c r="I127" s="30"/>
      <c r="J127" s="30"/>
      <c r="K127" s="338"/>
      <c r="L127" s="30"/>
      <c r="M127" s="18">
        <f t="shared" si="5"/>
        <v>0</v>
      </c>
      <c r="N127" s="19">
        <f t="shared" si="9"/>
        <v>0</v>
      </c>
    </row>
    <row r="128" spans="1:14" ht="14.25" x14ac:dyDescent="0.2">
      <c r="A128" s="12" t="str">
        <f t="shared" si="8"/>
        <v/>
      </c>
      <c r="B128" s="13"/>
      <c r="C128" s="14"/>
      <c r="D128" s="15"/>
      <c r="E128" s="20"/>
      <c r="F128" s="16"/>
      <c r="G128" s="363"/>
      <c r="H128" s="30"/>
      <c r="I128" s="30"/>
      <c r="J128" s="30"/>
      <c r="K128" s="338"/>
      <c r="L128" s="30"/>
      <c r="M128" s="18">
        <f t="shared" si="5"/>
        <v>0</v>
      </c>
      <c r="N128" s="19">
        <f t="shared" si="9"/>
        <v>0</v>
      </c>
    </row>
    <row r="129" spans="1:14" ht="14.25" x14ac:dyDescent="0.2">
      <c r="A129" s="12" t="str">
        <f t="shared" si="8"/>
        <v/>
      </c>
      <c r="B129" s="13"/>
      <c r="C129" s="14"/>
      <c r="D129" s="15"/>
      <c r="E129" s="20"/>
      <c r="F129" s="16"/>
      <c r="G129" s="363"/>
      <c r="H129" s="30"/>
      <c r="I129" s="30"/>
      <c r="J129" s="30"/>
      <c r="K129" s="338"/>
      <c r="L129" s="30"/>
      <c r="M129" s="18">
        <f t="shared" si="5"/>
        <v>0</v>
      </c>
      <c r="N129" s="19">
        <f t="shared" si="9"/>
        <v>0</v>
      </c>
    </row>
    <row r="130" spans="1:14" ht="14.25" x14ac:dyDescent="0.2">
      <c r="A130" s="12" t="str">
        <f t="shared" si="8"/>
        <v/>
      </c>
      <c r="B130" s="13"/>
      <c r="C130" s="14"/>
      <c r="D130" s="15"/>
      <c r="E130" s="20"/>
      <c r="F130" s="16"/>
      <c r="G130" s="363"/>
      <c r="H130" s="30"/>
      <c r="I130" s="30"/>
      <c r="J130" s="30"/>
      <c r="K130" s="338"/>
      <c r="L130" s="30"/>
      <c r="M130" s="18">
        <f t="shared" si="5"/>
        <v>0</v>
      </c>
      <c r="N130" s="19">
        <f t="shared" si="9"/>
        <v>0</v>
      </c>
    </row>
    <row r="131" spans="1:14" ht="14.25" x14ac:dyDescent="0.2">
      <c r="A131" s="12" t="str">
        <f t="shared" si="8"/>
        <v/>
      </c>
      <c r="B131" s="13"/>
      <c r="C131" s="14"/>
      <c r="D131" s="15"/>
      <c r="E131" s="20"/>
      <c r="F131" s="16"/>
      <c r="G131" s="363"/>
      <c r="H131" s="30"/>
      <c r="I131" s="30"/>
      <c r="J131" s="30"/>
      <c r="K131" s="338"/>
      <c r="L131" s="30"/>
      <c r="M131" s="18">
        <f t="shared" si="5"/>
        <v>0</v>
      </c>
      <c r="N131" s="19">
        <f t="shared" si="9"/>
        <v>0</v>
      </c>
    </row>
    <row r="132" spans="1:14" ht="14.25" x14ac:dyDescent="0.2">
      <c r="A132" s="12" t="str">
        <f t="shared" si="8"/>
        <v/>
      </c>
      <c r="B132" s="13"/>
      <c r="C132" s="14"/>
      <c r="D132" s="15"/>
      <c r="E132" s="20"/>
      <c r="F132" s="16"/>
      <c r="G132" s="363"/>
      <c r="H132" s="30"/>
      <c r="I132" s="30"/>
      <c r="J132" s="30"/>
      <c r="K132" s="338"/>
      <c r="L132" s="30"/>
      <c r="M132" s="18">
        <f t="shared" si="5"/>
        <v>0</v>
      </c>
      <c r="N132" s="19"/>
    </row>
    <row r="133" spans="1:14" ht="14.25" x14ac:dyDescent="0.2">
      <c r="A133" s="12" t="str">
        <f t="shared" si="8"/>
        <v/>
      </c>
      <c r="B133" s="13"/>
      <c r="C133" s="14"/>
      <c r="D133" s="15"/>
      <c r="E133" s="20"/>
      <c r="F133" s="16"/>
      <c r="G133" s="363"/>
      <c r="H133" s="30"/>
      <c r="I133" s="30"/>
      <c r="J133" s="30"/>
      <c r="K133" s="338"/>
      <c r="L133" s="30"/>
      <c r="M133" s="18">
        <f t="shared" si="5"/>
        <v>0</v>
      </c>
      <c r="N133" s="19"/>
    </row>
    <row r="134" spans="1:14" ht="14.25" x14ac:dyDescent="0.2">
      <c r="A134" s="12" t="str">
        <f t="shared" ref="A134:A154" si="10">CONCATENATE(B134,C134,D134)</f>
        <v/>
      </c>
      <c r="B134" s="13"/>
      <c r="C134" s="14"/>
      <c r="D134" s="15"/>
      <c r="E134" s="20"/>
      <c r="F134" s="16"/>
      <c r="G134" s="363"/>
      <c r="H134" s="30"/>
      <c r="I134" s="30"/>
      <c r="J134" s="30"/>
      <c r="K134" s="338"/>
      <c r="L134" s="30"/>
      <c r="M134" s="18">
        <f t="shared" si="5"/>
        <v>0</v>
      </c>
      <c r="N134" s="19"/>
    </row>
    <row r="135" spans="1:14" ht="14.25" x14ac:dyDescent="0.2">
      <c r="A135" s="12" t="str">
        <f t="shared" si="10"/>
        <v/>
      </c>
      <c r="B135" s="13"/>
      <c r="C135" s="14"/>
      <c r="D135" s="15"/>
      <c r="E135" s="20"/>
      <c r="F135" s="16"/>
      <c r="G135" s="363"/>
      <c r="H135" s="30"/>
      <c r="I135" s="30"/>
      <c r="J135" s="30"/>
      <c r="K135" s="338"/>
      <c r="L135" s="30"/>
      <c r="M135" s="18">
        <f t="shared" ref="M135:M154" si="11">IF(L135=1,7,IF(L135=2,6,IF(L135=3,5,IF(L135=4,4,IF(L135=5,3,IF(L135=6,2,IF(L135&gt;=6,1,0)))))))</f>
        <v>0</v>
      </c>
      <c r="N135" s="19">
        <f t="shared" si="9"/>
        <v>0</v>
      </c>
    </row>
    <row r="136" spans="1:14" ht="14.25" x14ac:dyDescent="0.2">
      <c r="A136" s="12" t="str">
        <f t="shared" si="10"/>
        <v/>
      </c>
      <c r="B136" s="13"/>
      <c r="C136" s="14"/>
      <c r="D136" s="15"/>
      <c r="E136" s="20"/>
      <c r="F136" s="16"/>
      <c r="G136" s="363"/>
      <c r="H136" s="30"/>
      <c r="I136" s="30"/>
      <c r="J136" s="30"/>
      <c r="K136" s="338"/>
      <c r="L136" s="30"/>
      <c r="M136" s="18">
        <f t="shared" si="11"/>
        <v>0</v>
      </c>
      <c r="N136" s="19">
        <f t="shared" si="9"/>
        <v>0</v>
      </c>
    </row>
    <row r="137" spans="1:14" ht="14.25" x14ac:dyDescent="0.2">
      <c r="A137" s="12" t="str">
        <f t="shared" si="10"/>
        <v/>
      </c>
      <c r="B137" s="13"/>
      <c r="C137" s="266"/>
      <c r="D137" s="15"/>
      <c r="E137" s="20"/>
      <c r="F137" s="16"/>
      <c r="G137" s="363"/>
      <c r="H137" s="30"/>
      <c r="I137" s="30"/>
      <c r="J137" s="30"/>
      <c r="K137" s="338"/>
      <c r="L137" s="30"/>
      <c r="M137" s="18">
        <f t="shared" si="11"/>
        <v>0</v>
      </c>
      <c r="N137" s="19">
        <f t="shared" ref="N137:N152" si="12">SUM(M137+$N$5)</f>
        <v>0</v>
      </c>
    </row>
    <row r="138" spans="1:14" ht="14.25" x14ac:dyDescent="0.2">
      <c r="A138" s="12" t="str">
        <f t="shared" si="10"/>
        <v/>
      </c>
      <c r="B138" s="13"/>
      <c r="C138" s="14"/>
      <c r="D138" s="15"/>
      <c r="E138" s="20"/>
      <c r="F138" s="16"/>
      <c r="G138" s="363"/>
      <c r="H138" s="30"/>
      <c r="I138" s="30"/>
      <c r="J138" s="30"/>
      <c r="K138" s="338"/>
      <c r="L138" s="30"/>
      <c r="M138" s="18">
        <f t="shared" si="11"/>
        <v>0</v>
      </c>
      <c r="N138" s="19">
        <f t="shared" si="12"/>
        <v>0</v>
      </c>
    </row>
    <row r="139" spans="1:14" ht="14.25" x14ac:dyDescent="0.2">
      <c r="A139" s="12" t="str">
        <f t="shared" si="10"/>
        <v/>
      </c>
      <c r="B139" s="13"/>
      <c r="C139" s="14"/>
      <c r="D139" s="15"/>
      <c r="E139" s="20"/>
      <c r="F139" s="16"/>
      <c r="G139" s="363"/>
      <c r="H139" s="30"/>
      <c r="I139" s="30"/>
      <c r="J139" s="30"/>
      <c r="K139" s="338"/>
      <c r="L139" s="30"/>
      <c r="M139" s="18">
        <f t="shared" si="11"/>
        <v>0</v>
      </c>
      <c r="N139" s="19">
        <f t="shared" si="12"/>
        <v>0</v>
      </c>
    </row>
    <row r="140" spans="1:14" ht="14.25" x14ac:dyDescent="0.2">
      <c r="A140" s="12" t="str">
        <f t="shared" si="10"/>
        <v/>
      </c>
      <c r="B140" s="13"/>
      <c r="C140" s="14"/>
      <c r="D140" s="15"/>
      <c r="E140" s="20"/>
      <c r="F140" s="16"/>
      <c r="G140" s="363"/>
      <c r="H140" s="30"/>
      <c r="I140" s="30"/>
      <c r="J140" s="30"/>
      <c r="K140" s="338"/>
      <c r="L140" s="30"/>
      <c r="M140" s="18">
        <f t="shared" si="11"/>
        <v>0</v>
      </c>
      <c r="N140" s="19">
        <f t="shared" si="12"/>
        <v>0</v>
      </c>
    </row>
    <row r="141" spans="1:14" ht="14.25" x14ac:dyDescent="0.2">
      <c r="A141" s="12" t="str">
        <f t="shared" si="10"/>
        <v/>
      </c>
      <c r="B141" s="13"/>
      <c r="C141" s="14"/>
      <c r="D141" s="15"/>
      <c r="E141" s="20"/>
      <c r="F141" s="16"/>
      <c r="G141" s="363"/>
      <c r="H141" s="30"/>
      <c r="I141" s="30"/>
      <c r="J141" s="30"/>
      <c r="K141" s="338"/>
      <c r="L141" s="30"/>
      <c r="M141" s="18">
        <f t="shared" si="11"/>
        <v>0</v>
      </c>
      <c r="N141" s="19">
        <f t="shared" si="12"/>
        <v>0</v>
      </c>
    </row>
    <row r="142" spans="1:14" ht="14.25" x14ac:dyDescent="0.2">
      <c r="A142" s="12" t="str">
        <f t="shared" si="10"/>
        <v/>
      </c>
      <c r="B142" s="13"/>
      <c r="C142" s="14"/>
      <c r="D142" s="15"/>
      <c r="E142" s="20"/>
      <c r="F142" s="16"/>
      <c r="G142" s="363"/>
      <c r="H142" s="30"/>
      <c r="I142" s="30"/>
      <c r="J142" s="30"/>
      <c r="K142" s="338"/>
      <c r="L142" s="30"/>
      <c r="M142" s="18">
        <f t="shared" si="11"/>
        <v>0</v>
      </c>
      <c r="N142" s="19">
        <f t="shared" si="12"/>
        <v>0</v>
      </c>
    </row>
    <row r="143" spans="1:14" ht="14.25" x14ac:dyDescent="0.2">
      <c r="A143" s="12" t="str">
        <f t="shared" si="10"/>
        <v/>
      </c>
      <c r="B143" s="13"/>
      <c r="C143" s="14"/>
      <c r="D143" s="15"/>
      <c r="E143" s="20"/>
      <c r="F143" s="16"/>
      <c r="G143" s="363"/>
      <c r="H143" s="30"/>
      <c r="I143" s="30"/>
      <c r="J143" s="30"/>
      <c r="K143" s="338"/>
      <c r="L143" s="30"/>
      <c r="M143" s="18">
        <f t="shared" si="11"/>
        <v>0</v>
      </c>
      <c r="N143" s="19">
        <f t="shared" si="12"/>
        <v>0</v>
      </c>
    </row>
    <row r="144" spans="1:14" ht="14.25" x14ac:dyDescent="0.2">
      <c r="A144" s="12" t="str">
        <f t="shared" si="10"/>
        <v/>
      </c>
      <c r="B144" s="13"/>
      <c r="C144" s="14"/>
      <c r="D144" s="15"/>
      <c r="E144" s="20"/>
      <c r="F144" s="16"/>
      <c r="G144" s="363"/>
      <c r="H144" s="30"/>
      <c r="I144" s="30"/>
      <c r="J144" s="30"/>
      <c r="K144" s="338"/>
      <c r="L144" s="30"/>
      <c r="M144" s="18">
        <f t="shared" si="11"/>
        <v>0</v>
      </c>
      <c r="N144" s="19">
        <f t="shared" si="12"/>
        <v>0</v>
      </c>
    </row>
    <row r="145" spans="1:14" ht="14.25" x14ac:dyDescent="0.2">
      <c r="A145" s="12" t="str">
        <f t="shared" si="10"/>
        <v/>
      </c>
      <c r="B145" s="13"/>
      <c r="C145" s="14"/>
      <c r="D145" s="15"/>
      <c r="E145" s="20"/>
      <c r="F145" s="16"/>
      <c r="G145" s="363"/>
      <c r="H145" s="30"/>
      <c r="I145" s="30"/>
      <c r="J145" s="30"/>
      <c r="K145" s="338"/>
      <c r="L145" s="30"/>
      <c r="M145" s="18">
        <f t="shared" si="11"/>
        <v>0</v>
      </c>
      <c r="N145" s="19">
        <f t="shared" si="12"/>
        <v>0</v>
      </c>
    </row>
    <row r="146" spans="1:14" ht="14.25" x14ac:dyDescent="0.2">
      <c r="A146" s="12" t="str">
        <f t="shared" si="10"/>
        <v/>
      </c>
      <c r="B146" s="13"/>
      <c r="C146" s="14"/>
      <c r="D146" s="15"/>
      <c r="E146" s="20"/>
      <c r="F146" s="16"/>
      <c r="G146" s="363"/>
      <c r="H146" s="30"/>
      <c r="I146" s="30"/>
      <c r="J146" s="30"/>
      <c r="K146" s="338"/>
      <c r="L146" s="30"/>
      <c r="M146" s="18">
        <f t="shared" si="11"/>
        <v>0</v>
      </c>
      <c r="N146" s="19">
        <f t="shared" si="12"/>
        <v>0</v>
      </c>
    </row>
    <row r="147" spans="1:14" ht="14.25" x14ac:dyDescent="0.2">
      <c r="A147" s="12" t="str">
        <f t="shared" si="10"/>
        <v/>
      </c>
      <c r="B147" s="13"/>
      <c r="C147" s="14"/>
      <c r="D147" s="15"/>
      <c r="E147" s="20"/>
      <c r="F147" s="16"/>
      <c r="G147" s="363"/>
      <c r="H147" s="30"/>
      <c r="I147" s="30"/>
      <c r="J147" s="30"/>
      <c r="K147" s="338"/>
      <c r="L147" s="30"/>
      <c r="M147" s="18">
        <f t="shared" si="11"/>
        <v>0</v>
      </c>
      <c r="N147" s="19">
        <f t="shared" si="12"/>
        <v>0</v>
      </c>
    </row>
    <row r="148" spans="1:14" ht="14.25" x14ac:dyDescent="0.2">
      <c r="A148" s="12" t="str">
        <f t="shared" si="10"/>
        <v/>
      </c>
      <c r="B148" s="13"/>
      <c r="C148" s="14"/>
      <c r="D148" s="15"/>
      <c r="E148" s="20"/>
      <c r="F148" s="16"/>
      <c r="G148" s="363"/>
      <c r="H148" s="30"/>
      <c r="I148" s="30"/>
      <c r="J148" s="30"/>
      <c r="K148" s="338"/>
      <c r="L148" s="30"/>
      <c r="M148" s="18">
        <f t="shared" si="11"/>
        <v>0</v>
      </c>
      <c r="N148" s="19"/>
    </row>
    <row r="149" spans="1:14" ht="14.25" x14ac:dyDescent="0.2">
      <c r="A149" s="12" t="str">
        <f t="shared" si="10"/>
        <v/>
      </c>
      <c r="B149" s="13"/>
      <c r="C149" s="14"/>
      <c r="D149" s="15"/>
      <c r="E149" s="20"/>
      <c r="F149" s="16"/>
      <c r="G149" s="363"/>
      <c r="H149" s="30"/>
      <c r="I149" s="30"/>
      <c r="J149" s="30"/>
      <c r="K149" s="338"/>
      <c r="L149" s="30"/>
      <c r="M149" s="18">
        <f t="shared" si="11"/>
        <v>0</v>
      </c>
      <c r="N149" s="19"/>
    </row>
    <row r="150" spans="1:14" ht="14.25" x14ac:dyDescent="0.2">
      <c r="A150" s="12" t="str">
        <f t="shared" si="10"/>
        <v/>
      </c>
      <c r="B150" s="13"/>
      <c r="C150" s="14"/>
      <c r="D150" s="15"/>
      <c r="E150" s="20"/>
      <c r="F150" s="16"/>
      <c r="G150" s="363"/>
      <c r="H150" s="30"/>
      <c r="I150" s="30"/>
      <c r="J150" s="30"/>
      <c r="K150" s="338"/>
      <c r="L150" s="30"/>
      <c r="M150" s="18">
        <f t="shared" si="11"/>
        <v>0</v>
      </c>
      <c r="N150" s="19"/>
    </row>
    <row r="151" spans="1:14" ht="14.25" x14ac:dyDescent="0.2">
      <c r="A151" s="12" t="str">
        <f t="shared" si="10"/>
        <v/>
      </c>
      <c r="B151" s="13"/>
      <c r="C151" s="14"/>
      <c r="D151" s="15"/>
      <c r="E151" s="20"/>
      <c r="F151" s="16"/>
      <c r="G151" s="363"/>
      <c r="H151" s="30"/>
      <c r="I151" s="30"/>
      <c r="J151" s="30"/>
      <c r="K151" s="338"/>
      <c r="L151" s="30"/>
      <c r="M151" s="18">
        <f t="shared" si="11"/>
        <v>0</v>
      </c>
      <c r="N151" s="19">
        <f t="shared" si="12"/>
        <v>0</v>
      </c>
    </row>
    <row r="152" spans="1:14" ht="14.25" x14ac:dyDescent="0.2">
      <c r="A152" s="12" t="str">
        <f t="shared" si="10"/>
        <v/>
      </c>
      <c r="B152" s="13"/>
      <c r="C152" s="14"/>
      <c r="D152" s="15"/>
      <c r="E152" s="20"/>
      <c r="F152" s="16"/>
      <c r="G152" s="363"/>
      <c r="H152" s="30"/>
      <c r="I152" s="30"/>
      <c r="J152" s="30"/>
      <c r="K152" s="338"/>
      <c r="L152" s="30"/>
      <c r="M152" s="18">
        <f t="shared" si="11"/>
        <v>0</v>
      </c>
      <c r="N152" s="19">
        <f t="shared" si="12"/>
        <v>0</v>
      </c>
    </row>
    <row r="153" spans="1:14" ht="14.25" x14ac:dyDescent="0.2">
      <c r="A153" s="12" t="str">
        <f t="shared" si="10"/>
        <v/>
      </c>
      <c r="B153" s="13"/>
      <c r="C153" s="14"/>
      <c r="D153" s="15"/>
      <c r="E153" s="20"/>
      <c r="F153" s="16"/>
      <c r="G153" s="363"/>
      <c r="H153" s="30"/>
      <c r="I153" s="30"/>
      <c r="J153" s="30"/>
      <c r="K153" s="30"/>
      <c r="L153" s="30"/>
      <c r="M153" s="18">
        <f t="shared" si="11"/>
        <v>0</v>
      </c>
      <c r="N153" s="19"/>
    </row>
    <row r="154" spans="1:14" ht="14.25" x14ac:dyDescent="0.2">
      <c r="A154" s="12" t="str">
        <f t="shared" si="10"/>
        <v/>
      </c>
      <c r="B154" s="13"/>
      <c r="C154" s="14"/>
      <c r="D154" s="15"/>
      <c r="E154" s="20"/>
      <c r="F154" s="16"/>
      <c r="G154" s="363"/>
      <c r="H154" s="30"/>
      <c r="I154" s="30"/>
      <c r="J154" s="30"/>
      <c r="K154" s="30"/>
      <c r="L154" s="30"/>
      <c r="M154" s="18">
        <f t="shared" si="11"/>
        <v>0</v>
      </c>
      <c r="N154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4" priority="583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EF20-0D12-442A-AE96-C53C60AF5708}">
  <sheetPr codeName="Sheet32">
    <tabColor rgb="FFC00000"/>
  </sheetPr>
  <dimension ref="A1:P100"/>
  <sheetViews>
    <sheetView topLeftCell="B1" workbookViewId="0">
      <selection activeCell="C10" sqref="C10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19</v>
      </c>
      <c r="B1" s="656" t="s">
        <v>84</v>
      </c>
      <c r="C1" s="657"/>
      <c r="D1" s="7" t="s">
        <v>11</v>
      </c>
      <c r="E1" s="658" t="s">
        <v>123</v>
      </c>
      <c r="F1" s="659"/>
      <c r="G1" s="659"/>
      <c r="H1" s="659"/>
      <c r="I1" s="659"/>
      <c r="J1" s="659"/>
      <c r="K1" s="8" t="s">
        <v>12</v>
      </c>
      <c r="L1" s="692" t="s">
        <v>377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COUNTA(_xlfn.UNIQUE(D8:D200))</f>
        <v>20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79" t="str">
        <f t="shared" ref="A6:A37" si="0"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 t="shared" ref="N6:N21" si="1">SUM(M6+$N$5)</f>
        <v>7</v>
      </c>
      <c r="O6" s="29"/>
      <c r="P6" s="29"/>
    </row>
    <row r="7" spans="1:16" ht="14.25" x14ac:dyDescent="0.2">
      <c r="A7" s="12" t="str">
        <f t="shared" si="0"/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 t="shared" si="1"/>
        <v>5</v>
      </c>
      <c r="O7" s="29"/>
      <c r="P7" s="29"/>
    </row>
    <row r="8" spans="1:16" ht="14.25" x14ac:dyDescent="0.2">
      <c r="A8" s="12" t="str">
        <f t="shared" si="0"/>
        <v>80Amy ChallenorKoonawarra Fighter Pilot</v>
      </c>
      <c r="B8" s="13">
        <v>80</v>
      </c>
      <c r="C8" s="14" t="s">
        <v>220</v>
      </c>
      <c r="D8" s="15" t="s">
        <v>221</v>
      </c>
      <c r="E8" s="20">
        <v>6024044</v>
      </c>
      <c r="F8" s="16" t="s">
        <v>63</v>
      </c>
      <c r="G8" s="20"/>
      <c r="H8" s="13"/>
      <c r="I8" s="30">
        <v>27.81</v>
      </c>
      <c r="J8" s="142"/>
      <c r="K8" s="32"/>
      <c r="L8" s="17">
        <v>1</v>
      </c>
      <c r="M8" s="18">
        <f t="shared" ref="M8:M71" si="2">IF(L8=1,7,IF(L8=2,6,IF(L8=3,5,IF(L8=4,4,IF(L8=5,3,IF(L8=6,2,IF(L8&gt;=6,1,0)))))))</f>
        <v>7</v>
      </c>
      <c r="N8" s="19">
        <f t="shared" si="1"/>
        <v>7</v>
      </c>
      <c r="O8" s="29"/>
      <c r="P8" s="29"/>
    </row>
    <row r="9" spans="1:16" ht="14.25" x14ac:dyDescent="0.2">
      <c r="A9" s="12" t="str">
        <f t="shared" si="0"/>
        <v>80Isabel VernonThe Cruel Sea</v>
      </c>
      <c r="B9" s="13">
        <v>80</v>
      </c>
      <c r="C9" s="14" t="s">
        <v>457</v>
      </c>
      <c r="D9" s="15" t="s">
        <v>463</v>
      </c>
      <c r="E9" s="20">
        <v>6009885</v>
      </c>
      <c r="F9" s="16" t="s">
        <v>363</v>
      </c>
      <c r="G9" s="20"/>
      <c r="H9" s="13"/>
      <c r="I9" s="30">
        <v>36.880000000000003</v>
      </c>
      <c r="J9" s="142"/>
      <c r="K9" s="32"/>
      <c r="L9" s="17" t="s">
        <v>591</v>
      </c>
      <c r="M9" s="18">
        <v>0</v>
      </c>
      <c r="N9" s="19">
        <f t="shared" si="1"/>
        <v>0</v>
      </c>
      <c r="O9" s="29"/>
      <c r="P9" s="29"/>
    </row>
    <row r="10" spans="1:16" ht="14.25" x14ac:dyDescent="0.2">
      <c r="A10" s="12" t="str">
        <f t="shared" si="0"/>
        <v>65Zoe VernonWillow</v>
      </c>
      <c r="B10" s="13">
        <v>65</v>
      </c>
      <c r="C10" s="14" t="s">
        <v>258</v>
      </c>
      <c r="D10" s="15" t="s">
        <v>259</v>
      </c>
      <c r="E10" s="20">
        <v>6009885</v>
      </c>
      <c r="F10" s="16" t="s">
        <v>363</v>
      </c>
      <c r="G10" s="20"/>
      <c r="H10" s="13">
        <v>29.95</v>
      </c>
      <c r="I10" s="30"/>
      <c r="J10" s="142"/>
      <c r="K10" s="32"/>
      <c r="L10" s="17">
        <v>1</v>
      </c>
      <c r="M10" s="18">
        <f t="shared" si="2"/>
        <v>7</v>
      </c>
      <c r="N10" s="19">
        <f t="shared" si="1"/>
        <v>7</v>
      </c>
      <c r="O10" s="29"/>
      <c r="P10" s="29"/>
    </row>
    <row r="11" spans="1:16" ht="14.25" x14ac:dyDescent="0.2">
      <c r="A11" s="12" t="str">
        <f t="shared" si="0"/>
        <v>65Olivia StephenTouchstone Felix</v>
      </c>
      <c r="B11" s="13">
        <v>65</v>
      </c>
      <c r="C11" s="14" t="s">
        <v>1044</v>
      </c>
      <c r="D11" s="15" t="s">
        <v>1045</v>
      </c>
      <c r="E11" s="20">
        <v>6028529</v>
      </c>
      <c r="F11" s="16" t="s">
        <v>153</v>
      </c>
      <c r="G11" s="20"/>
      <c r="H11" s="13">
        <v>37.74</v>
      </c>
      <c r="I11" s="30"/>
      <c r="J11" s="142"/>
      <c r="K11" s="32"/>
      <c r="L11" s="17">
        <v>2</v>
      </c>
      <c r="M11" s="18">
        <f t="shared" si="2"/>
        <v>6</v>
      </c>
      <c r="N11" s="19">
        <f t="shared" si="1"/>
        <v>6</v>
      </c>
      <c r="O11" s="29"/>
      <c r="P11" s="29"/>
    </row>
    <row r="12" spans="1:16" ht="14.25" x14ac:dyDescent="0.2">
      <c r="A12" s="12" t="str">
        <f t="shared" si="0"/>
        <v>65Mikaylah StephenClare Downs Charisma</v>
      </c>
      <c r="B12" s="13">
        <v>65</v>
      </c>
      <c r="C12" s="14" t="s">
        <v>1046</v>
      </c>
      <c r="D12" s="15" t="s">
        <v>1047</v>
      </c>
      <c r="E12" s="20">
        <v>6028530</v>
      </c>
      <c r="F12" s="16" t="s">
        <v>153</v>
      </c>
      <c r="G12" s="20"/>
      <c r="H12" s="13">
        <v>40.380000000000003</v>
      </c>
      <c r="I12" s="30"/>
      <c r="J12" s="142"/>
      <c r="K12" s="32"/>
      <c r="L12" s="17">
        <v>3</v>
      </c>
      <c r="M12" s="18">
        <f t="shared" si="2"/>
        <v>5</v>
      </c>
      <c r="N12" s="19">
        <f t="shared" si="1"/>
        <v>5</v>
      </c>
      <c r="O12" s="29"/>
      <c r="P12" s="29"/>
    </row>
    <row r="13" spans="1:16" ht="14.25" x14ac:dyDescent="0.2">
      <c r="A13" s="12" t="str">
        <f t="shared" si="0"/>
        <v>65Sophia EvansDilkara Special Order</v>
      </c>
      <c r="B13" s="13">
        <v>65</v>
      </c>
      <c r="C13" s="14" t="s">
        <v>1048</v>
      </c>
      <c r="D13" s="15" t="s">
        <v>1049</v>
      </c>
      <c r="E13" s="20">
        <v>6026302</v>
      </c>
      <c r="F13" s="16" t="s">
        <v>1050</v>
      </c>
      <c r="G13" s="20"/>
      <c r="H13" s="13">
        <v>47.09</v>
      </c>
      <c r="I13" s="30"/>
      <c r="J13" s="142"/>
      <c r="K13" s="32"/>
      <c r="L13" s="17">
        <v>4</v>
      </c>
      <c r="M13" s="18">
        <f t="shared" si="2"/>
        <v>4</v>
      </c>
      <c r="N13" s="19">
        <f t="shared" si="1"/>
        <v>4</v>
      </c>
      <c r="O13" s="29"/>
      <c r="P13" s="29"/>
    </row>
    <row r="14" spans="1:16" ht="14.25" x14ac:dyDescent="0.2">
      <c r="A14" s="12" t="str">
        <f t="shared" si="0"/>
        <v>65Lisa Bartlett-TorrAztec</v>
      </c>
      <c r="B14" s="13">
        <v>65</v>
      </c>
      <c r="C14" s="14" t="s">
        <v>1051</v>
      </c>
      <c r="D14" s="15" t="s">
        <v>1052</v>
      </c>
      <c r="E14" s="20">
        <v>9123649</v>
      </c>
      <c r="F14" s="16" t="s">
        <v>1050</v>
      </c>
      <c r="G14" s="20"/>
      <c r="H14" s="13">
        <v>49.18</v>
      </c>
      <c r="I14" s="30"/>
      <c r="J14" s="142"/>
      <c r="K14" s="32"/>
      <c r="L14" s="17">
        <v>5</v>
      </c>
      <c r="M14" s="18">
        <f t="shared" si="2"/>
        <v>3</v>
      </c>
      <c r="N14" s="19">
        <f t="shared" si="1"/>
        <v>3</v>
      </c>
      <c r="O14" s="29"/>
      <c r="P14" s="29"/>
    </row>
    <row r="15" spans="1:16" ht="14.25" x14ac:dyDescent="0.2">
      <c r="A15" s="12" t="str">
        <f t="shared" si="0"/>
        <v>65Leah PriestChristopher Robin</v>
      </c>
      <c r="B15" s="13">
        <v>65</v>
      </c>
      <c r="C15" s="14" t="s">
        <v>460</v>
      </c>
      <c r="D15" s="15" t="s">
        <v>461</v>
      </c>
      <c r="E15" s="20">
        <v>6009623</v>
      </c>
      <c r="F15" s="16" t="s">
        <v>59</v>
      </c>
      <c r="G15" s="20"/>
      <c r="H15" s="13">
        <v>71.86</v>
      </c>
      <c r="I15" s="30"/>
      <c r="J15" s="142"/>
      <c r="K15" s="32"/>
      <c r="L15" s="17">
        <v>6</v>
      </c>
      <c r="M15" s="18">
        <f t="shared" si="2"/>
        <v>2</v>
      </c>
      <c r="N15" s="19">
        <f t="shared" si="1"/>
        <v>2</v>
      </c>
      <c r="O15" s="29"/>
      <c r="P15" s="29"/>
    </row>
    <row r="16" spans="1:16" ht="14.25" x14ac:dyDescent="0.2">
      <c r="A16" s="12" t="str">
        <f t="shared" si="0"/>
        <v>65Jodie PriestCallie</v>
      </c>
      <c r="B16" s="13">
        <v>65</v>
      </c>
      <c r="C16" s="14" t="s">
        <v>210</v>
      </c>
      <c r="D16" s="15" t="s">
        <v>211</v>
      </c>
      <c r="E16" s="20">
        <v>6020833</v>
      </c>
      <c r="F16" s="16" t="s">
        <v>59</v>
      </c>
      <c r="G16" s="20"/>
      <c r="H16" s="13">
        <v>98.76</v>
      </c>
      <c r="I16" s="30"/>
      <c r="J16" s="142"/>
      <c r="K16" s="32"/>
      <c r="L16" s="17">
        <v>7</v>
      </c>
      <c r="M16" s="18">
        <f t="shared" si="2"/>
        <v>1</v>
      </c>
      <c r="N16" s="19">
        <f t="shared" si="1"/>
        <v>1</v>
      </c>
      <c r="P16" s="29"/>
    </row>
    <row r="17" spans="1:16" ht="14.25" x14ac:dyDescent="0.2">
      <c r="A17" s="12" t="str">
        <f t="shared" si="0"/>
        <v>65Bridie WandelMack</v>
      </c>
      <c r="B17" s="13">
        <v>65</v>
      </c>
      <c r="C17" s="14" t="s">
        <v>602</v>
      </c>
      <c r="D17" s="15" t="s">
        <v>603</v>
      </c>
      <c r="E17" s="20">
        <v>6020422</v>
      </c>
      <c r="F17" s="16" t="s">
        <v>153</v>
      </c>
      <c r="G17" s="20"/>
      <c r="H17" s="13">
        <v>119.6</v>
      </c>
      <c r="I17" s="30"/>
      <c r="J17" s="142"/>
      <c r="K17" s="32"/>
      <c r="L17" s="17">
        <v>8</v>
      </c>
      <c r="M17" s="18">
        <f t="shared" si="2"/>
        <v>1</v>
      </c>
      <c r="N17" s="19">
        <f t="shared" si="1"/>
        <v>1</v>
      </c>
      <c r="P17" s="29"/>
    </row>
    <row r="18" spans="1:16" ht="14.25" x14ac:dyDescent="0.2">
      <c r="A18" s="12" t="str">
        <f t="shared" si="0"/>
        <v>45Lara SilingerJoey</v>
      </c>
      <c r="B18" s="13">
        <v>45</v>
      </c>
      <c r="C18" s="14" t="s">
        <v>281</v>
      </c>
      <c r="D18" s="15" t="s">
        <v>567</v>
      </c>
      <c r="E18" s="20">
        <v>6026626</v>
      </c>
      <c r="F18" s="16" t="s">
        <v>59</v>
      </c>
      <c r="G18" s="20">
        <v>47.36</v>
      </c>
      <c r="H18" s="13"/>
      <c r="I18" s="30"/>
      <c r="J18" s="142"/>
      <c r="K18" s="32"/>
      <c r="L18" s="17">
        <v>1</v>
      </c>
      <c r="M18" s="18">
        <f t="shared" si="2"/>
        <v>7</v>
      </c>
      <c r="N18" s="19">
        <f t="shared" si="1"/>
        <v>7</v>
      </c>
    </row>
    <row r="19" spans="1:16" ht="14.25" x14ac:dyDescent="0.2">
      <c r="A19" s="12" t="str">
        <f t="shared" si="0"/>
        <v>45Ruby HaggertyEllie</v>
      </c>
      <c r="B19" s="13">
        <v>45</v>
      </c>
      <c r="C19" s="14" t="s">
        <v>319</v>
      </c>
      <c r="D19" s="15" t="s">
        <v>320</v>
      </c>
      <c r="E19" s="20">
        <v>6026264</v>
      </c>
      <c r="F19" s="16" t="s">
        <v>59</v>
      </c>
      <c r="G19" s="20">
        <v>101.15</v>
      </c>
      <c r="H19" s="13"/>
      <c r="I19" s="30"/>
      <c r="J19" s="142"/>
      <c r="K19" s="32"/>
      <c r="L19" s="17">
        <v>2</v>
      </c>
      <c r="M19" s="18">
        <f t="shared" si="2"/>
        <v>6</v>
      </c>
      <c r="N19" s="19">
        <f t="shared" si="1"/>
        <v>6</v>
      </c>
    </row>
    <row r="20" spans="1:16" ht="14.25" x14ac:dyDescent="0.2">
      <c r="A20" s="12" t="str">
        <f t="shared" si="0"/>
        <v>45Lauren SmithViolet</v>
      </c>
      <c r="B20" s="13">
        <v>45</v>
      </c>
      <c r="C20" s="14" t="s">
        <v>321</v>
      </c>
      <c r="D20" s="15" t="s">
        <v>322</v>
      </c>
      <c r="E20" s="20">
        <v>6029360</v>
      </c>
      <c r="F20" s="16" t="s">
        <v>59</v>
      </c>
      <c r="G20" s="20">
        <v>251.02</v>
      </c>
      <c r="H20" s="13"/>
      <c r="I20" s="30"/>
      <c r="J20" s="142"/>
      <c r="K20" s="32"/>
      <c r="L20" s="17">
        <v>3</v>
      </c>
      <c r="M20" s="18">
        <f t="shared" si="2"/>
        <v>5</v>
      </c>
      <c r="N20" s="19">
        <f t="shared" si="1"/>
        <v>5</v>
      </c>
    </row>
    <row r="21" spans="1:16" ht="14.25" x14ac:dyDescent="0.2">
      <c r="A21" s="12" t="str">
        <f t="shared" si="0"/>
        <v>45Makenzie HrubosJenni</v>
      </c>
      <c r="B21" s="13">
        <v>45</v>
      </c>
      <c r="C21" s="14" t="s">
        <v>479</v>
      </c>
      <c r="D21" s="15" t="s">
        <v>507</v>
      </c>
      <c r="E21" s="20">
        <v>6021911</v>
      </c>
      <c r="F21" s="16"/>
      <c r="G21" s="20" t="s">
        <v>899</v>
      </c>
      <c r="H21" s="13"/>
      <c r="I21" s="30"/>
      <c r="J21" s="142"/>
      <c r="K21" s="32"/>
      <c r="L21" s="17" t="s">
        <v>899</v>
      </c>
      <c r="M21" s="18">
        <v>0</v>
      </c>
      <c r="N21" s="19">
        <f t="shared" si="1"/>
        <v>0</v>
      </c>
    </row>
    <row r="22" spans="1:16" ht="14.25" x14ac:dyDescent="0.2">
      <c r="A22" s="12" t="str">
        <f t="shared" si="0"/>
        <v>45Chloe StephenCharisma Edward</v>
      </c>
      <c r="B22" s="13">
        <v>45</v>
      </c>
      <c r="C22" s="14" t="s">
        <v>1053</v>
      </c>
      <c r="D22" s="15" t="s">
        <v>1054</v>
      </c>
      <c r="E22" s="20">
        <v>6029230</v>
      </c>
      <c r="F22" s="16" t="s">
        <v>153</v>
      </c>
      <c r="G22" s="20" t="s">
        <v>591</v>
      </c>
      <c r="H22" s="13"/>
      <c r="I22" s="30"/>
      <c r="J22" s="142"/>
      <c r="K22" s="32"/>
      <c r="L22" s="17" t="s">
        <v>591</v>
      </c>
      <c r="M22" s="18">
        <v>0</v>
      </c>
      <c r="N22" s="19">
        <v>0</v>
      </c>
    </row>
    <row r="23" spans="1:16" ht="14.25" x14ac:dyDescent="0.2">
      <c r="A23" s="12" t="str">
        <f t="shared" si="0"/>
        <v>45Mikaylah StephenPacific View Composer</v>
      </c>
      <c r="B23" s="13">
        <v>45</v>
      </c>
      <c r="C23" s="14" t="s">
        <v>1046</v>
      </c>
      <c r="D23" s="15" t="s">
        <v>1055</v>
      </c>
      <c r="E23" s="20">
        <v>6028530</v>
      </c>
      <c r="F23" s="16" t="s">
        <v>153</v>
      </c>
      <c r="G23" s="20" t="s">
        <v>591</v>
      </c>
      <c r="H23" s="13"/>
      <c r="I23" s="30"/>
      <c r="J23" s="142"/>
      <c r="K23" s="32"/>
      <c r="L23" s="17" t="s">
        <v>591</v>
      </c>
      <c r="M23" s="18">
        <v>0</v>
      </c>
      <c r="N23" s="19">
        <v>0</v>
      </c>
    </row>
    <row r="24" spans="1:16" ht="14.25" x14ac:dyDescent="0.2">
      <c r="A24" s="12" t="str">
        <f t="shared" si="0"/>
        <v>45Lincoln PriestFelix</v>
      </c>
      <c r="B24" s="13">
        <v>45</v>
      </c>
      <c r="C24" s="14" t="s">
        <v>311</v>
      </c>
      <c r="D24" s="15" t="s">
        <v>312</v>
      </c>
      <c r="E24" s="20">
        <v>6020834</v>
      </c>
      <c r="F24" s="16" t="s">
        <v>59</v>
      </c>
      <c r="G24" s="20" t="s">
        <v>591</v>
      </c>
      <c r="H24" s="13"/>
      <c r="I24" s="30"/>
      <c r="J24" s="142"/>
      <c r="K24" s="32"/>
      <c r="L24" s="17" t="s">
        <v>591</v>
      </c>
      <c r="M24" s="18">
        <v>0</v>
      </c>
      <c r="N24" s="19">
        <v>0</v>
      </c>
    </row>
    <row r="25" spans="1:16" ht="14.25" x14ac:dyDescent="0.2">
      <c r="A25" s="12" t="str">
        <f t="shared" si="0"/>
        <v>45Mia HolbertonSerenities Chicken Nugget</v>
      </c>
      <c r="B25" s="13">
        <v>45</v>
      </c>
      <c r="C25" s="14" t="s">
        <v>735</v>
      </c>
      <c r="D25" s="15" t="s">
        <v>1056</v>
      </c>
      <c r="E25" s="20">
        <v>6027072</v>
      </c>
      <c r="F25" s="16" t="s">
        <v>153</v>
      </c>
      <c r="G25" s="20" t="s">
        <v>591</v>
      </c>
      <c r="H25" s="13"/>
      <c r="I25" s="30"/>
      <c r="J25" s="142"/>
      <c r="K25" s="32"/>
      <c r="L25" s="17" t="s">
        <v>591</v>
      </c>
      <c r="M25" s="18">
        <v>0</v>
      </c>
      <c r="N25" s="19">
        <v>0</v>
      </c>
    </row>
    <row r="26" spans="1:16" ht="14.25" x14ac:dyDescent="0.2">
      <c r="A26" s="12" t="str">
        <f t="shared" si="0"/>
        <v/>
      </c>
      <c r="B26" s="13"/>
      <c r="C26" s="14" t="s">
        <v>19</v>
      </c>
      <c r="D26" s="15" t="s">
        <v>19</v>
      </c>
      <c r="E26" s="20"/>
      <c r="F26" s="16"/>
      <c r="G26" s="20"/>
      <c r="H26" s="13"/>
      <c r="I26" s="30"/>
      <c r="J26" s="142"/>
      <c r="K26" s="32"/>
      <c r="L26" s="17"/>
      <c r="M26" s="18">
        <v>0</v>
      </c>
      <c r="N26" s="19">
        <v>0</v>
      </c>
    </row>
    <row r="27" spans="1:16" ht="14.25" x14ac:dyDescent="0.2">
      <c r="A27" s="12" t="str">
        <f t="shared" si="0"/>
        <v/>
      </c>
      <c r="B27" s="13"/>
      <c r="C27" s="14"/>
      <c r="D27" s="15" t="s">
        <v>19</v>
      </c>
      <c r="E27" s="20"/>
      <c r="F27" s="16"/>
      <c r="G27" s="20"/>
      <c r="H27" s="13"/>
      <c r="I27" s="30"/>
      <c r="J27" s="142"/>
      <c r="K27" s="32"/>
      <c r="L27" s="17"/>
      <c r="M27" s="18">
        <f t="shared" si="2"/>
        <v>0</v>
      </c>
      <c r="N27" s="19">
        <f t="shared" ref="N27:N36" si="3">SUM(M27+$N$5)</f>
        <v>0</v>
      </c>
    </row>
    <row r="28" spans="1:16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2"/>
        <v>0</v>
      </c>
      <c r="N28" s="19">
        <f t="shared" si="3"/>
        <v>0</v>
      </c>
    </row>
    <row r="29" spans="1:16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2"/>
        <v>0</v>
      </c>
      <c r="N29" s="19">
        <f t="shared" si="3"/>
        <v>0</v>
      </c>
    </row>
    <row r="30" spans="1:16" ht="14.25" x14ac:dyDescent="0.2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2"/>
        <v>0</v>
      </c>
      <c r="N30" s="19">
        <f t="shared" si="3"/>
        <v>0</v>
      </c>
    </row>
    <row r="31" spans="1:16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2"/>
        <v>0</v>
      </c>
      <c r="N31" s="19">
        <f t="shared" si="3"/>
        <v>0</v>
      </c>
    </row>
    <row r="32" spans="1:16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2"/>
        <v>0</v>
      </c>
      <c r="N32" s="19">
        <f t="shared" si="3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2"/>
        <v>0</v>
      </c>
      <c r="N33" s="19">
        <f t="shared" si="3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2"/>
        <v>0</v>
      </c>
      <c r="N34" s="19">
        <f t="shared" si="3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2"/>
        <v>0</v>
      </c>
      <c r="N35" s="19">
        <f t="shared" si="3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2"/>
        <v>0</v>
      </c>
      <c r="N36" s="19">
        <f t="shared" si="3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v>0</v>
      </c>
      <c r="N37" s="19">
        <v>0</v>
      </c>
    </row>
    <row r="38" spans="1:14" ht="14.25" x14ac:dyDescent="0.2">
      <c r="A38" s="12" t="str">
        <f t="shared" ref="A38:A69" si="4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v>0</v>
      </c>
      <c r="N38" s="19">
        <v>0</v>
      </c>
    </row>
    <row r="39" spans="1:14" ht="14.25" x14ac:dyDescent="0.2">
      <c r="A39" s="12" t="str">
        <f t="shared" si="4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v>0</v>
      </c>
      <c r="N39" s="19">
        <v>0</v>
      </c>
    </row>
    <row r="40" spans="1:14" ht="14.25" x14ac:dyDescent="0.2">
      <c r="A40" s="12" t="str">
        <f t="shared" si="4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v>0</v>
      </c>
      <c r="N40" s="19">
        <v>0</v>
      </c>
    </row>
    <row r="41" spans="1:14" ht="14.25" x14ac:dyDescent="0.2">
      <c r="A41" s="12" t="str">
        <f t="shared" si="4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v>0</v>
      </c>
      <c r="N41" s="19">
        <v>0</v>
      </c>
    </row>
    <row r="42" spans="1:14" ht="14.25" x14ac:dyDescent="0.2">
      <c r="A42" s="12" t="str">
        <f t="shared" si="4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2"/>
        <v>0</v>
      </c>
      <c r="N42" s="19">
        <f>SUM(M42+$N$5)</f>
        <v>0</v>
      </c>
    </row>
    <row r="43" spans="1:14" ht="14.25" x14ac:dyDescent="0.2">
      <c r="A43" s="12" t="str">
        <f t="shared" si="4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2"/>
        <v>0</v>
      </c>
      <c r="N43" s="19">
        <f>SUM(M43+$N$5)</f>
        <v>0</v>
      </c>
    </row>
    <row r="44" spans="1:14" ht="14.25" x14ac:dyDescent="0.2">
      <c r="A44" s="12" t="str">
        <f t="shared" si="4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2"/>
        <v>0</v>
      </c>
      <c r="N44" s="19">
        <f>SUM(M44+$N$5)</f>
        <v>0</v>
      </c>
    </row>
    <row r="45" spans="1:14" ht="14.25" x14ac:dyDescent="0.2">
      <c r="A45" s="12" t="str">
        <f t="shared" si="4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2"/>
        <v>0</v>
      </c>
      <c r="N45" s="19">
        <f>SUM(M45+$N$5)</f>
        <v>0</v>
      </c>
    </row>
    <row r="46" spans="1:14" ht="14.25" x14ac:dyDescent="0.2">
      <c r="A46" s="12" t="str">
        <f t="shared" si="4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2"/>
        <v>0</v>
      </c>
      <c r="N46" s="19">
        <f>SUM(M46+$N$5)</f>
        <v>0</v>
      </c>
    </row>
    <row r="47" spans="1:14" ht="14.25" x14ac:dyDescent="0.2">
      <c r="A47" s="12" t="str">
        <f t="shared" si="4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v>0</v>
      </c>
      <c r="N47" s="19">
        <v>0</v>
      </c>
    </row>
    <row r="48" spans="1:14" ht="14.25" x14ac:dyDescent="0.2">
      <c r="A48" s="12" t="str">
        <f t="shared" si="4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v>0</v>
      </c>
      <c r="N48" s="19">
        <v>0</v>
      </c>
    </row>
    <row r="49" spans="1:14" ht="14.25" x14ac:dyDescent="0.2">
      <c r="A49" s="12" t="str">
        <f t="shared" si="4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2"/>
        <v>0</v>
      </c>
      <c r="N49" s="19">
        <v>0</v>
      </c>
    </row>
    <row r="50" spans="1:14" ht="14.25" x14ac:dyDescent="0.2">
      <c r="A50" s="12" t="str">
        <f t="shared" si="4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2"/>
        <v>0</v>
      </c>
      <c r="N50" s="19">
        <f t="shared" ref="N50:N72" si="5">SUM(M50+$N$5)</f>
        <v>0</v>
      </c>
    </row>
    <row r="51" spans="1:14" ht="14.25" x14ac:dyDescent="0.2">
      <c r="A51" s="12" t="str">
        <f t="shared" si="4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2"/>
        <v>0</v>
      </c>
      <c r="N51" s="19">
        <f t="shared" si="5"/>
        <v>0</v>
      </c>
    </row>
    <row r="52" spans="1:14" ht="14.25" x14ac:dyDescent="0.2">
      <c r="A52" s="12" t="str">
        <f t="shared" si="4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2"/>
        <v>0</v>
      </c>
      <c r="N52" s="19">
        <f t="shared" si="5"/>
        <v>0</v>
      </c>
    </row>
    <row r="53" spans="1:14" ht="14.25" x14ac:dyDescent="0.2">
      <c r="A53" s="12" t="str">
        <f t="shared" si="4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2"/>
        <v>0</v>
      </c>
      <c r="N53" s="19">
        <f t="shared" si="5"/>
        <v>0</v>
      </c>
    </row>
    <row r="54" spans="1:14" ht="14.25" x14ac:dyDescent="0.2">
      <c r="A54" s="12" t="str">
        <f t="shared" si="4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2"/>
        <v>0</v>
      </c>
      <c r="N54" s="19">
        <f t="shared" si="5"/>
        <v>0</v>
      </c>
    </row>
    <row r="55" spans="1:14" ht="14.25" x14ac:dyDescent="0.2">
      <c r="A55" s="12" t="str">
        <f t="shared" si="4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2"/>
        <v>0</v>
      </c>
      <c r="N55" s="19">
        <f t="shared" si="5"/>
        <v>0</v>
      </c>
    </row>
    <row r="56" spans="1:14" ht="14.25" x14ac:dyDescent="0.2">
      <c r="A56" s="12" t="str">
        <f t="shared" si="4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2"/>
        <v>0</v>
      </c>
      <c r="N56" s="19">
        <f t="shared" si="5"/>
        <v>0</v>
      </c>
    </row>
    <row r="57" spans="1:14" ht="14.25" x14ac:dyDescent="0.2">
      <c r="A57" s="12" t="str">
        <f t="shared" si="4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2"/>
        <v>0</v>
      </c>
      <c r="N57" s="19">
        <f t="shared" si="5"/>
        <v>0</v>
      </c>
    </row>
    <row r="58" spans="1:14" ht="14.25" x14ac:dyDescent="0.2">
      <c r="A58" s="12" t="str">
        <f t="shared" si="4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2"/>
        <v>0</v>
      </c>
      <c r="N58" s="19">
        <f t="shared" si="5"/>
        <v>0</v>
      </c>
    </row>
    <row r="59" spans="1:14" ht="14.25" x14ac:dyDescent="0.2">
      <c r="A59" s="12" t="str">
        <f t="shared" si="4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2"/>
        <v>0</v>
      </c>
      <c r="N59" s="19">
        <f t="shared" si="5"/>
        <v>0</v>
      </c>
    </row>
    <row r="60" spans="1:14" ht="14.25" x14ac:dyDescent="0.2">
      <c r="A60" s="12" t="str">
        <f t="shared" si="4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2"/>
        <v>0</v>
      </c>
      <c r="N60" s="19">
        <f t="shared" si="5"/>
        <v>0</v>
      </c>
    </row>
    <row r="61" spans="1:14" ht="14.25" x14ac:dyDescent="0.2">
      <c r="A61" s="12" t="str">
        <f t="shared" si="4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2"/>
        <v>0</v>
      </c>
      <c r="N61" s="19">
        <f t="shared" si="5"/>
        <v>0</v>
      </c>
    </row>
    <row r="62" spans="1:14" ht="14.25" x14ac:dyDescent="0.2">
      <c r="A62" s="12" t="str">
        <f t="shared" si="4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2"/>
        <v>0</v>
      </c>
      <c r="N62" s="19">
        <f t="shared" si="5"/>
        <v>0</v>
      </c>
    </row>
    <row r="63" spans="1:14" ht="14.25" x14ac:dyDescent="0.2">
      <c r="A63" s="12" t="str">
        <f t="shared" si="4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2"/>
        <v>0</v>
      </c>
      <c r="N63" s="19">
        <f t="shared" si="5"/>
        <v>0</v>
      </c>
    </row>
    <row r="64" spans="1:14" ht="14.25" x14ac:dyDescent="0.2">
      <c r="A64" s="12" t="str">
        <f t="shared" si="4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2"/>
        <v>0</v>
      </c>
      <c r="N64" s="19">
        <f t="shared" si="5"/>
        <v>0</v>
      </c>
    </row>
    <row r="65" spans="1:14" ht="14.25" x14ac:dyDescent="0.2">
      <c r="A65" s="12" t="str">
        <f t="shared" si="4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2"/>
        <v>0</v>
      </c>
      <c r="N65" s="19">
        <f t="shared" si="5"/>
        <v>0</v>
      </c>
    </row>
    <row r="66" spans="1:14" ht="14.25" x14ac:dyDescent="0.2">
      <c r="A66" s="12" t="str">
        <f t="shared" si="4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2"/>
        <v>0</v>
      </c>
      <c r="N66" s="19">
        <f t="shared" si="5"/>
        <v>0</v>
      </c>
    </row>
    <row r="67" spans="1:14" ht="14.25" x14ac:dyDescent="0.2">
      <c r="A67" s="12" t="str">
        <f t="shared" si="4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2"/>
        <v>0</v>
      </c>
      <c r="N67" s="19">
        <f t="shared" si="5"/>
        <v>0</v>
      </c>
    </row>
    <row r="68" spans="1:14" ht="14.25" x14ac:dyDescent="0.2">
      <c r="A68" s="12" t="str">
        <f t="shared" si="4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2"/>
        <v>0</v>
      </c>
      <c r="N68" s="19">
        <f t="shared" si="5"/>
        <v>0</v>
      </c>
    </row>
    <row r="69" spans="1:14" ht="14.25" x14ac:dyDescent="0.2">
      <c r="A69" s="12" t="str">
        <f t="shared" si="4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2"/>
        <v>0</v>
      </c>
      <c r="N69" s="19">
        <f t="shared" si="5"/>
        <v>0</v>
      </c>
    </row>
    <row r="70" spans="1:14" ht="14.25" x14ac:dyDescent="0.2">
      <c r="A70" s="12" t="str">
        <f t="shared" ref="A70:A100" si="6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2"/>
        <v>0</v>
      </c>
      <c r="N70" s="19">
        <f t="shared" si="5"/>
        <v>0</v>
      </c>
    </row>
    <row r="71" spans="1:14" ht="14.25" x14ac:dyDescent="0.2">
      <c r="A71" s="12" t="str">
        <f t="shared" si="6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2"/>
        <v>0</v>
      </c>
      <c r="N71" s="19">
        <f t="shared" si="5"/>
        <v>0</v>
      </c>
    </row>
    <row r="72" spans="1:14" ht="14.25" x14ac:dyDescent="0.2">
      <c r="A72" s="12" t="str">
        <f t="shared" si="6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7">IF(L72=1,7,IF(L72=2,6,IF(L72=3,5,IF(L72=4,4,IF(L72=5,3,IF(L72=6,2,IF(L72&gt;=6,1,0)))))))</f>
        <v>0</v>
      </c>
      <c r="N72" s="19">
        <f t="shared" si="5"/>
        <v>0</v>
      </c>
    </row>
    <row r="73" spans="1:14" ht="14.25" x14ac:dyDescent="0.2">
      <c r="A73" s="12" t="str">
        <f t="shared" si="6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7"/>
        <v>0</v>
      </c>
      <c r="N73" s="19">
        <f t="shared" ref="N73:N100" si="8">SUM(M73+$N$5)</f>
        <v>0</v>
      </c>
    </row>
    <row r="74" spans="1:14" ht="14.25" x14ac:dyDescent="0.2">
      <c r="A74" s="12" t="str">
        <f t="shared" si="6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7"/>
        <v>0</v>
      </c>
      <c r="N74" s="19">
        <f t="shared" si="8"/>
        <v>0</v>
      </c>
    </row>
    <row r="75" spans="1:14" ht="14.25" x14ac:dyDescent="0.2">
      <c r="A75" s="12" t="str">
        <f t="shared" si="6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7"/>
        <v>0</v>
      </c>
      <c r="N75" s="19">
        <f t="shared" si="8"/>
        <v>0</v>
      </c>
    </row>
    <row r="76" spans="1:14" ht="14.25" x14ac:dyDescent="0.2">
      <c r="A76" s="12" t="str">
        <f t="shared" si="6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7"/>
        <v>0</v>
      </c>
      <c r="N76" s="19">
        <f t="shared" si="8"/>
        <v>0</v>
      </c>
    </row>
    <row r="77" spans="1:14" ht="14.25" x14ac:dyDescent="0.2">
      <c r="A77" s="12" t="str">
        <f t="shared" si="6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7"/>
        <v>0</v>
      </c>
      <c r="N77" s="19">
        <f t="shared" si="8"/>
        <v>0</v>
      </c>
    </row>
    <row r="78" spans="1:14" ht="14.25" x14ac:dyDescent="0.2">
      <c r="A78" s="12" t="str">
        <f t="shared" si="6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7"/>
        <v>0</v>
      </c>
      <c r="N78" s="19">
        <f t="shared" si="8"/>
        <v>0</v>
      </c>
    </row>
    <row r="79" spans="1:14" ht="14.25" x14ac:dyDescent="0.2">
      <c r="A79" s="12" t="str">
        <f t="shared" si="6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7"/>
        <v>0</v>
      </c>
      <c r="N79" s="19">
        <f t="shared" si="8"/>
        <v>0</v>
      </c>
    </row>
    <row r="80" spans="1:14" ht="14.25" x14ac:dyDescent="0.2">
      <c r="A80" s="12" t="str">
        <f t="shared" si="6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7"/>
        <v>0</v>
      </c>
      <c r="N80" s="19">
        <f t="shared" si="8"/>
        <v>0</v>
      </c>
    </row>
    <row r="81" spans="1:14" ht="14.25" x14ac:dyDescent="0.2">
      <c r="A81" s="12" t="str">
        <f t="shared" si="6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7"/>
        <v>0</v>
      </c>
      <c r="N81" s="19">
        <f t="shared" si="8"/>
        <v>0</v>
      </c>
    </row>
    <row r="82" spans="1:14" ht="14.25" x14ac:dyDescent="0.2">
      <c r="A82" s="12" t="str">
        <f t="shared" si="6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7"/>
        <v>0</v>
      </c>
      <c r="N82" s="19">
        <f t="shared" si="8"/>
        <v>0</v>
      </c>
    </row>
    <row r="83" spans="1:14" ht="14.25" x14ac:dyDescent="0.2">
      <c r="A83" s="12" t="str">
        <f t="shared" si="6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7"/>
        <v>0</v>
      </c>
      <c r="N83" s="19">
        <f t="shared" si="8"/>
        <v>0</v>
      </c>
    </row>
    <row r="84" spans="1:14" ht="14.25" x14ac:dyDescent="0.2">
      <c r="A84" s="12" t="str">
        <f t="shared" si="6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7"/>
        <v>0</v>
      </c>
      <c r="N84" s="19">
        <f t="shared" si="8"/>
        <v>0</v>
      </c>
    </row>
    <row r="85" spans="1:14" ht="14.25" x14ac:dyDescent="0.2">
      <c r="A85" s="12" t="str">
        <f t="shared" si="6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7"/>
        <v>0</v>
      </c>
      <c r="N85" s="19">
        <f t="shared" si="8"/>
        <v>0</v>
      </c>
    </row>
    <row r="86" spans="1:14" ht="14.25" x14ac:dyDescent="0.2">
      <c r="A86" s="12" t="str">
        <f t="shared" si="6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7"/>
        <v>0</v>
      </c>
      <c r="N86" s="19">
        <f t="shared" si="8"/>
        <v>0</v>
      </c>
    </row>
    <row r="87" spans="1:14" ht="14.25" x14ac:dyDescent="0.2">
      <c r="A87" s="12" t="str">
        <f t="shared" si="6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7"/>
        <v>0</v>
      </c>
      <c r="N87" s="19">
        <f t="shared" si="8"/>
        <v>0</v>
      </c>
    </row>
    <row r="88" spans="1:14" ht="14.25" x14ac:dyDescent="0.2">
      <c r="A88" s="12" t="str">
        <f t="shared" si="6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7"/>
        <v>0</v>
      </c>
      <c r="N88" s="19">
        <f t="shared" si="8"/>
        <v>0</v>
      </c>
    </row>
    <row r="89" spans="1:14" ht="14.25" x14ac:dyDescent="0.2">
      <c r="A89" s="12" t="str">
        <f t="shared" si="6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7"/>
        <v>0</v>
      </c>
      <c r="N89" s="19">
        <f t="shared" si="8"/>
        <v>0</v>
      </c>
    </row>
    <row r="90" spans="1:14" ht="14.25" x14ac:dyDescent="0.2">
      <c r="A90" s="12" t="str">
        <f t="shared" si="6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7"/>
        <v>0</v>
      </c>
      <c r="N90" s="19">
        <f t="shared" si="8"/>
        <v>0</v>
      </c>
    </row>
    <row r="91" spans="1:14" ht="14.25" x14ac:dyDescent="0.2">
      <c r="A91" s="12" t="str">
        <f t="shared" si="6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7"/>
        <v>0</v>
      </c>
      <c r="N91" s="19">
        <f t="shared" si="8"/>
        <v>0</v>
      </c>
    </row>
    <row r="92" spans="1:14" ht="14.25" x14ac:dyDescent="0.2">
      <c r="A92" s="12" t="str">
        <f t="shared" si="6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7"/>
        <v>0</v>
      </c>
      <c r="N92" s="19">
        <f t="shared" si="8"/>
        <v>0</v>
      </c>
    </row>
    <row r="93" spans="1:14" ht="14.25" x14ac:dyDescent="0.2">
      <c r="A93" s="12" t="str">
        <f t="shared" si="6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7"/>
        <v>0</v>
      </c>
      <c r="N93" s="19">
        <f t="shared" si="8"/>
        <v>0</v>
      </c>
    </row>
    <row r="94" spans="1:14" ht="14.25" x14ac:dyDescent="0.2">
      <c r="A94" s="12" t="str">
        <f t="shared" si="6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7"/>
        <v>0</v>
      </c>
      <c r="N94" s="19">
        <f t="shared" si="8"/>
        <v>0</v>
      </c>
    </row>
    <row r="95" spans="1:14" ht="14.25" x14ac:dyDescent="0.2">
      <c r="A95" s="12" t="str">
        <f t="shared" si="6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7"/>
        <v>0</v>
      </c>
      <c r="N95" s="19">
        <f t="shared" si="8"/>
        <v>0</v>
      </c>
    </row>
    <row r="96" spans="1:14" ht="14.25" x14ac:dyDescent="0.2">
      <c r="A96" s="12" t="str">
        <f t="shared" si="6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7"/>
        <v>0</v>
      </c>
      <c r="N96" s="19">
        <f t="shared" si="8"/>
        <v>0</v>
      </c>
    </row>
    <row r="97" spans="1:14" ht="14.25" x14ac:dyDescent="0.2">
      <c r="A97" s="12" t="str">
        <f t="shared" si="6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7"/>
        <v>0</v>
      </c>
      <c r="N97" s="19">
        <f t="shared" si="8"/>
        <v>0</v>
      </c>
    </row>
    <row r="98" spans="1:14" ht="14.25" x14ac:dyDescent="0.2">
      <c r="A98" s="12" t="str">
        <f t="shared" si="6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7"/>
        <v>0</v>
      </c>
      <c r="N98" s="19">
        <f t="shared" si="8"/>
        <v>0</v>
      </c>
    </row>
    <row r="99" spans="1:14" ht="14.25" x14ac:dyDescent="0.2">
      <c r="A99" s="12" t="str">
        <f t="shared" si="6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7"/>
        <v>0</v>
      </c>
      <c r="N99" s="19">
        <f t="shared" si="8"/>
        <v>0</v>
      </c>
    </row>
    <row r="100" spans="1:14" ht="15" thickBot="1" x14ac:dyDescent="0.25">
      <c r="A100" s="12" t="str">
        <f t="shared" si="6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7"/>
        <v>0</v>
      </c>
      <c r="N100" s="19">
        <f t="shared" si="8"/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3" priority="594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BDBD-8E9D-4C3E-8F90-B9AEDEFED5C8}">
  <sheetPr>
    <tabColor rgb="FFC00000"/>
  </sheetPr>
  <dimension ref="A1:P61"/>
  <sheetViews>
    <sheetView topLeftCell="B5" workbookViewId="0">
      <selection activeCell="C17" sqref="C17:D17"/>
    </sheetView>
  </sheetViews>
  <sheetFormatPr defaultColWidth="9.140625" defaultRowHeight="12.75" x14ac:dyDescent="0.2"/>
  <cols>
    <col min="1" max="1" width="49.28515625" bestFit="1" customWidth="1"/>
    <col min="2" max="2" width="6.7109375" customWidth="1"/>
    <col min="3" max="3" width="20.28515625" bestFit="1" customWidth="1"/>
    <col min="4" max="4" width="26.140625" bestFit="1" customWidth="1"/>
    <col min="5" max="5" width="10.7109375" bestFit="1" customWidth="1"/>
    <col min="6" max="6" width="13.14062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27</v>
      </c>
      <c r="B1" s="656" t="s">
        <v>84</v>
      </c>
      <c r="C1" s="657"/>
      <c r="D1" s="7" t="s">
        <v>11</v>
      </c>
      <c r="E1" s="658" t="s">
        <v>124</v>
      </c>
      <c r="F1" s="659"/>
      <c r="G1" s="659"/>
      <c r="H1" s="659"/>
      <c r="I1" s="659"/>
      <c r="J1" s="659"/>
      <c r="K1" s="8" t="s">
        <v>12</v>
      </c>
      <c r="L1" s="691" t="s">
        <v>380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COUNTA(_xlfn.UNIQUE(D6:D160))</f>
        <v>28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86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22" si="0">CONCATENATE(B6,C6,D6)</f>
        <v>45Abby GreenRed Katyusha</v>
      </c>
      <c r="B6" s="13">
        <v>45</v>
      </c>
      <c r="C6" s="14" t="s">
        <v>1015</v>
      </c>
      <c r="D6" s="15" t="s">
        <v>1016</v>
      </c>
      <c r="E6" s="20"/>
      <c r="F6" s="16" t="s">
        <v>1017</v>
      </c>
      <c r="G6" s="32">
        <v>42.19</v>
      </c>
      <c r="H6" s="13"/>
      <c r="I6" s="30"/>
      <c r="J6" s="142"/>
      <c r="K6" s="338"/>
      <c r="L6" s="17">
        <v>1</v>
      </c>
      <c r="M6" s="18">
        <v>7</v>
      </c>
      <c r="N6" s="19">
        <f>SUM(M6+$N$5)</f>
        <v>7</v>
      </c>
      <c r="O6" s="29"/>
      <c r="P6" s="29"/>
    </row>
    <row r="7" spans="1:16" ht="14.25" x14ac:dyDescent="0.2">
      <c r="A7" s="12" t="str">
        <f t="shared" si="0"/>
        <v>45Chloe WhitmarshWendamar Expressions</v>
      </c>
      <c r="B7" s="13">
        <v>45</v>
      </c>
      <c r="C7" s="14" t="s">
        <v>446</v>
      </c>
      <c r="D7" s="15" t="s">
        <v>1018</v>
      </c>
      <c r="E7" s="20"/>
      <c r="F7" s="16" t="s">
        <v>1012</v>
      </c>
      <c r="G7" s="32">
        <v>125.8</v>
      </c>
      <c r="H7" s="13"/>
      <c r="I7" s="30"/>
      <c r="J7" s="142"/>
      <c r="K7" s="338"/>
      <c r="L7" s="17">
        <v>1</v>
      </c>
      <c r="M7" s="18">
        <v>7</v>
      </c>
      <c r="N7" s="19">
        <f t="shared" ref="N7:N25" si="1">SUM(M7+$N$5)</f>
        <v>7</v>
      </c>
      <c r="O7" s="29"/>
      <c r="P7" s="29"/>
    </row>
    <row r="8" spans="1:16" ht="14.25" x14ac:dyDescent="0.2">
      <c r="A8" s="12" t="str">
        <f t="shared" si="0"/>
        <v>45Clare GrahamPure Excitement</v>
      </c>
      <c r="B8" s="13">
        <v>45</v>
      </c>
      <c r="C8" s="14" t="s">
        <v>1019</v>
      </c>
      <c r="D8" s="15" t="s">
        <v>1020</v>
      </c>
      <c r="E8" s="20"/>
      <c r="F8" s="16" t="s">
        <v>1017</v>
      </c>
      <c r="G8" s="32">
        <v>135.66</v>
      </c>
      <c r="H8" s="13"/>
      <c r="I8" s="30"/>
      <c r="J8" s="142"/>
      <c r="K8" s="338"/>
      <c r="L8" s="17">
        <v>2</v>
      </c>
      <c r="M8" s="18">
        <v>6</v>
      </c>
      <c r="N8" s="19">
        <f t="shared" si="1"/>
        <v>6</v>
      </c>
      <c r="O8" s="29"/>
      <c r="P8" s="29"/>
    </row>
    <row r="9" spans="1:16" ht="14.25" x14ac:dyDescent="0.2">
      <c r="A9" s="12" t="str">
        <f t="shared" si="0"/>
        <v>65Savannah BeveridgeEmprador</v>
      </c>
      <c r="B9" s="13">
        <v>65</v>
      </c>
      <c r="C9" s="14" t="s">
        <v>1021</v>
      </c>
      <c r="D9" s="15" t="s">
        <v>1022</v>
      </c>
      <c r="E9" s="20"/>
      <c r="F9" s="16" t="s">
        <v>1023</v>
      </c>
      <c r="G9" s="32"/>
      <c r="H9" s="13">
        <v>26.25</v>
      </c>
      <c r="I9" s="30"/>
      <c r="J9" s="142"/>
      <c r="K9" s="338"/>
      <c r="L9" s="17">
        <v>1</v>
      </c>
      <c r="M9" s="18">
        <v>7</v>
      </c>
      <c r="N9" s="19">
        <f t="shared" si="1"/>
        <v>7</v>
      </c>
      <c r="O9" s="29"/>
      <c r="P9" s="29"/>
    </row>
    <row r="10" spans="1:16" ht="14.25" x14ac:dyDescent="0.2">
      <c r="A10" s="12" t="str">
        <f t="shared" si="0"/>
        <v>65Kaeleigh BrownMysic Shadows Celtic Wizard</v>
      </c>
      <c r="B10" s="13">
        <v>65</v>
      </c>
      <c r="C10" s="14" t="s">
        <v>681</v>
      </c>
      <c r="D10" s="15" t="s">
        <v>1024</v>
      </c>
      <c r="E10" s="20"/>
      <c r="F10" s="16" t="s">
        <v>229</v>
      </c>
      <c r="G10" s="32"/>
      <c r="H10" s="13">
        <v>27.5</v>
      </c>
      <c r="I10" s="30"/>
      <c r="J10" s="142"/>
      <c r="K10" s="338"/>
      <c r="L10" s="17">
        <v>2</v>
      </c>
      <c r="M10" s="18">
        <v>6</v>
      </c>
      <c r="N10" s="19">
        <f t="shared" si="1"/>
        <v>6</v>
      </c>
      <c r="O10" s="29"/>
      <c r="P10" s="29"/>
    </row>
    <row r="11" spans="1:16" ht="14.25" x14ac:dyDescent="0.2">
      <c r="A11" s="12" t="str">
        <f t="shared" si="0"/>
        <v>65Emily CarpenterFabulistic</v>
      </c>
      <c r="B11" s="13">
        <v>65</v>
      </c>
      <c r="C11" s="266" t="s">
        <v>517</v>
      </c>
      <c r="D11" s="262" t="s">
        <v>234</v>
      </c>
      <c r="E11" s="20"/>
      <c r="F11" s="16" t="s">
        <v>264</v>
      </c>
      <c r="G11" s="32"/>
      <c r="H11" s="13">
        <v>51.75</v>
      </c>
      <c r="I11" s="30"/>
      <c r="J11" s="142"/>
      <c r="K11" s="338"/>
      <c r="L11" s="17">
        <v>3</v>
      </c>
      <c r="M11" s="18">
        <v>5</v>
      </c>
      <c r="N11" s="19">
        <f t="shared" si="1"/>
        <v>5</v>
      </c>
      <c r="O11" s="29"/>
      <c r="P11" s="29"/>
    </row>
    <row r="12" spans="1:16" ht="14.25" x14ac:dyDescent="0.2">
      <c r="A12" s="12" t="str">
        <f t="shared" si="0"/>
        <v>65Savannah BeveridgePowerful Force</v>
      </c>
      <c r="B12" s="13">
        <v>65</v>
      </c>
      <c r="C12" s="14" t="s">
        <v>1021</v>
      </c>
      <c r="D12" s="15" t="s">
        <v>1025</v>
      </c>
      <c r="E12" s="20"/>
      <c r="F12" s="16" t="s">
        <v>1023</v>
      </c>
      <c r="G12" s="20"/>
      <c r="H12" s="30">
        <v>76.09</v>
      </c>
      <c r="I12" s="30"/>
      <c r="J12" s="30"/>
      <c r="K12" s="338"/>
      <c r="L12" s="17">
        <v>4</v>
      </c>
      <c r="M12" s="18">
        <v>4</v>
      </c>
      <c r="N12" s="19">
        <f t="shared" si="1"/>
        <v>4</v>
      </c>
      <c r="O12" s="29"/>
      <c r="P12" s="29"/>
    </row>
    <row r="13" spans="1:16" ht="14.25" x14ac:dyDescent="0.2">
      <c r="A13" s="12" t="str">
        <f t="shared" si="0"/>
        <v>65Bronte ButtBuffalo Soldier</v>
      </c>
      <c r="B13" s="13">
        <v>65</v>
      </c>
      <c r="C13" s="14" t="s">
        <v>1026</v>
      </c>
      <c r="D13" s="15" t="s">
        <v>218</v>
      </c>
      <c r="E13" s="20"/>
      <c r="F13" s="16" t="s">
        <v>1017</v>
      </c>
      <c r="G13" s="20"/>
      <c r="H13" s="30">
        <v>33.75</v>
      </c>
      <c r="I13" s="30"/>
      <c r="J13" s="30"/>
      <c r="K13" s="338"/>
      <c r="L13" s="17">
        <v>1</v>
      </c>
      <c r="M13" s="18">
        <v>7</v>
      </c>
      <c r="N13" s="19">
        <f t="shared" si="1"/>
        <v>7</v>
      </c>
      <c r="P13" s="29"/>
    </row>
    <row r="14" spans="1:16" ht="14.25" x14ac:dyDescent="0.2">
      <c r="A14" s="12" t="str">
        <f t="shared" si="0"/>
        <v>65Tayah JoyPowderbark Gucci</v>
      </c>
      <c r="B14" s="13">
        <v>65</v>
      </c>
      <c r="C14" s="14" t="s">
        <v>357</v>
      </c>
      <c r="D14" s="262" t="s">
        <v>358</v>
      </c>
      <c r="E14" s="20"/>
      <c r="F14" s="16"/>
      <c r="G14" s="20"/>
      <c r="H14" s="30">
        <v>65.540000000000006</v>
      </c>
      <c r="I14" s="30"/>
      <c r="J14" s="30"/>
      <c r="K14" s="338"/>
      <c r="L14" s="17">
        <v>2</v>
      </c>
      <c r="M14" s="18">
        <v>6</v>
      </c>
      <c r="N14" s="19">
        <f t="shared" si="1"/>
        <v>6</v>
      </c>
      <c r="P14" s="29"/>
    </row>
    <row r="15" spans="1:16" ht="14.25" x14ac:dyDescent="0.2">
      <c r="A15" s="12" t="str">
        <f t="shared" si="0"/>
        <v>65Hannah RoseClare Downs Amira</v>
      </c>
      <c r="B15" s="13">
        <v>65</v>
      </c>
      <c r="C15" s="14" t="s">
        <v>436</v>
      </c>
      <c r="D15" s="15" t="s">
        <v>1027</v>
      </c>
      <c r="E15" s="20"/>
      <c r="F15" s="16"/>
      <c r="G15" s="20"/>
      <c r="H15" s="30">
        <v>79.56</v>
      </c>
      <c r="I15" s="30"/>
      <c r="J15" s="30"/>
      <c r="K15" s="338"/>
      <c r="L15" s="17">
        <v>3</v>
      </c>
      <c r="M15" s="18">
        <v>5</v>
      </c>
      <c r="N15" s="19">
        <f t="shared" si="1"/>
        <v>5</v>
      </c>
    </row>
    <row r="16" spans="1:16" ht="14.25" x14ac:dyDescent="0.2">
      <c r="A16" s="12" t="str">
        <f t="shared" si="0"/>
        <v>65Ruth ElsegoodFollyfoot Alchemy</v>
      </c>
      <c r="B16" s="13">
        <v>65</v>
      </c>
      <c r="C16" s="14" t="s">
        <v>663</v>
      </c>
      <c r="D16" s="15" t="s">
        <v>769</v>
      </c>
      <c r="E16" s="20"/>
      <c r="F16" s="16" t="s">
        <v>665</v>
      </c>
      <c r="G16" s="20"/>
      <c r="H16" s="30">
        <v>40.619999999999997</v>
      </c>
      <c r="I16" s="30"/>
      <c r="J16" s="30"/>
      <c r="K16" s="338"/>
      <c r="L16" s="17">
        <v>4</v>
      </c>
      <c r="M16" s="18">
        <v>4</v>
      </c>
      <c r="N16" s="19">
        <f t="shared" si="1"/>
        <v>4</v>
      </c>
    </row>
    <row r="17" spans="1:14" ht="14.25" x14ac:dyDescent="0.2">
      <c r="A17" s="12" t="str">
        <f t="shared" si="0"/>
        <v xml:space="preserve">80Joanne LangeClare Downs Sultans of Swing </v>
      </c>
      <c r="B17" s="13">
        <v>80</v>
      </c>
      <c r="C17" s="14" t="s">
        <v>196</v>
      </c>
      <c r="D17" s="262" t="s">
        <v>1043</v>
      </c>
      <c r="E17" s="20"/>
      <c r="F17" s="16" t="s">
        <v>1028</v>
      </c>
      <c r="G17" s="20"/>
      <c r="H17" s="30"/>
      <c r="I17" s="30">
        <v>33.06</v>
      </c>
      <c r="J17" s="30"/>
      <c r="K17" s="338"/>
      <c r="L17" s="17">
        <v>1</v>
      </c>
      <c r="M17" s="18">
        <v>7</v>
      </c>
      <c r="N17" s="19">
        <f t="shared" si="1"/>
        <v>7</v>
      </c>
    </row>
    <row r="18" spans="1:14" ht="14.25" x14ac:dyDescent="0.2">
      <c r="A18" s="12" t="str">
        <f t="shared" si="0"/>
        <v>80Portia AllenEsb Irish Consultant</v>
      </c>
      <c r="B18" s="13">
        <v>80</v>
      </c>
      <c r="C18" s="14" t="s">
        <v>1029</v>
      </c>
      <c r="D18" s="15" t="s">
        <v>568</v>
      </c>
      <c r="E18" s="20"/>
      <c r="F18" s="16"/>
      <c r="G18" s="20"/>
      <c r="H18" s="30"/>
      <c r="I18" s="30">
        <v>46.47</v>
      </c>
      <c r="J18" s="30"/>
      <c r="K18" s="338"/>
      <c r="L18" s="17">
        <v>2</v>
      </c>
      <c r="M18" s="18">
        <v>6</v>
      </c>
      <c r="N18" s="19">
        <f t="shared" si="1"/>
        <v>6</v>
      </c>
    </row>
    <row r="19" spans="1:14" ht="14.25" x14ac:dyDescent="0.2">
      <c r="A19" s="12" t="str">
        <f t="shared" si="0"/>
        <v>80Ashlee BlakeThiacan Donandra</v>
      </c>
      <c r="B19" s="13">
        <v>80</v>
      </c>
      <c r="C19" s="14" t="s">
        <v>455</v>
      </c>
      <c r="D19" s="15" t="s">
        <v>456</v>
      </c>
      <c r="E19" s="20"/>
      <c r="F19" s="16" t="s">
        <v>1017</v>
      </c>
      <c r="G19" s="20"/>
      <c r="H19" s="30"/>
      <c r="I19" s="30">
        <v>52.76</v>
      </c>
      <c r="J19" s="30"/>
      <c r="K19" s="338"/>
      <c r="L19" s="17">
        <v>1</v>
      </c>
      <c r="M19" s="18">
        <v>7</v>
      </c>
      <c r="N19" s="19">
        <f t="shared" si="1"/>
        <v>7</v>
      </c>
    </row>
    <row r="20" spans="1:14" ht="14.25" x14ac:dyDescent="0.2">
      <c r="A20" s="12" t="str">
        <f t="shared" si="0"/>
        <v>80Aerin ScatenaRoseridge Sparkie</v>
      </c>
      <c r="B20" s="13">
        <v>80</v>
      </c>
      <c r="C20" s="14" t="s">
        <v>458</v>
      </c>
      <c r="D20" s="15" t="s">
        <v>459</v>
      </c>
      <c r="E20" s="20"/>
      <c r="F20" s="16" t="s">
        <v>1012</v>
      </c>
      <c r="G20" s="20"/>
      <c r="H20" s="30"/>
      <c r="I20" s="30">
        <v>85.38</v>
      </c>
      <c r="J20" s="30"/>
      <c r="K20" s="338"/>
      <c r="L20" s="17">
        <v>2</v>
      </c>
      <c r="M20" s="18">
        <v>6</v>
      </c>
      <c r="N20" s="19">
        <f t="shared" si="1"/>
        <v>6</v>
      </c>
    </row>
    <row r="21" spans="1:14" ht="14.25" x14ac:dyDescent="0.2">
      <c r="A21" s="12" t="str">
        <f t="shared" si="0"/>
        <v>105Caitlin WorthFingers Crossed</v>
      </c>
      <c r="B21" s="13">
        <v>105</v>
      </c>
      <c r="C21" s="14" t="s">
        <v>185</v>
      </c>
      <c r="D21" s="15" t="s">
        <v>186</v>
      </c>
      <c r="E21" s="20"/>
      <c r="F21" s="16" t="s">
        <v>188</v>
      </c>
      <c r="G21" s="20"/>
      <c r="H21" s="30"/>
      <c r="I21" s="30">
        <v>43.98</v>
      </c>
      <c r="J21" s="30"/>
      <c r="K21" s="338"/>
      <c r="L21" s="17">
        <v>1</v>
      </c>
      <c r="M21" s="18">
        <v>7</v>
      </c>
      <c r="N21" s="19">
        <f t="shared" si="1"/>
        <v>7</v>
      </c>
    </row>
    <row r="22" spans="1:14" ht="14.25" x14ac:dyDescent="0.2">
      <c r="A22" s="12" t="str">
        <f t="shared" si="0"/>
        <v/>
      </c>
      <c r="B22" s="13"/>
      <c r="C22" s="14" t="s">
        <v>19</v>
      </c>
      <c r="D22" s="15" t="s">
        <v>19</v>
      </c>
      <c r="E22" s="20"/>
      <c r="F22" s="16"/>
      <c r="G22" s="20"/>
      <c r="H22" s="30"/>
      <c r="I22" s="30"/>
      <c r="J22" s="30"/>
      <c r="K22" s="338"/>
      <c r="L22" s="17"/>
      <c r="M22" s="18">
        <v>0</v>
      </c>
      <c r="N22" s="19">
        <f t="shared" si="1"/>
        <v>0</v>
      </c>
    </row>
    <row r="23" spans="1:14" ht="14.25" x14ac:dyDescent="0.2">
      <c r="A23" s="12" t="str">
        <f>CONCATENATE(B23,D31,C23)</f>
        <v>Indianna Summer Gold</v>
      </c>
      <c r="B23" s="13"/>
      <c r="C23" s="15" t="s">
        <v>19</v>
      </c>
      <c r="D23" s="344" t="s">
        <v>19</v>
      </c>
      <c r="E23" s="20"/>
      <c r="F23" s="16"/>
      <c r="G23" s="20"/>
      <c r="H23" s="30"/>
      <c r="I23" s="30"/>
      <c r="J23" s="30"/>
      <c r="K23" s="338"/>
      <c r="L23" s="17"/>
      <c r="M23" s="18">
        <v>0</v>
      </c>
      <c r="N23" s="19">
        <f t="shared" si="1"/>
        <v>0</v>
      </c>
    </row>
    <row r="24" spans="1:14" ht="14.25" x14ac:dyDescent="0.2">
      <c r="A24" s="12" t="str">
        <f>CONCATENATE(B24,D32,C24)</f>
        <v>45Sevenoaks GuardsmanJennifer Kobulniczky-Duncan</v>
      </c>
      <c r="B24" s="13">
        <v>45</v>
      </c>
      <c r="C24" s="15" t="s">
        <v>1030</v>
      </c>
      <c r="D24" s="344" t="s">
        <v>1031</v>
      </c>
      <c r="E24" s="20"/>
      <c r="F24" s="16" t="s">
        <v>264</v>
      </c>
      <c r="G24" s="20" t="s">
        <v>591</v>
      </c>
      <c r="H24" s="30"/>
      <c r="I24" s="30"/>
      <c r="J24" s="30"/>
      <c r="K24" s="338"/>
      <c r="L24" s="17"/>
      <c r="M24" s="18">
        <v>0</v>
      </c>
      <c r="N24" s="19">
        <f t="shared" si="1"/>
        <v>0</v>
      </c>
    </row>
    <row r="25" spans="1:14" ht="14.25" x14ac:dyDescent="0.2">
      <c r="A25" s="12" t="str">
        <f t="shared" ref="A25:A30" si="2">CONCATENATE(B25,C25,D25)</f>
        <v>45Lauren SmithMajor Attire</v>
      </c>
      <c r="B25" s="13">
        <v>45</v>
      </c>
      <c r="C25" s="14" t="s">
        <v>321</v>
      </c>
      <c r="D25" s="15" t="s">
        <v>1032</v>
      </c>
      <c r="E25" s="20"/>
      <c r="F25" s="16"/>
      <c r="G25" s="20" t="s">
        <v>591</v>
      </c>
      <c r="H25" s="30"/>
      <c r="I25" s="30"/>
      <c r="J25" s="30"/>
      <c r="K25" s="338"/>
      <c r="L25" s="17"/>
      <c r="M25" s="18">
        <v>0</v>
      </c>
      <c r="N25" s="19">
        <f t="shared" si="1"/>
        <v>0</v>
      </c>
    </row>
    <row r="26" spans="1:14" ht="14.25" x14ac:dyDescent="0.2">
      <c r="A26" s="12" t="str">
        <f t="shared" si="2"/>
        <v>45Isabelle DewaTiaja Pk Gift</v>
      </c>
      <c r="B26" s="13">
        <v>45</v>
      </c>
      <c r="C26" s="14" t="s">
        <v>1033</v>
      </c>
      <c r="D26" s="15" t="s">
        <v>1034</v>
      </c>
      <c r="E26" s="20"/>
      <c r="F26" s="16" t="s">
        <v>1017</v>
      </c>
      <c r="G26" s="20" t="s">
        <v>591</v>
      </c>
      <c r="H26" s="30"/>
      <c r="I26" s="30"/>
      <c r="J26" s="30"/>
      <c r="K26" s="338"/>
      <c r="L26" s="17"/>
      <c r="M26" s="18">
        <v>0</v>
      </c>
      <c r="N26" s="19"/>
    </row>
    <row r="27" spans="1:14" ht="14.25" x14ac:dyDescent="0.2">
      <c r="A27" s="12" t="str">
        <f t="shared" si="2"/>
        <v>65Indi SmithDarkest Secret</v>
      </c>
      <c r="B27" s="13">
        <v>65</v>
      </c>
      <c r="C27" s="14" t="s">
        <v>1035</v>
      </c>
      <c r="D27" s="15" t="s">
        <v>1036</v>
      </c>
      <c r="E27" s="20"/>
      <c r="F27" s="16" t="s">
        <v>1017</v>
      </c>
      <c r="G27" s="20"/>
      <c r="H27" s="30" t="s">
        <v>591</v>
      </c>
      <c r="I27" s="30"/>
      <c r="J27" s="30"/>
      <c r="K27" s="30"/>
      <c r="L27" s="17"/>
      <c r="M27" s="18">
        <v>0</v>
      </c>
      <c r="N27" s="19"/>
    </row>
    <row r="28" spans="1:14" ht="14.25" x14ac:dyDescent="0.2">
      <c r="A28" s="12" t="str">
        <f t="shared" si="2"/>
        <v>65Stevie HopkinsHugh'S Got It</v>
      </c>
      <c r="B28" s="13">
        <v>65</v>
      </c>
      <c r="C28" s="14" t="s">
        <v>462</v>
      </c>
      <c r="D28" s="15" t="s">
        <v>1042</v>
      </c>
      <c r="E28" s="20"/>
      <c r="F28" s="16" t="s">
        <v>1017</v>
      </c>
      <c r="G28" s="20"/>
      <c r="H28" s="30" t="s">
        <v>591</v>
      </c>
      <c r="I28" s="30"/>
      <c r="J28" s="30"/>
      <c r="K28" s="338"/>
      <c r="L28" s="17"/>
      <c r="M28" s="18">
        <v>0</v>
      </c>
      <c r="N28" s="19"/>
    </row>
    <row r="29" spans="1:14" ht="14.25" x14ac:dyDescent="0.2">
      <c r="A29" s="12" t="str">
        <f t="shared" si="2"/>
        <v>65Keira ArmstrongMason</v>
      </c>
      <c r="B29" s="13">
        <v>65</v>
      </c>
      <c r="C29" s="14" t="s">
        <v>441</v>
      </c>
      <c r="D29" s="15" t="s">
        <v>442</v>
      </c>
      <c r="E29" s="20"/>
      <c r="F29" s="16"/>
      <c r="G29" s="20"/>
      <c r="H29" s="30" t="s">
        <v>591</v>
      </c>
      <c r="I29" s="30"/>
      <c r="J29" s="30"/>
      <c r="K29" s="338"/>
      <c r="L29" s="17"/>
      <c r="M29" s="18">
        <v>0</v>
      </c>
      <c r="N29" s="19"/>
    </row>
    <row r="30" spans="1:14" ht="14.25" x14ac:dyDescent="0.2">
      <c r="A30" s="12" t="str">
        <f t="shared" si="2"/>
        <v>65Ainsley SmithKaradal Wizard</v>
      </c>
      <c r="B30" s="13">
        <v>65</v>
      </c>
      <c r="C30" s="14" t="s">
        <v>1037</v>
      </c>
      <c r="D30" s="262" t="s">
        <v>1038</v>
      </c>
      <c r="E30" s="20"/>
      <c r="F30" s="16" t="s">
        <v>1012</v>
      </c>
      <c r="G30" s="20"/>
      <c r="H30" s="30" t="s">
        <v>591</v>
      </c>
      <c r="I30" s="30"/>
      <c r="J30" s="30"/>
      <c r="K30" s="338"/>
      <c r="L30" s="17"/>
      <c r="M30" s="18">
        <v>0</v>
      </c>
      <c r="N30" s="19"/>
    </row>
    <row r="31" spans="1:14" ht="14.25" x14ac:dyDescent="0.2">
      <c r="A31" s="12" t="e">
        <f>CONCATENATE(B31,C31,#REF!)</f>
        <v>#REF!</v>
      </c>
      <c r="B31" s="13">
        <v>65</v>
      </c>
      <c r="C31" s="14" t="s">
        <v>217</v>
      </c>
      <c r="D31" s="14" t="s">
        <v>908</v>
      </c>
      <c r="E31" s="20"/>
      <c r="F31" s="16" t="s">
        <v>219</v>
      </c>
      <c r="G31" s="20"/>
      <c r="H31" s="30" t="s">
        <v>591</v>
      </c>
      <c r="I31" s="30"/>
      <c r="J31" s="30"/>
      <c r="K31" s="338"/>
      <c r="L31" s="17"/>
      <c r="M31" s="18">
        <v>0</v>
      </c>
      <c r="N31" s="19"/>
    </row>
    <row r="32" spans="1:14" ht="14.25" x14ac:dyDescent="0.2">
      <c r="A32" s="12" t="e">
        <f>CONCATENATE(B32,C32,#REF!)</f>
        <v>#REF!</v>
      </c>
      <c r="B32" s="13">
        <v>80</v>
      </c>
      <c r="C32" s="14" t="s">
        <v>1039</v>
      </c>
      <c r="D32" s="14" t="s">
        <v>1040</v>
      </c>
      <c r="E32" s="20"/>
      <c r="F32" s="16" t="s">
        <v>1017</v>
      </c>
      <c r="G32" s="20"/>
      <c r="H32" s="30"/>
      <c r="I32" s="30" t="s">
        <v>591</v>
      </c>
      <c r="J32" s="30"/>
      <c r="K32" s="338"/>
      <c r="L32" s="17"/>
      <c r="M32" s="18">
        <v>0</v>
      </c>
      <c r="N32" s="19"/>
    </row>
    <row r="33" spans="1:14" ht="14.25" x14ac:dyDescent="0.2">
      <c r="A33" s="12" t="str">
        <f t="shared" ref="A33:A61" si="3">CONCATENATE(B33,C33,D33)</f>
        <v>105Abby GreenEleventy</v>
      </c>
      <c r="B33" s="13">
        <v>105</v>
      </c>
      <c r="C33" s="14" t="s">
        <v>1015</v>
      </c>
      <c r="D33" s="15" t="s">
        <v>1041</v>
      </c>
      <c r="E33" s="20"/>
      <c r="F33" s="16" t="s">
        <v>1017</v>
      </c>
      <c r="G33" s="20"/>
      <c r="H33" s="13"/>
      <c r="I33" s="30"/>
      <c r="J33" s="142"/>
      <c r="K33" s="338" t="s">
        <v>591</v>
      </c>
      <c r="L33" s="17"/>
      <c r="M33" s="18">
        <v>0</v>
      </c>
      <c r="N33" s="19"/>
    </row>
    <row r="34" spans="1:14" ht="14.25" x14ac:dyDescent="0.2">
      <c r="A34" s="12" t="str">
        <f t="shared" si="3"/>
        <v/>
      </c>
      <c r="B34" s="13"/>
      <c r="C34" s="14"/>
      <c r="D34" s="15" t="s">
        <v>19</v>
      </c>
      <c r="E34" s="20"/>
      <c r="F34" s="16"/>
      <c r="G34" s="20"/>
      <c r="H34" s="13"/>
      <c r="I34" s="30"/>
      <c r="J34" s="142"/>
      <c r="K34" s="30"/>
      <c r="L34" s="17"/>
      <c r="M34" s="18"/>
      <c r="N34" s="19"/>
    </row>
    <row r="35" spans="1:14" ht="14.25" x14ac:dyDescent="0.2">
      <c r="A35" s="12" t="str">
        <f t="shared" si="3"/>
        <v/>
      </c>
      <c r="B35" s="13"/>
      <c r="C35" s="14"/>
      <c r="D35" s="15" t="s">
        <v>19</v>
      </c>
      <c r="E35" s="20"/>
      <c r="F35" s="16"/>
      <c r="G35" s="20"/>
      <c r="H35" s="13"/>
      <c r="I35" s="30"/>
      <c r="J35" s="142"/>
      <c r="K35" s="338"/>
      <c r="L35" s="17"/>
      <c r="M35" s="18"/>
      <c r="N35" s="19"/>
    </row>
    <row r="36" spans="1:14" ht="14.25" x14ac:dyDescent="0.2">
      <c r="A36" s="12" t="str">
        <f t="shared" si="3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38"/>
      <c r="L36" s="17"/>
      <c r="M36" s="18"/>
      <c r="N36" s="19"/>
    </row>
    <row r="37" spans="1:14" ht="14.25" x14ac:dyDescent="0.2">
      <c r="A37" s="12" t="str">
        <f t="shared" si="3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38"/>
      <c r="L37" s="17"/>
      <c r="M37" s="18"/>
      <c r="N37" s="19"/>
    </row>
    <row r="38" spans="1:14" ht="14.25" x14ac:dyDescent="0.2">
      <c r="A38" s="12" t="str">
        <f t="shared" si="3"/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/>
      <c r="N38" s="19"/>
    </row>
    <row r="39" spans="1:14" ht="14.25" x14ac:dyDescent="0.2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/>
      <c r="N39" s="19"/>
    </row>
    <row r="40" spans="1:14" ht="14.25" x14ac:dyDescent="0.2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/>
      <c r="N40" s="19"/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/>
      <c r="N41" s="19"/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/>
      <c r="N42" s="19"/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/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/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/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/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25" x14ac:dyDescent="0.2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/>
    </row>
  </sheetData>
  <autoFilter ref="A3:N61" xr:uid="{3171BDBD-8E9D-4C3E-8F90-B9AEDEFED5C8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61">
      <sortCondition ref="B3:B61"/>
    </sortState>
  </autoFilter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12" priority="592"/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3C2B-A7A8-4C82-BF71-3DA05B27345B}">
  <sheetPr>
    <tabColor rgb="FFC00000"/>
  </sheetPr>
  <dimension ref="A1:P100"/>
  <sheetViews>
    <sheetView topLeftCell="B49" workbookViewId="0">
      <selection activeCell="C59" sqref="C59:D59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9.42578125" bestFit="1" customWidth="1"/>
    <col min="6" max="6" width="30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64</v>
      </c>
      <c r="B1" s="656" t="s">
        <v>84</v>
      </c>
      <c r="C1" s="657"/>
      <c r="D1" s="7" t="s">
        <v>11</v>
      </c>
      <c r="E1" s="658" t="s">
        <v>383</v>
      </c>
      <c r="F1" s="659"/>
      <c r="G1" s="659"/>
      <c r="H1" s="659"/>
      <c r="I1" s="659"/>
      <c r="J1" s="659"/>
      <c r="K1" s="8" t="s">
        <v>12</v>
      </c>
      <c r="L1" s="692" t="s">
        <v>384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COUNTA(_xlfn.UNIQUE(D8:D200))</f>
        <v>65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79" t="str">
        <f t="shared" ref="A6:A37" si="0"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 t="shared" ref="N6:N21" si="1">SUM(M6+$N$5)</f>
        <v>7</v>
      </c>
      <c r="O6" s="29"/>
      <c r="P6" s="29"/>
    </row>
    <row r="7" spans="1:16" ht="14.25" x14ac:dyDescent="0.2">
      <c r="A7" s="12" t="str">
        <f t="shared" si="0"/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 t="shared" si="1"/>
        <v>5</v>
      </c>
      <c r="O7" s="29"/>
      <c r="P7" s="29"/>
    </row>
    <row r="8" spans="1:16" ht="14.25" x14ac:dyDescent="0.2">
      <c r="A8" s="12" t="str">
        <f t="shared" si="0"/>
        <v>45Baylee JenkinsNarcoola Parc Dylan</v>
      </c>
      <c r="B8" s="13">
        <v>45</v>
      </c>
      <c r="C8" s="14" t="s">
        <v>476</v>
      </c>
      <c r="D8" s="15" t="s">
        <v>477</v>
      </c>
      <c r="E8" s="20"/>
      <c r="F8" s="20" t="s">
        <v>478</v>
      </c>
      <c r="G8" s="20">
        <v>25</v>
      </c>
      <c r="H8" s="13"/>
      <c r="I8" s="30"/>
      <c r="J8" s="142"/>
      <c r="K8" s="32"/>
      <c r="L8" s="17">
        <v>1</v>
      </c>
      <c r="M8" s="18">
        <f t="shared" ref="M8:M71" si="2">IF(L8=1,7,IF(L8=2,6,IF(L8=3,5,IF(L8=4,4,IF(L8=5,3,IF(L8=6,2,IF(L8&gt;=6,1,0)))))))</f>
        <v>7</v>
      </c>
      <c r="N8" s="19">
        <f t="shared" si="1"/>
        <v>7</v>
      </c>
      <c r="O8" s="29"/>
      <c r="P8" s="29"/>
    </row>
    <row r="9" spans="1:16" ht="14.25" x14ac:dyDescent="0.2">
      <c r="A9" s="12" t="str">
        <f t="shared" si="0"/>
        <v>45Elise StampaliaMelody Park Mystical Lady</v>
      </c>
      <c r="B9" s="13">
        <v>45</v>
      </c>
      <c r="C9" s="14" t="s">
        <v>341</v>
      </c>
      <c r="D9" s="15" t="s">
        <v>342</v>
      </c>
      <c r="E9" s="20"/>
      <c r="F9" s="20" t="s">
        <v>343</v>
      </c>
      <c r="G9" s="20">
        <v>26.9</v>
      </c>
      <c r="H9" s="13"/>
      <c r="I9" s="30"/>
      <c r="J9" s="142"/>
      <c r="K9" s="32"/>
      <c r="L9" s="17">
        <v>2</v>
      </c>
      <c r="M9" s="18">
        <f t="shared" si="2"/>
        <v>6</v>
      </c>
      <c r="N9" s="19">
        <f t="shared" si="1"/>
        <v>6</v>
      </c>
      <c r="O9" s="29"/>
      <c r="P9" s="29"/>
    </row>
    <row r="10" spans="1:16" ht="14.25" x14ac:dyDescent="0.2">
      <c r="A10" s="12" t="str">
        <f t="shared" si="0"/>
        <v>45Makenzie HrubosCharlie</v>
      </c>
      <c r="B10" s="13">
        <v>45</v>
      </c>
      <c r="C10" s="14" t="s">
        <v>479</v>
      </c>
      <c r="D10" s="15" t="s">
        <v>480</v>
      </c>
      <c r="E10" s="20"/>
      <c r="F10" s="20" t="s">
        <v>481</v>
      </c>
      <c r="G10" s="20">
        <v>31.9</v>
      </c>
      <c r="H10" s="13"/>
      <c r="I10" s="30"/>
      <c r="J10" s="142"/>
      <c r="K10" s="32"/>
      <c r="L10" s="17">
        <v>3</v>
      </c>
      <c r="M10" s="18">
        <f t="shared" si="2"/>
        <v>5</v>
      </c>
      <c r="N10" s="19">
        <f t="shared" si="1"/>
        <v>5</v>
      </c>
      <c r="O10" s="29"/>
      <c r="P10" s="29"/>
    </row>
    <row r="11" spans="1:16" ht="14.25" x14ac:dyDescent="0.2">
      <c r="A11" s="12" t="str">
        <f t="shared" si="0"/>
        <v>45Sienna ChesterBroadwater Park Garland</v>
      </c>
      <c r="B11" s="13">
        <v>45</v>
      </c>
      <c r="C11" s="14" t="s">
        <v>482</v>
      </c>
      <c r="D11" s="15" t="s">
        <v>483</v>
      </c>
      <c r="E11" s="20"/>
      <c r="F11" s="20" t="s">
        <v>343</v>
      </c>
      <c r="G11" s="20">
        <v>41</v>
      </c>
      <c r="H11" s="13"/>
      <c r="I11" s="30"/>
      <c r="J11" s="142"/>
      <c r="K11" s="32"/>
      <c r="L11" s="17">
        <v>4</v>
      </c>
      <c r="M11" s="18">
        <f t="shared" si="2"/>
        <v>4</v>
      </c>
      <c r="N11" s="19">
        <f t="shared" si="1"/>
        <v>4</v>
      </c>
      <c r="O11" s="29"/>
      <c r="P11" s="29"/>
    </row>
    <row r="12" spans="1:16" ht="14.25" x14ac:dyDescent="0.2">
      <c r="A12" s="12" t="str">
        <f t="shared" si="0"/>
        <v>45Indy BrajkovichZac Attack</v>
      </c>
      <c r="B12" s="13">
        <v>45</v>
      </c>
      <c r="C12" s="14" t="s">
        <v>484</v>
      </c>
      <c r="D12" s="15" t="s">
        <v>485</v>
      </c>
      <c r="E12" s="20"/>
      <c r="F12" s="20" t="s">
        <v>343</v>
      </c>
      <c r="G12" s="20">
        <v>41.6</v>
      </c>
      <c r="H12" s="13"/>
      <c r="I12" s="30"/>
      <c r="J12" s="142"/>
      <c r="K12" s="32"/>
      <c r="L12" s="17">
        <v>5</v>
      </c>
      <c r="M12" s="18">
        <f t="shared" si="2"/>
        <v>3</v>
      </c>
      <c r="N12" s="19">
        <f t="shared" si="1"/>
        <v>3</v>
      </c>
      <c r="O12" s="29"/>
      <c r="P12" s="29"/>
    </row>
    <row r="13" spans="1:16" ht="14.25" x14ac:dyDescent="0.2">
      <c r="A13" s="12" t="str">
        <f t="shared" si="0"/>
        <v>45Grace ColleyWoranora Flaunt It</v>
      </c>
      <c r="B13" s="13">
        <v>45</v>
      </c>
      <c r="C13" s="14" t="s">
        <v>486</v>
      </c>
      <c r="D13" s="15" t="s">
        <v>487</v>
      </c>
      <c r="E13" s="20"/>
      <c r="F13" s="20" t="s">
        <v>481</v>
      </c>
      <c r="G13" s="20">
        <v>42.5</v>
      </c>
      <c r="H13" s="13"/>
      <c r="I13" s="30"/>
      <c r="J13" s="142"/>
      <c r="K13" s="32"/>
      <c r="L13" s="17">
        <v>6</v>
      </c>
      <c r="M13" s="18">
        <f t="shared" si="2"/>
        <v>2</v>
      </c>
      <c r="N13" s="19">
        <f t="shared" si="1"/>
        <v>2</v>
      </c>
      <c r="O13" s="29"/>
      <c r="P13" s="29"/>
    </row>
    <row r="14" spans="1:16" ht="14.25" x14ac:dyDescent="0.2">
      <c r="A14" s="12" t="str">
        <f t="shared" si="0"/>
        <v>45Lily McbrideHearts</v>
      </c>
      <c r="B14" s="13">
        <v>45</v>
      </c>
      <c r="C14" s="14" t="s">
        <v>576</v>
      </c>
      <c r="D14" s="15" t="s">
        <v>488</v>
      </c>
      <c r="E14" s="20"/>
      <c r="F14" s="20" t="s">
        <v>489</v>
      </c>
      <c r="G14" s="20">
        <v>43</v>
      </c>
      <c r="H14" s="13"/>
      <c r="I14" s="30"/>
      <c r="J14" s="142"/>
      <c r="K14" s="32"/>
      <c r="L14" s="17">
        <v>7</v>
      </c>
      <c r="M14" s="18">
        <f t="shared" si="2"/>
        <v>1</v>
      </c>
      <c r="N14" s="19">
        <f t="shared" si="1"/>
        <v>1</v>
      </c>
      <c r="O14" s="29"/>
      <c r="P14" s="29"/>
    </row>
    <row r="15" spans="1:16" ht="14.25" x14ac:dyDescent="0.2">
      <c r="A15" s="12" t="str">
        <f t="shared" si="0"/>
        <v>45Millie HardmanTiimli Golden Boy</v>
      </c>
      <c r="B15" s="13">
        <v>45</v>
      </c>
      <c r="C15" s="14" t="s">
        <v>207</v>
      </c>
      <c r="D15" s="15" t="s">
        <v>490</v>
      </c>
      <c r="E15" s="20"/>
      <c r="F15" s="20" t="s">
        <v>491</v>
      </c>
      <c r="G15" s="20">
        <v>45.9</v>
      </c>
      <c r="H15" s="13"/>
      <c r="I15" s="30"/>
      <c r="J15" s="142"/>
      <c r="K15" s="32"/>
      <c r="L15" s="17">
        <v>8</v>
      </c>
      <c r="M15" s="18">
        <f t="shared" si="2"/>
        <v>1</v>
      </c>
      <c r="N15" s="19">
        <f t="shared" si="1"/>
        <v>1</v>
      </c>
      <c r="O15" s="29"/>
      <c r="P15" s="29"/>
    </row>
    <row r="16" spans="1:16" ht="14.25" x14ac:dyDescent="0.2">
      <c r="A16" s="12" t="str">
        <f t="shared" si="0"/>
        <v>45Ruby BrajkovichCharisma George Washington</v>
      </c>
      <c r="B16" s="13">
        <v>45</v>
      </c>
      <c r="C16" s="14" t="s">
        <v>492</v>
      </c>
      <c r="D16" s="15" t="s">
        <v>493</v>
      </c>
      <c r="E16" s="20"/>
      <c r="F16" s="20" t="s">
        <v>343</v>
      </c>
      <c r="G16" s="20">
        <v>50.4</v>
      </c>
      <c r="H16" s="13"/>
      <c r="I16" s="30"/>
      <c r="J16" s="142"/>
      <c r="K16" s="32"/>
      <c r="L16" s="17">
        <v>9</v>
      </c>
      <c r="M16" s="18">
        <f t="shared" si="2"/>
        <v>1</v>
      </c>
      <c r="N16" s="19">
        <f t="shared" si="1"/>
        <v>1</v>
      </c>
      <c r="P16" s="29"/>
    </row>
    <row r="17" spans="1:16" ht="14.25" x14ac:dyDescent="0.2">
      <c r="A17" s="12" t="str">
        <f t="shared" si="0"/>
        <v>45Estelle OakmanBeckham</v>
      </c>
      <c r="B17" s="13">
        <v>45</v>
      </c>
      <c r="C17" s="14" t="s">
        <v>494</v>
      </c>
      <c r="D17" s="15" t="s">
        <v>557</v>
      </c>
      <c r="E17" s="20"/>
      <c r="F17" s="20" t="s">
        <v>495</v>
      </c>
      <c r="G17" s="20">
        <v>58.7</v>
      </c>
      <c r="H17" s="13"/>
      <c r="I17" s="30"/>
      <c r="J17" s="142"/>
      <c r="K17" s="32"/>
      <c r="L17" s="17">
        <v>10</v>
      </c>
      <c r="M17" s="18">
        <f t="shared" si="2"/>
        <v>1</v>
      </c>
      <c r="N17" s="19">
        <f t="shared" si="1"/>
        <v>1</v>
      </c>
      <c r="P17" s="29"/>
    </row>
    <row r="18" spans="1:16" ht="14.25" x14ac:dyDescent="0.2">
      <c r="A18" s="12" t="str">
        <f t="shared" si="0"/>
        <v>45Isla GeorgeAssila Park Secret</v>
      </c>
      <c r="B18" s="13">
        <v>45</v>
      </c>
      <c r="C18" s="14" t="s">
        <v>496</v>
      </c>
      <c r="D18" s="15" t="s">
        <v>497</v>
      </c>
      <c r="E18" s="20"/>
      <c r="F18" s="20" t="s">
        <v>343</v>
      </c>
      <c r="G18" s="20">
        <v>63</v>
      </c>
      <c r="H18" s="13"/>
      <c r="I18" s="30"/>
      <c r="J18" s="142"/>
      <c r="K18" s="32"/>
      <c r="L18" s="17">
        <v>11</v>
      </c>
      <c r="M18" s="18">
        <f t="shared" si="2"/>
        <v>1</v>
      </c>
      <c r="N18" s="19">
        <f t="shared" si="1"/>
        <v>1</v>
      </c>
    </row>
    <row r="19" spans="1:16" ht="14.25" x14ac:dyDescent="0.2">
      <c r="A19" s="12" t="str">
        <f t="shared" si="0"/>
        <v>45Felicity HeazlewoodRusty</v>
      </c>
      <c r="B19" s="13">
        <v>45</v>
      </c>
      <c r="C19" s="14" t="s">
        <v>344</v>
      </c>
      <c r="D19" s="15" t="s">
        <v>345</v>
      </c>
      <c r="E19" s="20"/>
      <c r="F19" s="20" t="s">
        <v>49</v>
      </c>
      <c r="G19" s="20">
        <v>69.400000000000006</v>
      </c>
      <c r="H19" s="13"/>
      <c r="I19" s="30"/>
      <c r="J19" s="142"/>
      <c r="K19" s="32"/>
      <c r="L19" s="17">
        <v>12</v>
      </c>
      <c r="M19" s="18">
        <f t="shared" si="2"/>
        <v>1</v>
      </c>
      <c r="N19" s="19">
        <f t="shared" si="1"/>
        <v>1</v>
      </c>
    </row>
    <row r="20" spans="1:16" ht="14.25" x14ac:dyDescent="0.2">
      <c r="A20" s="12" t="str">
        <f t="shared" si="0"/>
        <v>45Indy MoffittPengari Silver Dawn</v>
      </c>
      <c r="B20" s="13">
        <v>45</v>
      </c>
      <c r="C20" s="14" t="s">
        <v>498</v>
      </c>
      <c r="D20" s="15" t="s">
        <v>499</v>
      </c>
      <c r="E20" s="20"/>
      <c r="F20" s="20" t="s">
        <v>481</v>
      </c>
      <c r="G20" s="20">
        <v>108.5</v>
      </c>
      <c r="H20" s="13"/>
      <c r="I20" s="30"/>
      <c r="J20" s="142"/>
      <c r="K20" s="32"/>
      <c r="L20" s="17">
        <v>13</v>
      </c>
      <c r="M20" s="18">
        <f t="shared" si="2"/>
        <v>1</v>
      </c>
      <c r="N20" s="19">
        <f t="shared" si="1"/>
        <v>1</v>
      </c>
    </row>
    <row r="21" spans="1:16" ht="14.25" x14ac:dyDescent="0.2">
      <c r="A21" s="12" t="str">
        <f t="shared" si="0"/>
        <v>45Harper MasseeTommy</v>
      </c>
      <c r="B21" s="13">
        <v>45</v>
      </c>
      <c r="C21" s="14" t="s">
        <v>500</v>
      </c>
      <c r="D21" s="15" t="s">
        <v>501</v>
      </c>
      <c r="E21" s="20"/>
      <c r="F21" s="20" t="s">
        <v>481</v>
      </c>
      <c r="G21" s="20">
        <v>154.5</v>
      </c>
      <c r="H21" s="13"/>
      <c r="I21" s="30"/>
      <c r="J21" s="142"/>
      <c r="K21" s="32"/>
      <c r="L21" s="17">
        <v>14</v>
      </c>
      <c r="M21" s="18">
        <f t="shared" si="2"/>
        <v>1</v>
      </c>
      <c r="N21" s="19">
        <f t="shared" si="1"/>
        <v>1</v>
      </c>
    </row>
    <row r="22" spans="1:16" ht="14.25" x14ac:dyDescent="0.2">
      <c r="A22" s="12" t="str">
        <f t="shared" si="0"/>
        <v>45Xavier FrancisJudaroo Lucky Charm</v>
      </c>
      <c r="B22" s="13">
        <v>45</v>
      </c>
      <c r="C22" s="14" t="s">
        <v>502</v>
      </c>
      <c r="D22" s="15" t="s">
        <v>503</v>
      </c>
      <c r="E22" s="20"/>
      <c r="F22" s="20" t="s">
        <v>343</v>
      </c>
      <c r="G22" s="20" t="s">
        <v>454</v>
      </c>
      <c r="H22" s="13"/>
      <c r="I22" s="30"/>
      <c r="J22" s="142"/>
      <c r="K22" s="32"/>
      <c r="L22" s="306">
        <v>0</v>
      </c>
      <c r="M22" s="18">
        <v>0</v>
      </c>
      <c r="N22" s="19">
        <v>0</v>
      </c>
    </row>
    <row r="23" spans="1:16" ht="14.25" x14ac:dyDescent="0.2">
      <c r="A23" s="12" t="str">
        <f t="shared" si="0"/>
        <v>45Seren EspositoBeelo-Bi Golden Girl</v>
      </c>
      <c r="B23" s="13">
        <v>45</v>
      </c>
      <c r="C23" s="14" t="s">
        <v>333</v>
      </c>
      <c r="D23" s="15" t="s">
        <v>504</v>
      </c>
      <c r="E23" s="20"/>
      <c r="F23" s="20" t="s">
        <v>491</v>
      </c>
      <c r="G23" s="20" t="s">
        <v>454</v>
      </c>
      <c r="H23" s="13"/>
      <c r="I23" s="30"/>
      <c r="J23" s="142"/>
      <c r="K23" s="32"/>
      <c r="L23" s="306">
        <v>0</v>
      </c>
      <c r="M23" s="18">
        <v>0</v>
      </c>
      <c r="N23" s="19">
        <v>0</v>
      </c>
    </row>
    <row r="24" spans="1:16" ht="14.25" x14ac:dyDescent="0.2">
      <c r="A24" s="12" t="str">
        <f t="shared" si="0"/>
        <v>45Bronte CochranThor</v>
      </c>
      <c r="B24" s="13">
        <v>45</v>
      </c>
      <c r="C24" s="14" t="s">
        <v>505</v>
      </c>
      <c r="D24" s="15" t="s">
        <v>506</v>
      </c>
      <c r="E24" s="20"/>
      <c r="F24" s="20" t="s">
        <v>481</v>
      </c>
      <c r="G24" s="20" t="s">
        <v>454</v>
      </c>
      <c r="H24" s="13"/>
      <c r="I24" s="30"/>
      <c r="J24" s="142"/>
      <c r="K24" s="32"/>
      <c r="L24" s="306">
        <v>0</v>
      </c>
      <c r="M24" s="18">
        <v>0</v>
      </c>
      <c r="N24" s="19">
        <v>0</v>
      </c>
    </row>
    <row r="25" spans="1:16" ht="14.25" x14ac:dyDescent="0.2">
      <c r="A25" s="12" t="str">
        <f t="shared" si="0"/>
        <v>45Makenzie HrubosJenni</v>
      </c>
      <c r="B25" s="13">
        <v>45</v>
      </c>
      <c r="C25" s="14" t="s">
        <v>479</v>
      </c>
      <c r="D25" s="15" t="s">
        <v>507</v>
      </c>
      <c r="E25" s="20"/>
      <c r="F25" s="20" t="s">
        <v>481</v>
      </c>
      <c r="G25" s="20" t="s">
        <v>454</v>
      </c>
      <c r="H25" s="13"/>
      <c r="I25" s="30"/>
      <c r="J25" s="142"/>
      <c r="K25" s="32"/>
      <c r="L25" s="306">
        <v>0</v>
      </c>
      <c r="M25" s="18">
        <v>0</v>
      </c>
      <c r="N25" s="19">
        <v>0</v>
      </c>
    </row>
    <row r="26" spans="1:16" ht="14.25" x14ac:dyDescent="0.2">
      <c r="A26" s="12" t="str">
        <f t="shared" si="0"/>
        <v>65Joshua DuncanTyalla Oriole</v>
      </c>
      <c r="B26" s="13">
        <v>65</v>
      </c>
      <c r="C26" s="14" t="s">
        <v>262</v>
      </c>
      <c r="D26" s="15" t="s">
        <v>263</v>
      </c>
      <c r="E26" s="20"/>
      <c r="F26" s="16" t="s">
        <v>162</v>
      </c>
      <c r="G26" s="20"/>
      <c r="H26" s="13">
        <v>24.1</v>
      </c>
      <c r="I26" s="30"/>
      <c r="J26" s="142"/>
      <c r="K26" s="32"/>
      <c r="L26" s="17">
        <v>1</v>
      </c>
      <c r="M26" s="18">
        <f t="shared" ref="M26:M36" si="3">IF(L26=1,7,IF(L26=2,6,IF(L26=3,5,IF(L26=4,4,IF(L26=5,3,IF(L26=6,2,IF(L26&gt;=6,1,0)))))))</f>
        <v>7</v>
      </c>
      <c r="N26" s="19">
        <f t="shared" ref="N26:N36" si="4">SUM(M26+$N$5)</f>
        <v>7</v>
      </c>
    </row>
    <row r="27" spans="1:16" ht="14.25" x14ac:dyDescent="0.2">
      <c r="A27" s="12" t="str">
        <f t="shared" si="0"/>
        <v>65Willow BennettBeelo-Bi Thorpedo</v>
      </c>
      <c r="B27" s="13">
        <v>65</v>
      </c>
      <c r="C27" s="14" t="s">
        <v>409</v>
      </c>
      <c r="D27" s="15" t="s">
        <v>413</v>
      </c>
      <c r="E27" s="20"/>
      <c r="F27" s="16" t="s">
        <v>63</v>
      </c>
      <c r="G27" s="20"/>
      <c r="H27" s="13">
        <v>24.5</v>
      </c>
      <c r="I27" s="30"/>
      <c r="J27" s="142"/>
      <c r="K27" s="32"/>
      <c r="L27" s="17">
        <v>2</v>
      </c>
      <c r="M27" s="18">
        <f t="shared" si="3"/>
        <v>6</v>
      </c>
      <c r="N27" s="19">
        <f t="shared" si="4"/>
        <v>6</v>
      </c>
    </row>
    <row r="28" spans="1:16" ht="14.25" x14ac:dyDescent="0.2">
      <c r="A28" s="12" t="str">
        <f t="shared" si="0"/>
        <v>65Emma BennettRox My Sox</v>
      </c>
      <c r="B28" s="13">
        <v>65</v>
      </c>
      <c r="C28" s="14" t="s">
        <v>349</v>
      </c>
      <c r="D28" s="15" t="s">
        <v>350</v>
      </c>
      <c r="E28" s="20"/>
      <c r="F28" s="16" t="s">
        <v>343</v>
      </c>
      <c r="G28" s="20"/>
      <c r="H28" s="13">
        <v>25.9</v>
      </c>
      <c r="I28" s="30"/>
      <c r="J28" s="142"/>
      <c r="K28" s="32"/>
      <c r="L28" s="17">
        <v>3</v>
      </c>
      <c r="M28" s="18">
        <f t="shared" si="3"/>
        <v>5</v>
      </c>
      <c r="N28" s="19">
        <f t="shared" si="4"/>
        <v>5</v>
      </c>
    </row>
    <row r="29" spans="1:16" ht="14.25" x14ac:dyDescent="0.2">
      <c r="A29" s="12" t="str">
        <f t="shared" si="0"/>
        <v>65Bella ChapmanBa Ba Baruba</v>
      </c>
      <c r="B29" s="13">
        <v>65</v>
      </c>
      <c r="C29" s="14" t="s">
        <v>508</v>
      </c>
      <c r="D29" s="15" t="s">
        <v>558</v>
      </c>
      <c r="E29" s="20"/>
      <c r="F29" s="16" t="s">
        <v>509</v>
      </c>
      <c r="G29" s="20"/>
      <c r="H29" s="13">
        <v>27.7</v>
      </c>
      <c r="I29" s="30"/>
      <c r="J29" s="142"/>
      <c r="K29" s="32"/>
      <c r="L29" s="17">
        <v>4</v>
      </c>
      <c r="M29" s="18">
        <f t="shared" si="3"/>
        <v>4</v>
      </c>
      <c r="N29" s="19">
        <f t="shared" si="4"/>
        <v>4</v>
      </c>
    </row>
    <row r="30" spans="1:16" ht="14.25" x14ac:dyDescent="0.2">
      <c r="A30" s="12" t="str">
        <f t="shared" si="0"/>
        <v>65Zara OfficerGwynnellie Downs Bonnie Brae</v>
      </c>
      <c r="B30" s="13">
        <v>65</v>
      </c>
      <c r="C30" s="14" t="s">
        <v>510</v>
      </c>
      <c r="D30" s="15" t="s">
        <v>511</v>
      </c>
      <c r="E30" s="20"/>
      <c r="F30" s="16" t="s">
        <v>512</v>
      </c>
      <c r="G30" s="20"/>
      <c r="H30" s="13">
        <v>30.3</v>
      </c>
      <c r="I30" s="30"/>
      <c r="J30" s="142"/>
      <c r="K30" s="32"/>
      <c r="L30" s="17">
        <v>5</v>
      </c>
      <c r="M30" s="18">
        <f t="shared" si="3"/>
        <v>3</v>
      </c>
      <c r="N30" s="19">
        <f t="shared" si="4"/>
        <v>3</v>
      </c>
    </row>
    <row r="31" spans="1:16" ht="14.25" x14ac:dyDescent="0.2">
      <c r="A31" s="12" t="str">
        <f t="shared" si="0"/>
        <v>65Hayley DagnallFor Our Nic</v>
      </c>
      <c r="B31" s="13">
        <v>65</v>
      </c>
      <c r="C31" s="14" t="s">
        <v>513</v>
      </c>
      <c r="D31" s="15" t="s">
        <v>559</v>
      </c>
      <c r="E31" s="20"/>
      <c r="F31" s="16" t="s">
        <v>509</v>
      </c>
      <c r="G31" s="20"/>
      <c r="H31" s="13">
        <v>30.3</v>
      </c>
      <c r="I31" s="30"/>
      <c r="J31" s="142"/>
      <c r="K31" s="32"/>
      <c r="L31" s="17">
        <v>6</v>
      </c>
      <c r="M31" s="18">
        <f t="shared" si="3"/>
        <v>2</v>
      </c>
      <c r="N31" s="19">
        <f t="shared" si="4"/>
        <v>2</v>
      </c>
    </row>
    <row r="32" spans="1:16" ht="14.25" x14ac:dyDescent="0.2">
      <c r="A32" s="12" t="str">
        <f t="shared" si="0"/>
        <v>65Tayah JoyPowderbark Gucci</v>
      </c>
      <c r="B32" s="13">
        <v>65</v>
      </c>
      <c r="C32" s="14" t="s">
        <v>357</v>
      </c>
      <c r="D32" s="15" t="s">
        <v>358</v>
      </c>
      <c r="E32" s="20"/>
      <c r="F32" s="16" t="s">
        <v>514</v>
      </c>
      <c r="G32" s="20"/>
      <c r="H32" s="13">
        <v>31.7</v>
      </c>
      <c r="I32" s="30"/>
      <c r="J32" s="142"/>
      <c r="K32" s="32"/>
      <c r="L32" s="17">
        <v>7</v>
      </c>
      <c r="M32" s="18">
        <f t="shared" si="3"/>
        <v>1</v>
      </c>
      <c r="N32" s="19">
        <f t="shared" si="4"/>
        <v>1</v>
      </c>
    </row>
    <row r="33" spans="1:14" ht="14.25" x14ac:dyDescent="0.2">
      <c r="A33" s="12" t="str">
        <f t="shared" si="0"/>
        <v>65Josephine AnningBrayside Sensation</v>
      </c>
      <c r="B33" s="13">
        <v>65</v>
      </c>
      <c r="C33" s="14" t="s">
        <v>515</v>
      </c>
      <c r="D33" s="15" t="s">
        <v>516</v>
      </c>
      <c r="E33" s="20"/>
      <c r="F33" s="16" t="s">
        <v>509</v>
      </c>
      <c r="G33" s="20"/>
      <c r="H33" s="13">
        <v>32.5</v>
      </c>
      <c r="I33" s="30"/>
      <c r="J33" s="142"/>
      <c r="K33" s="32"/>
      <c r="L33" s="17">
        <v>8</v>
      </c>
      <c r="M33" s="18">
        <f t="shared" si="3"/>
        <v>1</v>
      </c>
      <c r="N33" s="19">
        <f t="shared" si="4"/>
        <v>1</v>
      </c>
    </row>
    <row r="34" spans="1:14" ht="14.25" x14ac:dyDescent="0.2">
      <c r="A34" s="12" t="str">
        <f t="shared" si="0"/>
        <v>65Hannah SteinhoffIvorstone Sense Of Self</v>
      </c>
      <c r="B34" s="13">
        <v>65</v>
      </c>
      <c r="C34" s="14" t="s">
        <v>422</v>
      </c>
      <c r="D34" s="15" t="s">
        <v>429</v>
      </c>
      <c r="E34" s="20"/>
      <c r="F34" s="16" t="s">
        <v>63</v>
      </c>
      <c r="G34" s="20"/>
      <c r="H34" s="13">
        <v>32.799999999999997</v>
      </c>
      <c r="I34" s="30"/>
      <c r="J34" s="142"/>
      <c r="K34" s="32"/>
      <c r="L34" s="17">
        <v>9</v>
      </c>
      <c r="M34" s="18">
        <f t="shared" si="3"/>
        <v>1</v>
      </c>
      <c r="N34" s="19">
        <f t="shared" si="4"/>
        <v>1</v>
      </c>
    </row>
    <row r="35" spans="1:14" ht="14.25" x14ac:dyDescent="0.2">
      <c r="A35" s="12" t="str">
        <f t="shared" si="0"/>
        <v>65Emily CarpenterFabulistic</v>
      </c>
      <c r="B35" s="13">
        <v>65</v>
      </c>
      <c r="C35" s="14" t="s">
        <v>517</v>
      </c>
      <c r="D35" s="15" t="s">
        <v>234</v>
      </c>
      <c r="E35" s="20"/>
      <c r="F35" s="16" t="s">
        <v>162</v>
      </c>
      <c r="G35" s="20"/>
      <c r="H35" s="13">
        <v>34.1</v>
      </c>
      <c r="I35" s="30"/>
      <c r="J35" s="142"/>
      <c r="K35" s="32"/>
      <c r="L35" s="17">
        <v>10</v>
      </c>
      <c r="M35" s="18">
        <f t="shared" si="3"/>
        <v>1</v>
      </c>
      <c r="N35" s="19">
        <f t="shared" si="4"/>
        <v>1</v>
      </c>
    </row>
    <row r="36" spans="1:14" ht="14.25" x14ac:dyDescent="0.2">
      <c r="A36" s="12" t="str">
        <f t="shared" si="0"/>
        <v>65Eloise BijlDalgarup Park Boxer</v>
      </c>
      <c r="B36" s="13">
        <v>65</v>
      </c>
      <c r="C36" s="14" t="s">
        <v>518</v>
      </c>
      <c r="D36" s="15" t="s">
        <v>519</v>
      </c>
      <c r="E36" s="20"/>
      <c r="F36" s="16" t="s">
        <v>495</v>
      </c>
      <c r="G36" s="20"/>
      <c r="H36" s="13">
        <v>34.4</v>
      </c>
      <c r="I36" s="30"/>
      <c r="J36" s="142"/>
      <c r="K36" s="32"/>
      <c r="L36" s="17">
        <v>11</v>
      </c>
      <c r="M36" s="18">
        <f t="shared" si="3"/>
        <v>1</v>
      </c>
      <c r="N36" s="19">
        <f t="shared" si="4"/>
        <v>1</v>
      </c>
    </row>
    <row r="37" spans="1:14" ht="14.25" x14ac:dyDescent="0.2">
      <c r="A37" s="12" t="str">
        <f t="shared" si="0"/>
        <v>65Kadee TaylorMarglyn Cruisin Lady</v>
      </c>
      <c r="B37" s="13">
        <v>65</v>
      </c>
      <c r="C37" s="14" t="s">
        <v>439</v>
      </c>
      <c r="D37" s="15" t="s">
        <v>440</v>
      </c>
      <c r="E37" s="20"/>
      <c r="F37" s="16" t="s">
        <v>509</v>
      </c>
      <c r="G37" s="20"/>
      <c r="H37" s="13">
        <v>34.9</v>
      </c>
      <c r="I37" s="30"/>
      <c r="J37" s="142"/>
      <c r="K37" s="32"/>
      <c r="L37" s="17">
        <v>12</v>
      </c>
      <c r="M37" s="18">
        <v>0</v>
      </c>
      <c r="N37" s="19">
        <v>0</v>
      </c>
    </row>
    <row r="38" spans="1:14" ht="14.25" x14ac:dyDescent="0.2">
      <c r="A38" s="12" t="str">
        <f t="shared" ref="A38:A69" si="5">CONCATENATE(B38,C38,D38)</f>
        <v>65Rachelle BrownMerlot</v>
      </c>
      <c r="B38" s="13">
        <v>65</v>
      </c>
      <c r="C38" s="14" t="s">
        <v>520</v>
      </c>
      <c r="D38" s="15" t="s">
        <v>521</v>
      </c>
      <c r="E38" s="20"/>
      <c r="F38" s="16" t="s">
        <v>522</v>
      </c>
      <c r="G38" s="20"/>
      <c r="H38" s="13">
        <v>35.9</v>
      </c>
      <c r="I38" s="30"/>
      <c r="J38" s="142"/>
      <c r="K38" s="32"/>
      <c r="L38" s="17">
        <v>13</v>
      </c>
      <c r="M38" s="18">
        <v>0</v>
      </c>
      <c r="N38" s="19">
        <v>0</v>
      </c>
    </row>
    <row r="39" spans="1:14" ht="14.25" x14ac:dyDescent="0.2">
      <c r="A39" s="12" t="str">
        <f t="shared" si="5"/>
        <v>65Rachel Staniforth-SmithKatannah Chardonnay</v>
      </c>
      <c r="B39" s="13">
        <v>65</v>
      </c>
      <c r="C39" s="14" t="s">
        <v>523</v>
      </c>
      <c r="D39" s="15" t="s">
        <v>524</v>
      </c>
      <c r="E39" s="20"/>
      <c r="F39" s="16" t="s">
        <v>525</v>
      </c>
      <c r="G39" s="20"/>
      <c r="H39" s="13">
        <v>37.200000000000003</v>
      </c>
      <c r="I39" s="30"/>
      <c r="J39" s="142"/>
      <c r="K39" s="32"/>
      <c r="L39" s="17">
        <v>14</v>
      </c>
      <c r="M39" s="18">
        <v>0</v>
      </c>
      <c r="N39" s="19">
        <v>0</v>
      </c>
    </row>
    <row r="40" spans="1:14" ht="14.25" x14ac:dyDescent="0.2">
      <c r="A40" s="12" t="str">
        <f t="shared" si="5"/>
        <v>65Sarah MacleanEgmont Faith</v>
      </c>
      <c r="B40" s="13">
        <v>65</v>
      </c>
      <c r="C40" s="14" t="s">
        <v>526</v>
      </c>
      <c r="D40" s="15" t="s">
        <v>560</v>
      </c>
      <c r="E40" s="20"/>
      <c r="F40" s="16" t="s">
        <v>509</v>
      </c>
      <c r="G40" s="20"/>
      <c r="H40" s="13">
        <v>38</v>
      </c>
      <c r="I40" s="30"/>
      <c r="J40" s="142"/>
      <c r="K40" s="32"/>
      <c r="L40" s="17">
        <v>15</v>
      </c>
      <c r="M40" s="18">
        <v>0</v>
      </c>
      <c r="N40" s="19">
        <v>0</v>
      </c>
    </row>
    <row r="41" spans="1:14" ht="14.25" x14ac:dyDescent="0.2">
      <c r="A41" s="12" t="str">
        <f t="shared" si="5"/>
        <v>65Sophie CaldwellThe Diplomat</v>
      </c>
      <c r="B41" s="13">
        <v>65</v>
      </c>
      <c r="C41" s="14" t="s">
        <v>527</v>
      </c>
      <c r="D41" s="15" t="s">
        <v>561</v>
      </c>
      <c r="E41" s="20"/>
      <c r="F41" s="16" t="s">
        <v>481</v>
      </c>
      <c r="G41" s="20"/>
      <c r="H41" s="13">
        <v>42</v>
      </c>
      <c r="I41" s="30"/>
      <c r="J41" s="142"/>
      <c r="K41" s="32"/>
      <c r="L41" s="17">
        <v>16</v>
      </c>
      <c r="M41" s="18">
        <v>0</v>
      </c>
      <c r="N41" s="19">
        <v>0</v>
      </c>
    </row>
    <row r="42" spans="1:14" ht="14.25" x14ac:dyDescent="0.2">
      <c r="A42" s="12" t="str">
        <f t="shared" si="5"/>
        <v>65Zahara WintersFranks Reward</v>
      </c>
      <c r="B42" s="13">
        <v>65</v>
      </c>
      <c r="C42" s="14" t="s">
        <v>528</v>
      </c>
      <c r="D42" s="15" t="s">
        <v>562</v>
      </c>
      <c r="E42" s="20"/>
      <c r="F42" s="16" t="s">
        <v>522</v>
      </c>
      <c r="G42" s="20"/>
      <c r="H42" s="13">
        <v>43.9</v>
      </c>
      <c r="I42" s="30"/>
      <c r="J42" s="142"/>
      <c r="K42" s="32"/>
      <c r="L42" s="17">
        <v>17</v>
      </c>
      <c r="M42" s="18">
        <f>IF(L42=1,7,IF(L42=2,6,IF(L42=3,5,IF(L42=4,4,IF(L42=5,3,IF(L42=6,2,IF(L42&gt;=6,1,0)))))))</f>
        <v>1</v>
      </c>
      <c r="N42" s="19">
        <f>SUM(M42+$N$5)</f>
        <v>1</v>
      </c>
    </row>
    <row r="43" spans="1:14" ht="14.25" x14ac:dyDescent="0.2">
      <c r="A43" s="12" t="str">
        <f t="shared" si="5"/>
        <v>65Allye HaydonPikelet</v>
      </c>
      <c r="B43" s="13">
        <v>65</v>
      </c>
      <c r="C43" s="14" t="s">
        <v>529</v>
      </c>
      <c r="D43" s="15" t="s">
        <v>563</v>
      </c>
      <c r="E43" s="20"/>
      <c r="F43" s="16" t="s">
        <v>530</v>
      </c>
      <c r="G43" s="20"/>
      <c r="H43" s="13">
        <v>44.8</v>
      </c>
      <c r="I43" s="30"/>
      <c r="J43" s="142"/>
      <c r="K43" s="32"/>
      <c r="L43" s="17">
        <v>18</v>
      </c>
      <c r="M43" s="18">
        <f>IF(L43=1,7,IF(L43=2,6,IF(L43=3,5,IF(L43=4,4,IF(L43=5,3,IF(L43=6,2,IF(L43&gt;=6,1,0)))))))</f>
        <v>1</v>
      </c>
      <c r="N43" s="19">
        <f>SUM(M43+$N$5)</f>
        <v>1</v>
      </c>
    </row>
    <row r="44" spans="1:14" ht="14.25" x14ac:dyDescent="0.2">
      <c r="A44" s="12" t="str">
        <f t="shared" si="5"/>
        <v>65Willow BennettDamaspia Park Emily’S Gold</v>
      </c>
      <c r="B44" s="13">
        <v>65</v>
      </c>
      <c r="C44" s="14" t="s">
        <v>409</v>
      </c>
      <c r="D44" s="15" t="s">
        <v>564</v>
      </c>
      <c r="E44" s="20"/>
      <c r="F44" s="16" t="s">
        <v>63</v>
      </c>
      <c r="G44" s="20"/>
      <c r="H44" s="13">
        <v>48.2</v>
      </c>
      <c r="I44" s="30"/>
      <c r="J44" s="142"/>
      <c r="K44" s="32"/>
      <c r="L44" s="17">
        <v>19</v>
      </c>
      <c r="M44" s="18">
        <f>IF(L44=1,7,IF(L44=2,6,IF(L44=3,5,IF(L44=4,4,IF(L44=5,3,IF(L44=6,2,IF(L44&gt;=6,1,0)))))))</f>
        <v>1</v>
      </c>
      <c r="N44" s="19">
        <f>SUM(M44+$N$5)</f>
        <v>1</v>
      </c>
    </row>
    <row r="45" spans="1:14" ht="14.25" x14ac:dyDescent="0.2">
      <c r="A45" s="12" t="str">
        <f t="shared" si="5"/>
        <v>65Elaria AtheisWildwood Beyond Paradise</v>
      </c>
      <c r="B45" s="13">
        <v>65</v>
      </c>
      <c r="C45" s="14" t="s">
        <v>346</v>
      </c>
      <c r="D45" s="15" t="s">
        <v>347</v>
      </c>
      <c r="E45" s="20"/>
      <c r="F45" s="16" t="s">
        <v>525</v>
      </c>
      <c r="G45" s="20"/>
      <c r="H45" s="13">
        <v>49.3</v>
      </c>
      <c r="I45" s="30"/>
      <c r="J45" s="142"/>
      <c r="K45" s="32"/>
      <c r="L45" s="17">
        <v>20</v>
      </c>
      <c r="M45" s="18">
        <f>IF(L45=1,7,IF(L45=2,6,IF(L45=3,5,IF(L45=4,4,IF(L45=5,3,IF(L45=6,2,IF(L45&gt;=6,1,0)))))))</f>
        <v>1</v>
      </c>
      <c r="N45" s="19">
        <f>SUM(M45+$N$5)</f>
        <v>1</v>
      </c>
    </row>
    <row r="46" spans="1:14" ht="14.25" x14ac:dyDescent="0.2">
      <c r="A46" s="12" t="str">
        <f t="shared" si="5"/>
        <v>65Charlotte MillerKings Town Maggie Mai</v>
      </c>
      <c r="B46" s="13">
        <v>65</v>
      </c>
      <c r="C46" s="14" t="s">
        <v>329</v>
      </c>
      <c r="D46" s="15" t="s">
        <v>330</v>
      </c>
      <c r="E46" s="20"/>
      <c r="F46" s="16" t="s">
        <v>343</v>
      </c>
      <c r="G46" s="20"/>
      <c r="H46" s="13">
        <v>55.6</v>
      </c>
      <c r="I46" s="30"/>
      <c r="J46" s="142"/>
      <c r="K46" s="32"/>
      <c r="L46" s="17">
        <v>21</v>
      </c>
      <c r="M46" s="18">
        <f t="shared" ref="M46:M47" si="6">IF(L46=1,7,IF(L46=2,6,IF(L46=3,5,IF(L46=4,4,IF(L46=5,3,IF(L46=6,2,IF(L46&gt;=6,1,0)))))))</f>
        <v>1</v>
      </c>
      <c r="N46" s="19">
        <f>SUM(M46+$N$5)</f>
        <v>1</v>
      </c>
    </row>
    <row r="47" spans="1:14" ht="14.25" x14ac:dyDescent="0.2">
      <c r="A47" s="12" t="str">
        <f t="shared" si="5"/>
        <v>65Ellie SteelePangari Winchester</v>
      </c>
      <c r="B47" s="13">
        <v>65</v>
      </c>
      <c r="C47" s="14" t="s">
        <v>355</v>
      </c>
      <c r="D47" s="15" t="s">
        <v>356</v>
      </c>
      <c r="E47" s="20"/>
      <c r="F47" s="16" t="s">
        <v>343</v>
      </c>
      <c r="G47" s="20"/>
      <c r="H47" s="13">
        <v>58.7</v>
      </c>
      <c r="I47" s="30"/>
      <c r="J47" s="142"/>
      <c r="K47" s="32"/>
      <c r="L47" s="17">
        <v>22</v>
      </c>
      <c r="M47" s="18">
        <f t="shared" si="6"/>
        <v>1</v>
      </c>
      <c r="N47" s="19">
        <f t="shared" ref="N47:N49" si="7">SUM(M47+$N$5)</f>
        <v>1</v>
      </c>
    </row>
    <row r="48" spans="1:14" ht="14.25" x14ac:dyDescent="0.2">
      <c r="A48" s="12" t="str">
        <f t="shared" si="5"/>
        <v>65Lily SpencerMusket Miss</v>
      </c>
      <c r="B48" s="13">
        <v>65</v>
      </c>
      <c r="C48" s="14" t="s">
        <v>359</v>
      </c>
      <c r="D48" s="15" t="s">
        <v>360</v>
      </c>
      <c r="E48" s="20"/>
      <c r="F48" s="16" t="s">
        <v>49</v>
      </c>
      <c r="G48" s="20"/>
      <c r="H48" s="13">
        <v>65.3</v>
      </c>
      <c r="I48" s="30"/>
      <c r="J48" s="142"/>
      <c r="K48" s="32"/>
      <c r="L48" s="17">
        <v>23</v>
      </c>
      <c r="M48" s="18">
        <f>IF(L48=1,7,IF(L48=2,6,IF(L48=3,5,IF(L48=4,4,IF(L48=5,3,IF(L48=6,2,IF(L48&gt;=6,1,0)))))))</f>
        <v>1</v>
      </c>
      <c r="N48" s="19">
        <f t="shared" si="7"/>
        <v>1</v>
      </c>
    </row>
    <row r="49" spans="1:14" ht="14.25" x14ac:dyDescent="0.2">
      <c r="A49" s="12" t="str">
        <f t="shared" si="5"/>
        <v>65Kady MiddlecoatMallaine Motown</v>
      </c>
      <c r="B49" s="13">
        <v>65</v>
      </c>
      <c r="C49" s="14" t="s">
        <v>531</v>
      </c>
      <c r="D49" s="15" t="s">
        <v>532</v>
      </c>
      <c r="E49" s="20"/>
      <c r="F49" s="16" t="s">
        <v>533</v>
      </c>
      <c r="G49" s="20"/>
      <c r="H49" s="13">
        <v>68.099999999999994</v>
      </c>
      <c r="I49" s="30"/>
      <c r="J49" s="142"/>
      <c r="K49" s="32"/>
      <c r="L49" s="17">
        <v>24</v>
      </c>
      <c r="M49" s="18">
        <f t="shared" ref="M49:M57" si="8">IF(L49=1,7,IF(L49=2,6,IF(L49=3,5,IF(L49=4,4,IF(L49=5,3,IF(L49=6,2,IF(L49&gt;=6,1,0)))))))</f>
        <v>1</v>
      </c>
      <c r="N49" s="19">
        <f t="shared" si="7"/>
        <v>1</v>
      </c>
    </row>
    <row r="50" spans="1:14" ht="14.25" x14ac:dyDescent="0.2">
      <c r="A50" s="12" t="str">
        <f t="shared" si="5"/>
        <v>65Angela TomeoPixies Spice And Everything Nice</v>
      </c>
      <c r="B50" s="13">
        <v>65</v>
      </c>
      <c r="C50" s="14" t="s">
        <v>534</v>
      </c>
      <c r="D50" s="15" t="s">
        <v>565</v>
      </c>
      <c r="E50" s="20"/>
      <c r="F50" s="16" t="s">
        <v>525</v>
      </c>
      <c r="G50" s="20"/>
      <c r="H50" s="13">
        <v>79.2</v>
      </c>
      <c r="I50" s="30"/>
      <c r="J50" s="142"/>
      <c r="K50" s="32"/>
      <c r="L50" s="17">
        <v>25</v>
      </c>
      <c r="M50" s="18">
        <f t="shared" si="8"/>
        <v>1</v>
      </c>
      <c r="N50" s="19">
        <f t="shared" ref="N50:N72" si="9">SUM(M50+$N$5)</f>
        <v>1</v>
      </c>
    </row>
    <row r="51" spans="1:14" ht="14.25" x14ac:dyDescent="0.2">
      <c r="A51" s="12" t="str">
        <f t="shared" si="5"/>
        <v>65Verity BallOrtessa</v>
      </c>
      <c r="B51" s="13">
        <v>65</v>
      </c>
      <c r="C51" s="14" t="s">
        <v>535</v>
      </c>
      <c r="D51" s="15" t="s">
        <v>566</v>
      </c>
      <c r="E51" s="20"/>
      <c r="F51" s="16" t="s">
        <v>509</v>
      </c>
      <c r="G51" s="20"/>
      <c r="H51" s="13">
        <v>80.2</v>
      </c>
      <c r="I51" s="30"/>
      <c r="J51" s="142"/>
      <c r="K51" s="32"/>
      <c r="L51" s="17">
        <v>26</v>
      </c>
      <c r="M51" s="18">
        <f t="shared" si="8"/>
        <v>1</v>
      </c>
      <c r="N51" s="19">
        <f t="shared" si="9"/>
        <v>1</v>
      </c>
    </row>
    <row r="52" spans="1:14" ht="14.25" x14ac:dyDescent="0.2">
      <c r="A52" s="12" t="str">
        <f t="shared" si="5"/>
        <v>65Sienna ChesterWendamar Maestro</v>
      </c>
      <c r="B52" s="13">
        <v>65</v>
      </c>
      <c r="C52" s="14" t="s">
        <v>482</v>
      </c>
      <c r="D52" s="15" t="s">
        <v>536</v>
      </c>
      <c r="E52" s="20"/>
      <c r="F52" s="16" t="s">
        <v>343</v>
      </c>
      <c r="G52" s="20"/>
      <c r="H52" s="13">
        <v>118.6</v>
      </c>
      <c r="I52" s="30"/>
      <c r="J52" s="142"/>
      <c r="K52" s="32"/>
      <c r="L52" s="17">
        <v>27</v>
      </c>
      <c r="M52" s="18">
        <f t="shared" si="8"/>
        <v>1</v>
      </c>
      <c r="N52" s="19">
        <f t="shared" si="9"/>
        <v>1</v>
      </c>
    </row>
    <row r="53" spans="1:14" ht="14.25" x14ac:dyDescent="0.2">
      <c r="A53" s="12" t="str">
        <f t="shared" si="5"/>
        <v>65Natalia VelkoskiMarglyn Royal Design</v>
      </c>
      <c r="B53" s="13">
        <v>65</v>
      </c>
      <c r="C53" s="14" t="s">
        <v>537</v>
      </c>
      <c r="D53" s="15" t="s">
        <v>538</v>
      </c>
      <c r="E53" s="20"/>
      <c r="F53" s="16" t="s">
        <v>343</v>
      </c>
      <c r="G53" s="20"/>
      <c r="H53" s="13" t="s">
        <v>454</v>
      </c>
      <c r="I53" s="30"/>
      <c r="J53" s="142"/>
      <c r="K53" s="32"/>
      <c r="L53" s="17">
        <v>0</v>
      </c>
      <c r="M53" s="18">
        <f t="shared" si="8"/>
        <v>0</v>
      </c>
      <c r="N53" s="19">
        <f t="shared" si="9"/>
        <v>0</v>
      </c>
    </row>
    <row r="54" spans="1:14" ht="14.25" x14ac:dyDescent="0.2">
      <c r="A54" s="12" t="str">
        <f t="shared" si="5"/>
        <v>65Isabella SantoroNovello Park Dakota</v>
      </c>
      <c r="B54" s="13">
        <v>65</v>
      </c>
      <c r="C54" s="14" t="s">
        <v>539</v>
      </c>
      <c r="D54" s="15" t="s">
        <v>540</v>
      </c>
      <c r="E54" s="20"/>
      <c r="F54" s="16" t="s">
        <v>541</v>
      </c>
      <c r="G54" s="20"/>
      <c r="H54" s="13" t="s">
        <v>454</v>
      </c>
      <c r="I54" s="30"/>
      <c r="J54" s="142"/>
      <c r="K54" s="32"/>
      <c r="L54" s="17">
        <v>0</v>
      </c>
      <c r="M54" s="18">
        <f t="shared" si="8"/>
        <v>0</v>
      </c>
      <c r="N54" s="19">
        <f t="shared" si="9"/>
        <v>0</v>
      </c>
    </row>
    <row r="55" spans="1:14" ht="14.25" x14ac:dyDescent="0.2">
      <c r="A55" s="12" t="str">
        <f t="shared" si="5"/>
        <v>65Lara SilingerJoey</v>
      </c>
      <c r="B55" s="13">
        <v>65</v>
      </c>
      <c r="C55" s="14" t="s">
        <v>281</v>
      </c>
      <c r="D55" s="15" t="s">
        <v>567</v>
      </c>
      <c r="E55" s="20"/>
      <c r="F55" s="16" t="s">
        <v>363</v>
      </c>
      <c r="G55" s="20"/>
      <c r="H55" s="13" t="s">
        <v>454</v>
      </c>
      <c r="I55" s="30"/>
      <c r="J55" s="142"/>
      <c r="K55" s="32"/>
      <c r="L55" s="17">
        <v>0</v>
      </c>
      <c r="M55" s="18">
        <f t="shared" si="8"/>
        <v>0</v>
      </c>
      <c r="N55" s="19">
        <f t="shared" si="9"/>
        <v>0</v>
      </c>
    </row>
    <row r="56" spans="1:14" ht="14.25" x14ac:dyDescent="0.2">
      <c r="A56" s="12" t="str">
        <f t="shared" si="5"/>
        <v>65Alice HuntRosie</v>
      </c>
      <c r="B56" s="13">
        <v>65</v>
      </c>
      <c r="C56" s="14" t="s">
        <v>352</v>
      </c>
      <c r="D56" s="15" t="s">
        <v>353</v>
      </c>
      <c r="E56" s="20"/>
      <c r="F56" s="16" t="s">
        <v>354</v>
      </c>
      <c r="G56" s="20"/>
      <c r="H56" s="13" t="s">
        <v>454</v>
      </c>
      <c r="I56" s="30"/>
      <c r="J56" s="142"/>
      <c r="K56" s="32"/>
      <c r="L56" s="17">
        <v>0</v>
      </c>
      <c r="M56" s="18">
        <f t="shared" si="8"/>
        <v>0</v>
      </c>
      <c r="N56" s="19">
        <f t="shared" si="9"/>
        <v>0</v>
      </c>
    </row>
    <row r="57" spans="1:14" ht="14.25" x14ac:dyDescent="0.2">
      <c r="A57" s="12" t="str">
        <f t="shared" si="5"/>
        <v>65Portia AllanEsb Irish Consultant</v>
      </c>
      <c r="B57" s="13">
        <v>65</v>
      </c>
      <c r="C57" s="14" t="s">
        <v>542</v>
      </c>
      <c r="D57" s="15" t="s">
        <v>568</v>
      </c>
      <c r="E57" s="20"/>
      <c r="F57" s="16" t="s">
        <v>543</v>
      </c>
      <c r="G57" s="20"/>
      <c r="H57" s="13" t="s">
        <v>454</v>
      </c>
      <c r="I57" s="30"/>
      <c r="J57" s="142"/>
      <c r="K57" s="32"/>
      <c r="L57" s="17">
        <v>0</v>
      </c>
      <c r="M57" s="18">
        <f t="shared" si="8"/>
        <v>0</v>
      </c>
      <c r="N57" s="19">
        <f t="shared" si="9"/>
        <v>0</v>
      </c>
    </row>
    <row r="58" spans="1:14" ht="14.25" x14ac:dyDescent="0.2">
      <c r="A58" s="12" t="str">
        <f t="shared" si="5"/>
        <v>80Madison TaylorMarglyn Bien Cruisin</v>
      </c>
      <c r="B58" s="13">
        <v>80</v>
      </c>
      <c r="C58" s="14" t="s">
        <v>473</v>
      </c>
      <c r="D58" s="15" t="s">
        <v>474</v>
      </c>
      <c r="E58" s="20"/>
      <c r="F58" s="16" t="s">
        <v>509</v>
      </c>
      <c r="G58" s="20"/>
      <c r="H58" s="13"/>
      <c r="I58" s="30">
        <v>34.5</v>
      </c>
      <c r="J58" s="142"/>
      <c r="K58" s="32"/>
      <c r="L58" s="17">
        <v>1</v>
      </c>
      <c r="M58" s="18">
        <f t="shared" si="2"/>
        <v>7</v>
      </c>
      <c r="N58" s="19">
        <f t="shared" si="9"/>
        <v>7</v>
      </c>
    </row>
    <row r="59" spans="1:14" ht="14.25" x14ac:dyDescent="0.2">
      <c r="A59" s="12" t="str">
        <f t="shared" si="5"/>
        <v>80Amy ChallenorKoonawarra Fighter Pilot</v>
      </c>
      <c r="B59" s="13">
        <v>80</v>
      </c>
      <c r="C59" s="14" t="s">
        <v>220</v>
      </c>
      <c r="D59" s="15" t="s">
        <v>221</v>
      </c>
      <c r="E59" s="20"/>
      <c r="F59" s="16" t="s">
        <v>63</v>
      </c>
      <c r="G59" s="20"/>
      <c r="H59" s="13"/>
      <c r="I59" s="30">
        <v>36.9</v>
      </c>
      <c r="J59" s="142"/>
      <c r="K59" s="32"/>
      <c r="L59" s="17">
        <v>2</v>
      </c>
      <c r="M59" s="18">
        <f t="shared" si="2"/>
        <v>6</v>
      </c>
      <c r="N59" s="19">
        <f t="shared" si="9"/>
        <v>6</v>
      </c>
    </row>
    <row r="60" spans="1:14" ht="14.25" x14ac:dyDescent="0.2">
      <c r="A60" s="12" t="str">
        <f t="shared" si="5"/>
        <v>80Ryan FrantomNewhope Sparks Fly</v>
      </c>
      <c r="B60" s="13">
        <v>80</v>
      </c>
      <c r="C60" s="14" t="s">
        <v>544</v>
      </c>
      <c r="D60" s="15" t="s">
        <v>545</v>
      </c>
      <c r="E60" s="20"/>
      <c r="F60" s="16" t="s">
        <v>481</v>
      </c>
      <c r="G60" s="20"/>
      <c r="H60" s="13"/>
      <c r="I60" s="30">
        <v>38.799999999999997</v>
      </c>
      <c r="J60" s="142"/>
      <c r="K60" s="32"/>
      <c r="L60" s="17">
        <v>3</v>
      </c>
      <c r="M60" s="18">
        <f t="shared" si="2"/>
        <v>5</v>
      </c>
      <c r="N60" s="19">
        <f t="shared" si="9"/>
        <v>5</v>
      </c>
    </row>
    <row r="61" spans="1:14" ht="14.25" x14ac:dyDescent="0.2">
      <c r="A61" s="12" t="str">
        <f t="shared" si="5"/>
        <v>80Ella MccrumKp Playback</v>
      </c>
      <c r="B61" s="13">
        <v>80</v>
      </c>
      <c r="C61" s="14" t="s">
        <v>577</v>
      </c>
      <c r="D61" s="15" t="s">
        <v>569</v>
      </c>
      <c r="E61" s="20"/>
      <c r="F61" s="16" t="s">
        <v>481</v>
      </c>
      <c r="G61" s="20"/>
      <c r="H61" s="13"/>
      <c r="I61" s="30">
        <v>41.9</v>
      </c>
      <c r="J61" s="142"/>
      <c r="K61" s="32"/>
      <c r="L61" s="17">
        <v>4</v>
      </c>
      <c r="M61" s="18">
        <f t="shared" si="2"/>
        <v>4</v>
      </c>
      <c r="N61" s="19">
        <f t="shared" si="9"/>
        <v>4</v>
      </c>
    </row>
    <row r="62" spans="1:14" ht="14.25" x14ac:dyDescent="0.2">
      <c r="A62" s="12" t="str">
        <f t="shared" si="5"/>
        <v>80Claire GeorgeWaltzing Matilda</v>
      </c>
      <c r="B62" s="13">
        <v>80</v>
      </c>
      <c r="C62" s="14" t="s">
        <v>546</v>
      </c>
      <c r="D62" s="15" t="s">
        <v>547</v>
      </c>
      <c r="E62" s="20"/>
      <c r="F62" s="16" t="s">
        <v>343</v>
      </c>
      <c r="G62" s="20"/>
      <c r="H62" s="13"/>
      <c r="I62" s="30">
        <v>42.2</v>
      </c>
      <c r="J62" s="142"/>
      <c r="K62" s="32"/>
      <c r="L62" s="17">
        <v>5</v>
      </c>
      <c r="M62" s="18">
        <f t="shared" si="2"/>
        <v>3</v>
      </c>
      <c r="N62" s="19">
        <f t="shared" si="9"/>
        <v>3</v>
      </c>
    </row>
    <row r="63" spans="1:14" ht="14.25" x14ac:dyDescent="0.2">
      <c r="A63" s="12" t="str">
        <f t="shared" si="5"/>
        <v>80Joshua HeffernanCrystal Spirit</v>
      </c>
      <c r="B63" s="13">
        <v>80</v>
      </c>
      <c r="C63" s="14" t="s">
        <v>548</v>
      </c>
      <c r="D63" s="15" t="s">
        <v>570</v>
      </c>
      <c r="E63" s="20"/>
      <c r="F63" s="16" t="s">
        <v>481</v>
      </c>
      <c r="G63" s="20"/>
      <c r="H63" s="13"/>
      <c r="I63" s="30">
        <v>47.8</v>
      </c>
      <c r="J63" s="142"/>
      <c r="K63" s="32"/>
      <c r="L63" s="17">
        <v>6</v>
      </c>
      <c r="M63" s="18">
        <f t="shared" si="2"/>
        <v>2</v>
      </c>
      <c r="N63" s="19">
        <f t="shared" si="9"/>
        <v>2</v>
      </c>
    </row>
    <row r="64" spans="1:14" ht="14.25" x14ac:dyDescent="0.2">
      <c r="A64" s="12" t="str">
        <f t="shared" si="5"/>
        <v>80Matilda SteinhoffIvorstone Swipe It</v>
      </c>
      <c r="B64" s="13">
        <v>80</v>
      </c>
      <c r="C64" s="14" t="s">
        <v>423</v>
      </c>
      <c r="D64" s="15" t="s">
        <v>435</v>
      </c>
      <c r="E64" s="20"/>
      <c r="F64" s="16" t="s">
        <v>63</v>
      </c>
      <c r="G64" s="20"/>
      <c r="H64" s="13"/>
      <c r="I64" s="30">
        <v>48.1</v>
      </c>
      <c r="J64" s="142"/>
      <c r="K64" s="32"/>
      <c r="L64" s="17">
        <v>7</v>
      </c>
      <c r="M64" s="18">
        <f t="shared" si="2"/>
        <v>1</v>
      </c>
      <c r="N64" s="19">
        <f t="shared" si="9"/>
        <v>1</v>
      </c>
    </row>
    <row r="65" spans="1:14" ht="14.25" x14ac:dyDescent="0.2">
      <c r="A65" s="12" t="str">
        <f t="shared" si="5"/>
        <v>80Eva AnningThe Brass Bear</v>
      </c>
      <c r="B65" s="13">
        <v>80</v>
      </c>
      <c r="C65" s="14" t="s">
        <v>549</v>
      </c>
      <c r="D65" s="15" t="s">
        <v>550</v>
      </c>
      <c r="E65" s="20"/>
      <c r="F65" s="16" t="s">
        <v>509</v>
      </c>
      <c r="G65" s="20"/>
      <c r="H65" s="13"/>
      <c r="I65" s="30">
        <v>55.3</v>
      </c>
      <c r="J65" s="142"/>
      <c r="K65" s="32"/>
      <c r="L65" s="17">
        <v>8</v>
      </c>
      <c r="M65" s="18">
        <f t="shared" si="2"/>
        <v>1</v>
      </c>
      <c r="N65" s="19">
        <f t="shared" si="9"/>
        <v>1</v>
      </c>
    </row>
    <row r="66" spans="1:14" ht="14.25" x14ac:dyDescent="0.2">
      <c r="A66" s="12" t="str">
        <f t="shared" si="5"/>
        <v>80Vanessa DavisOkies Little Anya</v>
      </c>
      <c r="B66" s="13">
        <v>80</v>
      </c>
      <c r="C66" s="14" t="s">
        <v>551</v>
      </c>
      <c r="D66" s="15" t="s">
        <v>552</v>
      </c>
      <c r="E66" s="20"/>
      <c r="F66" s="16" t="s">
        <v>481</v>
      </c>
      <c r="G66" s="20"/>
      <c r="H66" s="13"/>
      <c r="I66" s="30">
        <v>55.5</v>
      </c>
      <c r="J66" s="142"/>
      <c r="K66" s="32"/>
      <c r="L66" s="17">
        <v>9</v>
      </c>
      <c r="M66" s="18">
        <f t="shared" si="2"/>
        <v>1</v>
      </c>
      <c r="N66" s="19">
        <f t="shared" si="9"/>
        <v>1</v>
      </c>
    </row>
    <row r="67" spans="1:14" ht="14.25" x14ac:dyDescent="0.2">
      <c r="A67" s="12" t="str">
        <f t="shared" si="5"/>
        <v>95Amberlee BrownMaccacino</v>
      </c>
      <c r="B67" s="13">
        <v>95</v>
      </c>
      <c r="C67" s="14" t="s">
        <v>553</v>
      </c>
      <c r="D67" s="15" t="s">
        <v>571</v>
      </c>
      <c r="E67" s="20"/>
      <c r="F67" s="16" t="s">
        <v>522</v>
      </c>
      <c r="G67" s="20"/>
      <c r="H67" s="13"/>
      <c r="I67" s="30"/>
      <c r="J67" s="142">
        <v>39.299999999999997</v>
      </c>
      <c r="K67" s="32"/>
      <c r="L67" s="17">
        <v>1</v>
      </c>
      <c r="M67" s="18">
        <f t="shared" si="2"/>
        <v>7</v>
      </c>
      <c r="N67" s="19">
        <f t="shared" si="9"/>
        <v>7</v>
      </c>
    </row>
    <row r="68" spans="1:14" ht="14.25" x14ac:dyDescent="0.2">
      <c r="A68" s="12" t="str">
        <f t="shared" si="5"/>
        <v>95Celeste WhittakerNatural Luck</v>
      </c>
      <c r="B68" s="13">
        <v>95</v>
      </c>
      <c r="C68" s="14" t="s">
        <v>554</v>
      </c>
      <c r="D68" s="15" t="s">
        <v>572</v>
      </c>
      <c r="E68" s="20"/>
      <c r="F68" s="16" t="s">
        <v>58</v>
      </c>
      <c r="G68" s="20"/>
      <c r="H68" s="13"/>
      <c r="I68" s="30"/>
      <c r="J68" s="142">
        <v>39.799999999999997</v>
      </c>
      <c r="K68" s="32"/>
      <c r="L68" s="17">
        <v>2</v>
      </c>
      <c r="M68" s="18">
        <f t="shared" si="2"/>
        <v>6</v>
      </c>
      <c r="N68" s="19">
        <f t="shared" si="9"/>
        <v>6</v>
      </c>
    </row>
    <row r="69" spans="1:14" ht="14.25" x14ac:dyDescent="0.2">
      <c r="A69" s="12" t="str">
        <f t="shared" si="5"/>
        <v>95Mia StainesThe Chorister</v>
      </c>
      <c r="B69" s="13">
        <v>95</v>
      </c>
      <c r="C69" s="14" t="s">
        <v>555</v>
      </c>
      <c r="D69" s="15" t="s">
        <v>573</v>
      </c>
      <c r="E69" s="20"/>
      <c r="F69" s="16" t="s">
        <v>522</v>
      </c>
      <c r="G69" s="20"/>
      <c r="H69" s="13"/>
      <c r="I69" s="30"/>
      <c r="J69" s="142">
        <v>54.9</v>
      </c>
      <c r="K69" s="32"/>
      <c r="L69" s="17">
        <v>3</v>
      </c>
      <c r="M69" s="18">
        <f t="shared" si="2"/>
        <v>5</v>
      </c>
      <c r="N69" s="19">
        <f t="shared" si="9"/>
        <v>5</v>
      </c>
    </row>
    <row r="70" spans="1:14" ht="14.25" x14ac:dyDescent="0.2">
      <c r="A70" s="12" t="str">
        <f t="shared" ref="A70:A100" si="10">CONCATENATE(B70,C70,D70)</f>
        <v>105Siena StasiwGlenbaile Half Pint</v>
      </c>
      <c r="B70" s="13">
        <v>105</v>
      </c>
      <c r="C70" s="14" t="s">
        <v>556</v>
      </c>
      <c r="D70" s="15" t="s">
        <v>574</v>
      </c>
      <c r="E70" s="20"/>
      <c r="F70" s="20" t="s">
        <v>58</v>
      </c>
      <c r="G70" s="20"/>
      <c r="H70" s="13"/>
      <c r="I70" s="30"/>
      <c r="J70" s="142"/>
      <c r="K70" s="32">
        <v>56.1</v>
      </c>
      <c r="L70" s="17">
        <v>1</v>
      </c>
      <c r="M70" s="18">
        <f t="shared" si="2"/>
        <v>7</v>
      </c>
      <c r="N70" s="19">
        <f t="shared" si="9"/>
        <v>7</v>
      </c>
    </row>
    <row r="71" spans="1:14" ht="14.25" x14ac:dyDescent="0.2">
      <c r="A71" s="12" t="str">
        <f t="shared" si="10"/>
        <v>105Baylee JenkinsParkiarrup Carnival</v>
      </c>
      <c r="B71" s="13">
        <v>105</v>
      </c>
      <c r="C71" s="14" t="s">
        <v>476</v>
      </c>
      <c r="D71" s="15" t="s">
        <v>575</v>
      </c>
      <c r="E71" s="20"/>
      <c r="F71" s="20" t="s">
        <v>478</v>
      </c>
      <c r="G71" s="20"/>
      <c r="H71" s="13"/>
      <c r="I71" s="30"/>
      <c r="J71" s="142"/>
      <c r="K71" s="32" t="s">
        <v>454</v>
      </c>
      <c r="L71" s="17">
        <v>0</v>
      </c>
      <c r="M71" s="18">
        <f t="shared" si="2"/>
        <v>0</v>
      </c>
      <c r="N71" s="19">
        <f t="shared" si="9"/>
        <v>0</v>
      </c>
    </row>
    <row r="72" spans="1:14" ht="14.25" x14ac:dyDescent="0.2">
      <c r="A72" s="12" t="str">
        <f t="shared" si="10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11">IF(L72=1,7,IF(L72=2,6,IF(L72=3,5,IF(L72=4,4,IF(L72=5,3,IF(L72=6,2,IF(L72&gt;=6,1,0)))))))</f>
        <v>0</v>
      </c>
      <c r="N72" s="19">
        <f t="shared" si="9"/>
        <v>0</v>
      </c>
    </row>
    <row r="73" spans="1:14" ht="14.25" x14ac:dyDescent="0.2">
      <c r="A73" s="12" t="str">
        <f t="shared" si="10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11"/>
        <v>0</v>
      </c>
      <c r="N73" s="19">
        <f t="shared" ref="N73:N100" si="12">SUM(M73+$N$5)</f>
        <v>0</v>
      </c>
    </row>
    <row r="74" spans="1:14" ht="14.25" x14ac:dyDescent="0.2">
      <c r="A74" s="12" t="str">
        <f t="shared" si="10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11"/>
        <v>0</v>
      </c>
      <c r="N74" s="19">
        <f t="shared" si="12"/>
        <v>0</v>
      </c>
    </row>
    <row r="75" spans="1:14" ht="14.25" x14ac:dyDescent="0.2">
      <c r="A75" s="12" t="str">
        <f t="shared" si="10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11"/>
        <v>0</v>
      </c>
      <c r="N75" s="19">
        <f t="shared" si="12"/>
        <v>0</v>
      </c>
    </row>
    <row r="76" spans="1:14" ht="14.25" x14ac:dyDescent="0.2">
      <c r="A76" s="12" t="str">
        <f t="shared" si="10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11"/>
        <v>0</v>
      </c>
      <c r="N76" s="19">
        <f t="shared" si="12"/>
        <v>0</v>
      </c>
    </row>
    <row r="77" spans="1:14" ht="14.25" x14ac:dyDescent="0.2">
      <c r="A77" s="12" t="str">
        <f t="shared" si="10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11"/>
        <v>0</v>
      </c>
      <c r="N77" s="19">
        <f t="shared" si="12"/>
        <v>0</v>
      </c>
    </row>
    <row r="78" spans="1:14" ht="14.25" x14ac:dyDescent="0.2">
      <c r="A78" s="12" t="str">
        <f t="shared" si="10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11"/>
        <v>0</v>
      </c>
      <c r="N78" s="19">
        <f t="shared" si="12"/>
        <v>0</v>
      </c>
    </row>
    <row r="79" spans="1:14" ht="14.25" x14ac:dyDescent="0.2">
      <c r="A79" s="12" t="str">
        <f t="shared" si="10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11"/>
        <v>0</v>
      </c>
      <c r="N79" s="19">
        <f t="shared" si="12"/>
        <v>0</v>
      </c>
    </row>
    <row r="80" spans="1:14" ht="14.25" x14ac:dyDescent="0.2">
      <c r="A80" s="12" t="str">
        <f t="shared" si="10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11"/>
        <v>0</v>
      </c>
      <c r="N80" s="19">
        <f t="shared" si="12"/>
        <v>0</v>
      </c>
    </row>
    <row r="81" spans="1:14" ht="14.25" x14ac:dyDescent="0.2">
      <c r="A81" s="12" t="str">
        <f t="shared" si="10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11"/>
        <v>0</v>
      </c>
      <c r="N81" s="19">
        <f t="shared" si="12"/>
        <v>0</v>
      </c>
    </row>
    <row r="82" spans="1:14" ht="14.25" x14ac:dyDescent="0.2">
      <c r="A82" s="12" t="str">
        <f t="shared" si="10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11"/>
        <v>0</v>
      </c>
      <c r="N82" s="19">
        <f t="shared" si="12"/>
        <v>0</v>
      </c>
    </row>
    <row r="83" spans="1:14" ht="14.25" x14ac:dyDescent="0.2">
      <c r="A83" s="12" t="str">
        <f t="shared" si="10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11"/>
        <v>0</v>
      </c>
      <c r="N83" s="19">
        <f t="shared" si="12"/>
        <v>0</v>
      </c>
    </row>
    <row r="84" spans="1:14" ht="14.25" x14ac:dyDescent="0.2">
      <c r="A84" s="12" t="str">
        <f t="shared" si="10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11"/>
        <v>0</v>
      </c>
      <c r="N84" s="19">
        <f t="shared" si="12"/>
        <v>0</v>
      </c>
    </row>
    <row r="85" spans="1:14" ht="14.25" x14ac:dyDescent="0.2">
      <c r="A85" s="12" t="str">
        <f t="shared" si="10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11"/>
        <v>0</v>
      </c>
      <c r="N85" s="19">
        <f t="shared" si="12"/>
        <v>0</v>
      </c>
    </row>
    <row r="86" spans="1:14" ht="14.25" x14ac:dyDescent="0.2">
      <c r="A86" s="12" t="str">
        <f t="shared" si="10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11"/>
        <v>0</v>
      </c>
      <c r="N86" s="19">
        <f t="shared" si="12"/>
        <v>0</v>
      </c>
    </row>
    <row r="87" spans="1:14" ht="14.25" x14ac:dyDescent="0.2">
      <c r="A87" s="12" t="str">
        <f t="shared" si="10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11"/>
        <v>0</v>
      </c>
      <c r="N87" s="19">
        <f t="shared" si="12"/>
        <v>0</v>
      </c>
    </row>
    <row r="88" spans="1:14" ht="14.25" x14ac:dyDescent="0.2">
      <c r="A88" s="12" t="str">
        <f t="shared" si="10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11"/>
        <v>0</v>
      </c>
      <c r="N88" s="19">
        <f t="shared" si="12"/>
        <v>0</v>
      </c>
    </row>
    <row r="89" spans="1:14" ht="14.25" x14ac:dyDescent="0.2">
      <c r="A89" s="12" t="str">
        <f t="shared" si="10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11"/>
        <v>0</v>
      </c>
      <c r="N89" s="19">
        <f t="shared" si="12"/>
        <v>0</v>
      </c>
    </row>
    <row r="90" spans="1:14" ht="14.25" x14ac:dyDescent="0.2">
      <c r="A90" s="12" t="str">
        <f t="shared" si="10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11"/>
        <v>0</v>
      </c>
      <c r="N90" s="19">
        <f t="shared" si="12"/>
        <v>0</v>
      </c>
    </row>
    <row r="91" spans="1:14" ht="14.25" x14ac:dyDescent="0.2">
      <c r="A91" s="12" t="str">
        <f t="shared" si="10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11"/>
        <v>0</v>
      </c>
      <c r="N91" s="19">
        <f t="shared" si="12"/>
        <v>0</v>
      </c>
    </row>
    <row r="92" spans="1:14" ht="14.25" x14ac:dyDescent="0.2">
      <c r="A92" s="12" t="str">
        <f t="shared" si="10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11"/>
        <v>0</v>
      </c>
      <c r="N92" s="19">
        <f t="shared" si="12"/>
        <v>0</v>
      </c>
    </row>
    <row r="93" spans="1:14" ht="14.25" x14ac:dyDescent="0.2">
      <c r="A93" s="12" t="str">
        <f t="shared" si="10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11"/>
        <v>0</v>
      </c>
      <c r="N93" s="19">
        <f t="shared" si="12"/>
        <v>0</v>
      </c>
    </row>
    <row r="94" spans="1:14" ht="14.25" x14ac:dyDescent="0.2">
      <c r="A94" s="12" t="str">
        <f t="shared" si="10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11"/>
        <v>0</v>
      </c>
      <c r="N94" s="19">
        <f t="shared" si="12"/>
        <v>0</v>
      </c>
    </row>
    <row r="95" spans="1:14" ht="14.25" x14ac:dyDescent="0.2">
      <c r="A95" s="12" t="str">
        <f t="shared" si="10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11"/>
        <v>0</v>
      </c>
      <c r="N95" s="19">
        <f t="shared" si="12"/>
        <v>0</v>
      </c>
    </row>
    <row r="96" spans="1:14" ht="14.25" x14ac:dyDescent="0.2">
      <c r="A96" s="12" t="str">
        <f t="shared" si="10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11"/>
        <v>0</v>
      </c>
      <c r="N96" s="19">
        <f t="shared" si="12"/>
        <v>0</v>
      </c>
    </row>
    <row r="97" spans="1:14" ht="14.25" x14ac:dyDescent="0.2">
      <c r="A97" s="12" t="str">
        <f t="shared" si="10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11"/>
        <v>0</v>
      </c>
      <c r="N97" s="19">
        <f t="shared" si="12"/>
        <v>0</v>
      </c>
    </row>
    <row r="98" spans="1:14" ht="14.25" x14ac:dyDescent="0.2">
      <c r="A98" s="12" t="str">
        <f t="shared" si="10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11"/>
        <v>0</v>
      </c>
      <c r="N98" s="19">
        <f t="shared" si="12"/>
        <v>0</v>
      </c>
    </row>
    <row r="99" spans="1:14" ht="14.25" x14ac:dyDescent="0.2">
      <c r="A99" s="12" t="str">
        <f t="shared" si="10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11"/>
        <v>0</v>
      </c>
      <c r="N99" s="19">
        <f t="shared" si="12"/>
        <v>0</v>
      </c>
    </row>
    <row r="100" spans="1:14" ht="15" thickBot="1" x14ac:dyDescent="0.25">
      <c r="A100" s="12" t="str">
        <f t="shared" si="10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11"/>
        <v>0</v>
      </c>
      <c r="N100" s="19">
        <f t="shared" si="12"/>
        <v>0</v>
      </c>
    </row>
  </sheetData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11" priority="490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CF9C-EAC2-4BD9-A732-CFEAD40BE66D}">
  <sheetPr codeName="Sheet25">
    <tabColor rgb="FFC00000"/>
  </sheetPr>
  <dimension ref="A1:N100"/>
  <sheetViews>
    <sheetView workbookViewId="0">
      <selection activeCell="C12" sqref="C12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4" s="9" customFormat="1" ht="22.5" customHeight="1" thickBot="1" x14ac:dyDescent="0.25">
      <c r="A1" s="78">
        <f>SUM(A2-1)</f>
        <v>27</v>
      </c>
      <c r="B1" s="656" t="s">
        <v>84</v>
      </c>
      <c r="C1" s="657"/>
      <c r="D1" s="7" t="s">
        <v>11</v>
      </c>
      <c r="E1" s="658" t="s">
        <v>582</v>
      </c>
      <c r="F1" s="659"/>
      <c r="G1" s="659"/>
      <c r="H1" s="659"/>
      <c r="I1" s="659"/>
      <c r="J1" s="659"/>
      <c r="K1" s="8" t="s">
        <v>12</v>
      </c>
      <c r="L1" s="692" t="s">
        <v>583</v>
      </c>
      <c r="M1" s="661"/>
      <c r="N1" s="8" t="s">
        <v>22</v>
      </c>
    </row>
    <row r="2" spans="1:14" s="9" customFormat="1" ht="22.5" customHeight="1" thickBot="1" x14ac:dyDescent="0.25">
      <c r="A2" s="1">
        <f>COUNTA(_xlfn.UNIQUE(D8:D200))</f>
        <v>28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4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4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3</v>
      </c>
    </row>
    <row r="5" spans="1:14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v>0</v>
      </c>
    </row>
    <row r="6" spans="1:14" s="9" customFormat="1" ht="14.25" x14ac:dyDescent="0.2">
      <c r="A6" s="12" t="str">
        <f t="shared" ref="A6:A37" si="0">CONCATENATE(B6,C6,D6)</f>
        <v>105Caitlin WorthFingers Crossed</v>
      </c>
      <c r="B6" s="219">
        <v>105</v>
      </c>
      <c r="C6" s="220" t="s">
        <v>185</v>
      </c>
      <c r="D6" s="221" t="s">
        <v>186</v>
      </c>
      <c r="E6" s="222"/>
      <c r="F6" s="223" t="s">
        <v>584</v>
      </c>
      <c r="G6" s="222"/>
      <c r="H6" s="219"/>
      <c r="I6" s="224"/>
      <c r="J6" s="225"/>
      <c r="K6" s="226">
        <v>67.12</v>
      </c>
      <c r="L6" s="78">
        <v>1</v>
      </c>
      <c r="M6" s="18">
        <f>IF(L6=1,7,IF(L6=2,6,IF(L6=3,5,IF(L6=4,4,IF(L6=5,3,IF(L6=6,2,IF(L6&gt;=6,1,0)))))))</f>
        <v>7</v>
      </c>
      <c r="N6" s="19">
        <f>SUM(M6+$N$5)</f>
        <v>7</v>
      </c>
    </row>
    <row r="7" spans="1:14" s="9" customFormat="1" ht="14.25" x14ac:dyDescent="0.2">
      <c r="A7" s="12" t="str">
        <f t="shared" si="0"/>
        <v>95Isabella SpriggRock Bar</v>
      </c>
      <c r="B7" s="13">
        <v>95</v>
      </c>
      <c r="C7" s="14" t="s">
        <v>182</v>
      </c>
      <c r="D7" s="15" t="s">
        <v>183</v>
      </c>
      <c r="E7" s="20"/>
      <c r="F7" s="16" t="s">
        <v>184</v>
      </c>
      <c r="G7" s="20"/>
      <c r="H7" s="13"/>
      <c r="I7" s="30"/>
      <c r="J7" s="142">
        <v>38.86</v>
      </c>
      <c r="K7" s="32"/>
      <c r="L7" s="17">
        <v>1</v>
      </c>
      <c r="M7" s="18">
        <f t="shared" ref="M7:M70" si="1">IF(L7=1,7,IF(L7=2,6,IF(L7=3,5,IF(L7=4,4,IF(L7=5,3,IF(L7=6,2,IF(L7&gt;=6,1,0)))))))</f>
        <v>7</v>
      </c>
      <c r="N7" s="19">
        <f t="shared" ref="N7:N70" si="2">SUM(M7+$N$5)</f>
        <v>7</v>
      </c>
    </row>
    <row r="8" spans="1:14" s="9" customFormat="1" ht="14.25" x14ac:dyDescent="0.2">
      <c r="A8" s="12" t="str">
        <f t="shared" si="0"/>
        <v>95Caitlin WorthJerry Seinfair</v>
      </c>
      <c r="B8" s="13">
        <v>95</v>
      </c>
      <c r="C8" s="14" t="s">
        <v>185</v>
      </c>
      <c r="D8" s="15" t="s">
        <v>189</v>
      </c>
      <c r="E8" s="20"/>
      <c r="F8" s="16" t="s">
        <v>585</v>
      </c>
      <c r="G8" s="20"/>
      <c r="H8" s="13"/>
      <c r="I8" s="30"/>
      <c r="J8" s="142">
        <v>43.79</v>
      </c>
      <c r="K8" s="32"/>
      <c r="L8" s="17">
        <v>2</v>
      </c>
      <c r="M8" s="18">
        <f t="shared" si="1"/>
        <v>6</v>
      </c>
      <c r="N8" s="19">
        <f t="shared" si="2"/>
        <v>6</v>
      </c>
    </row>
    <row r="9" spans="1:14" s="9" customFormat="1" ht="14.25" x14ac:dyDescent="0.2">
      <c r="A9" s="12" t="str">
        <f t="shared" si="0"/>
        <v>95Dan WieseBiara Flyer</v>
      </c>
      <c r="B9" s="13">
        <v>95</v>
      </c>
      <c r="C9" s="14" t="s">
        <v>586</v>
      </c>
      <c r="D9" s="15" t="s">
        <v>587</v>
      </c>
      <c r="E9" s="20"/>
      <c r="F9" s="16" t="s">
        <v>588</v>
      </c>
      <c r="G9" s="20"/>
      <c r="H9" s="13"/>
      <c r="I9" s="30"/>
      <c r="J9" s="142">
        <v>77.38</v>
      </c>
      <c r="K9" s="32"/>
      <c r="L9" s="17">
        <v>3</v>
      </c>
      <c r="M9" s="18">
        <f t="shared" si="1"/>
        <v>5</v>
      </c>
      <c r="N9" s="19">
        <f t="shared" si="2"/>
        <v>5</v>
      </c>
    </row>
    <row r="10" spans="1:14" s="9" customFormat="1" ht="14.25" x14ac:dyDescent="0.2">
      <c r="A10" s="12" t="str">
        <f t="shared" si="0"/>
        <v>95Bill WieseThree Votes</v>
      </c>
      <c r="B10" s="13">
        <v>95</v>
      </c>
      <c r="C10" s="14" t="s">
        <v>589</v>
      </c>
      <c r="D10" s="15" t="s">
        <v>590</v>
      </c>
      <c r="E10" s="20"/>
      <c r="F10" s="16" t="s">
        <v>588</v>
      </c>
      <c r="G10" s="20"/>
      <c r="H10" s="13"/>
      <c r="I10" s="30"/>
      <c r="J10" s="142" t="s">
        <v>591</v>
      </c>
      <c r="K10" s="32"/>
      <c r="L10" s="17">
        <v>0</v>
      </c>
      <c r="M10" s="18">
        <f t="shared" si="1"/>
        <v>0</v>
      </c>
      <c r="N10" s="19">
        <f t="shared" si="2"/>
        <v>0</v>
      </c>
    </row>
    <row r="11" spans="1:14" s="9" customFormat="1" ht="14.25" x14ac:dyDescent="0.2">
      <c r="A11" s="12" t="str">
        <f t="shared" si="0"/>
        <v>80Rose RedmanDampsia Park Neils Reign</v>
      </c>
      <c r="B11" s="13">
        <v>80</v>
      </c>
      <c r="C11" s="14" t="s">
        <v>592</v>
      </c>
      <c r="D11" s="262" t="s">
        <v>593</v>
      </c>
      <c r="E11" s="20"/>
      <c r="F11" s="16"/>
      <c r="G11" s="20"/>
      <c r="H11" s="13"/>
      <c r="I11" s="30">
        <v>30.24</v>
      </c>
      <c r="J11" s="142"/>
      <c r="K11" s="32"/>
      <c r="L11" s="17">
        <v>1</v>
      </c>
      <c r="M11" s="18">
        <f t="shared" si="1"/>
        <v>7</v>
      </c>
      <c r="N11" s="19">
        <f t="shared" si="2"/>
        <v>7</v>
      </c>
    </row>
    <row r="12" spans="1:14" s="9" customFormat="1" ht="14.25" x14ac:dyDescent="0.2">
      <c r="A12" s="12" t="str">
        <f t="shared" si="0"/>
        <v>80Zoe VernonWillow</v>
      </c>
      <c r="B12" s="13">
        <v>80</v>
      </c>
      <c r="C12" s="14" t="s">
        <v>258</v>
      </c>
      <c r="D12" s="15" t="s">
        <v>259</v>
      </c>
      <c r="E12" s="20"/>
      <c r="F12" s="16" t="s">
        <v>184</v>
      </c>
      <c r="G12" s="20"/>
      <c r="H12" s="13"/>
      <c r="I12" s="30">
        <v>35.520000000000003</v>
      </c>
      <c r="J12" s="142"/>
      <c r="K12" s="32"/>
      <c r="L12" s="17">
        <v>2</v>
      </c>
      <c r="M12" s="18">
        <f t="shared" si="1"/>
        <v>6</v>
      </c>
      <c r="N12" s="19">
        <f t="shared" si="2"/>
        <v>6</v>
      </c>
    </row>
    <row r="13" spans="1:14" s="9" customFormat="1" ht="14.25" x14ac:dyDescent="0.2">
      <c r="A13" s="12" t="str">
        <f t="shared" si="0"/>
        <v>80Isabel VernonThe Cruel Sea</v>
      </c>
      <c r="B13" s="13">
        <v>80</v>
      </c>
      <c r="C13" s="14" t="s">
        <v>457</v>
      </c>
      <c r="D13" s="15" t="s">
        <v>463</v>
      </c>
      <c r="E13" s="20"/>
      <c r="F13" s="16" t="s">
        <v>184</v>
      </c>
      <c r="G13" s="20"/>
      <c r="H13" s="13"/>
      <c r="I13" s="30">
        <v>66.09</v>
      </c>
      <c r="J13" s="142"/>
      <c r="K13" s="32"/>
      <c r="L13" s="17">
        <v>3</v>
      </c>
      <c r="M13" s="18">
        <f t="shared" si="1"/>
        <v>5</v>
      </c>
      <c r="N13" s="19">
        <f t="shared" si="2"/>
        <v>5</v>
      </c>
    </row>
    <row r="14" spans="1:14" s="9" customFormat="1" ht="14.25" x14ac:dyDescent="0.2">
      <c r="A14" s="12" t="str">
        <f t="shared" si="0"/>
        <v>80Leah PriestChristopher Robin</v>
      </c>
      <c r="B14" s="13">
        <v>80</v>
      </c>
      <c r="C14" s="14" t="s">
        <v>460</v>
      </c>
      <c r="D14" s="15" t="s">
        <v>461</v>
      </c>
      <c r="E14" s="20"/>
      <c r="F14" s="16" t="s">
        <v>184</v>
      </c>
      <c r="G14" s="20"/>
      <c r="H14" s="13"/>
      <c r="I14" s="30">
        <v>80.67</v>
      </c>
      <c r="J14" s="142"/>
      <c r="K14" s="32"/>
      <c r="L14" s="17">
        <v>4</v>
      </c>
      <c r="M14" s="18">
        <f t="shared" si="1"/>
        <v>4</v>
      </c>
      <c r="N14" s="19">
        <f t="shared" si="2"/>
        <v>4</v>
      </c>
    </row>
    <row r="15" spans="1:14" s="9" customFormat="1" ht="14.25" x14ac:dyDescent="0.2">
      <c r="A15" s="12" t="str">
        <f t="shared" si="0"/>
        <v>80Rose RedmanRoyal Maple</v>
      </c>
      <c r="B15" s="13">
        <v>80</v>
      </c>
      <c r="C15" s="14" t="s">
        <v>592</v>
      </c>
      <c r="D15" s="15" t="s">
        <v>594</v>
      </c>
      <c r="E15" s="20"/>
      <c r="F15" s="16"/>
      <c r="G15" s="20"/>
      <c r="H15" s="13"/>
      <c r="I15" s="30" t="s">
        <v>591</v>
      </c>
      <c r="J15" s="142"/>
      <c r="K15" s="32"/>
      <c r="L15" s="17">
        <v>0</v>
      </c>
      <c r="M15" s="18">
        <f t="shared" si="1"/>
        <v>0</v>
      </c>
      <c r="N15" s="19">
        <f t="shared" si="2"/>
        <v>0</v>
      </c>
    </row>
    <row r="16" spans="1:14" s="9" customFormat="1" ht="14.25" x14ac:dyDescent="0.2">
      <c r="A16" s="12" t="str">
        <f t="shared" si="0"/>
        <v>65Hannah SteinhoffWillowie Wild Child</v>
      </c>
      <c r="B16" s="13">
        <v>65</v>
      </c>
      <c r="C16" s="14" t="s">
        <v>422</v>
      </c>
      <c r="D16" s="15" t="s">
        <v>434</v>
      </c>
      <c r="E16" s="20"/>
      <c r="F16" s="16"/>
      <c r="G16" s="20"/>
      <c r="H16" s="13">
        <v>35.31</v>
      </c>
      <c r="I16" s="30"/>
      <c r="J16" s="142"/>
      <c r="K16" s="32"/>
      <c r="L16" s="17">
        <v>1</v>
      </c>
      <c r="M16" s="18">
        <f t="shared" si="1"/>
        <v>7</v>
      </c>
      <c r="N16" s="19">
        <f t="shared" si="2"/>
        <v>7</v>
      </c>
    </row>
    <row r="17" spans="1:14" s="9" customFormat="1" ht="14.25" x14ac:dyDescent="0.2">
      <c r="A17" s="12" t="str">
        <f t="shared" si="0"/>
        <v>65Zoe Raston JonesShesafan</v>
      </c>
      <c r="B17" s="13">
        <v>65</v>
      </c>
      <c r="C17" s="14" t="s">
        <v>595</v>
      </c>
      <c r="D17" s="15" t="s">
        <v>596</v>
      </c>
      <c r="E17" s="20"/>
      <c r="F17" s="16" t="s">
        <v>597</v>
      </c>
      <c r="G17" s="20"/>
      <c r="H17" s="13">
        <v>51.04</v>
      </c>
      <c r="I17" s="30"/>
      <c r="J17" s="142"/>
      <c r="K17" s="32"/>
      <c r="L17" s="17">
        <v>2</v>
      </c>
      <c r="M17" s="18">
        <f t="shared" si="1"/>
        <v>6</v>
      </c>
      <c r="N17" s="19">
        <f t="shared" si="2"/>
        <v>6</v>
      </c>
    </row>
    <row r="18" spans="1:14" s="9" customFormat="1" ht="14.25" x14ac:dyDescent="0.2">
      <c r="A18" s="12" t="str">
        <f t="shared" si="0"/>
        <v>65Emily CarpenterFabulistic</v>
      </c>
      <c r="B18" s="13">
        <v>65</v>
      </c>
      <c r="C18" s="14" t="s">
        <v>517</v>
      </c>
      <c r="D18" s="15" t="s">
        <v>234</v>
      </c>
      <c r="E18" s="20"/>
      <c r="F18" s="16" t="s">
        <v>264</v>
      </c>
      <c r="G18" s="20"/>
      <c r="H18" s="13">
        <v>76.34</v>
      </c>
      <c r="I18" s="30"/>
      <c r="J18" s="142"/>
      <c r="K18" s="32"/>
      <c r="L18" s="17">
        <v>3</v>
      </c>
      <c r="M18" s="18">
        <f t="shared" si="1"/>
        <v>5</v>
      </c>
      <c r="N18" s="19">
        <f t="shared" si="2"/>
        <v>5</v>
      </c>
    </row>
    <row r="19" spans="1:14" s="9" customFormat="1" ht="14.25" x14ac:dyDescent="0.2">
      <c r="A19" s="12" t="str">
        <f t="shared" si="0"/>
        <v>65Karryn BullerBrok</v>
      </c>
      <c r="B19" s="13">
        <v>65</v>
      </c>
      <c r="C19" s="14" t="s">
        <v>598</v>
      </c>
      <c r="D19" s="15" t="s">
        <v>599</v>
      </c>
      <c r="E19" s="20"/>
      <c r="F19" s="16" t="s">
        <v>600</v>
      </c>
      <c r="G19" s="20"/>
      <c r="H19" s="13" t="s">
        <v>591</v>
      </c>
      <c r="I19" s="30"/>
      <c r="J19" s="142"/>
      <c r="K19" s="32"/>
      <c r="L19" s="17">
        <v>0</v>
      </c>
      <c r="M19" s="18">
        <f t="shared" si="1"/>
        <v>0</v>
      </c>
      <c r="N19" s="19">
        <f t="shared" si="2"/>
        <v>0</v>
      </c>
    </row>
    <row r="20" spans="1:14" s="9" customFormat="1" ht="14.25" x14ac:dyDescent="0.2">
      <c r="A20" s="12" t="str">
        <f t="shared" si="0"/>
        <v>65Joshua DuncanTyalla Oriole</v>
      </c>
      <c r="B20" s="13">
        <v>65</v>
      </c>
      <c r="C20" s="14" t="s">
        <v>262</v>
      </c>
      <c r="D20" s="15" t="s">
        <v>263</v>
      </c>
      <c r="E20" s="20"/>
      <c r="F20" s="16" t="s">
        <v>264</v>
      </c>
      <c r="G20" s="20"/>
      <c r="H20" s="13">
        <v>26.25</v>
      </c>
      <c r="I20" s="30"/>
      <c r="J20" s="142"/>
      <c r="K20" s="32"/>
      <c r="L20" s="17">
        <v>1</v>
      </c>
      <c r="M20" s="18">
        <f t="shared" si="1"/>
        <v>7</v>
      </c>
      <c r="N20" s="19">
        <f t="shared" si="2"/>
        <v>7</v>
      </c>
    </row>
    <row r="21" spans="1:14" ht="14.25" x14ac:dyDescent="0.2">
      <c r="A21" s="12" t="str">
        <f t="shared" si="0"/>
        <v>65Zara Coussens-LeesonRegal Donatello</v>
      </c>
      <c r="B21" s="13">
        <v>65</v>
      </c>
      <c r="C21" s="14" t="s">
        <v>364</v>
      </c>
      <c r="D21" s="15" t="s">
        <v>365</v>
      </c>
      <c r="E21" s="20"/>
      <c r="F21" s="16" t="s">
        <v>209</v>
      </c>
      <c r="G21" s="20"/>
      <c r="H21" s="13">
        <v>31.81</v>
      </c>
      <c r="I21" s="30"/>
      <c r="J21" s="142"/>
      <c r="K21" s="32"/>
      <c r="L21" s="17">
        <v>2</v>
      </c>
      <c r="M21" s="18">
        <f t="shared" si="1"/>
        <v>6</v>
      </c>
      <c r="N21" s="19">
        <f t="shared" si="2"/>
        <v>6</v>
      </c>
    </row>
    <row r="22" spans="1:14" ht="14.25" x14ac:dyDescent="0.2">
      <c r="A22" s="12" t="str">
        <f t="shared" si="0"/>
        <v>65Zoe VernonLondon</v>
      </c>
      <c r="B22" s="13">
        <v>65</v>
      </c>
      <c r="C22" s="14" t="s">
        <v>258</v>
      </c>
      <c r="D22" s="15" t="s">
        <v>601</v>
      </c>
      <c r="E22" s="20"/>
      <c r="F22" s="16" t="s">
        <v>184</v>
      </c>
      <c r="G22" s="20"/>
      <c r="H22" s="13">
        <v>41.01</v>
      </c>
      <c r="I22" s="30"/>
      <c r="J22" s="142"/>
      <c r="K22" s="32"/>
      <c r="L22" s="17">
        <v>3</v>
      </c>
      <c r="M22" s="18">
        <f t="shared" si="1"/>
        <v>5</v>
      </c>
      <c r="N22" s="19">
        <f t="shared" si="2"/>
        <v>5</v>
      </c>
    </row>
    <row r="23" spans="1:14" ht="14.25" x14ac:dyDescent="0.2">
      <c r="A23" s="12" t="str">
        <f t="shared" si="0"/>
        <v>65Tayah JoyPowderbark Gucci</v>
      </c>
      <c r="B23" s="13">
        <v>65</v>
      </c>
      <c r="C23" s="14" t="s">
        <v>357</v>
      </c>
      <c r="D23" s="15" t="s">
        <v>358</v>
      </c>
      <c r="E23" s="20"/>
      <c r="F23" s="16" t="s">
        <v>91</v>
      </c>
      <c r="G23" s="20"/>
      <c r="H23" s="13">
        <v>41.19</v>
      </c>
      <c r="I23" s="30"/>
      <c r="J23" s="142"/>
      <c r="K23" s="32"/>
      <c r="L23" s="17">
        <v>4</v>
      </c>
      <c r="M23" s="18">
        <f t="shared" si="1"/>
        <v>4</v>
      </c>
      <c r="N23" s="19">
        <f t="shared" si="2"/>
        <v>4</v>
      </c>
    </row>
    <row r="24" spans="1:14" s="9" customFormat="1" ht="14.25" x14ac:dyDescent="0.2">
      <c r="A24" s="12" t="str">
        <f t="shared" si="0"/>
        <v>65Remy BentJameela</v>
      </c>
      <c r="B24" s="13">
        <v>65</v>
      </c>
      <c r="C24" s="14" t="s">
        <v>361</v>
      </c>
      <c r="D24" s="15" t="s">
        <v>362</v>
      </c>
      <c r="E24" s="20"/>
      <c r="F24" s="16" t="s">
        <v>184</v>
      </c>
      <c r="G24" s="20"/>
      <c r="H24" s="13">
        <v>50.12</v>
      </c>
      <c r="I24" s="30"/>
      <c r="J24" s="142"/>
      <c r="K24" s="32"/>
      <c r="L24" s="17">
        <v>5</v>
      </c>
      <c r="M24" s="18">
        <f t="shared" si="1"/>
        <v>3</v>
      </c>
      <c r="N24" s="19">
        <f t="shared" si="2"/>
        <v>3</v>
      </c>
    </row>
    <row r="25" spans="1:14" s="9" customFormat="1" ht="14.25" x14ac:dyDescent="0.2">
      <c r="A25" s="12" t="str">
        <f t="shared" si="0"/>
        <v>65Bridie WandelMack</v>
      </c>
      <c r="B25" s="13">
        <v>65</v>
      </c>
      <c r="C25" s="14" t="s">
        <v>602</v>
      </c>
      <c r="D25" s="15" t="s">
        <v>603</v>
      </c>
      <c r="E25" s="20"/>
      <c r="F25" s="16"/>
      <c r="G25" s="20"/>
      <c r="H25" s="13" t="s">
        <v>591</v>
      </c>
      <c r="I25" s="30"/>
      <c r="J25" s="142"/>
      <c r="K25" s="32"/>
      <c r="L25" s="17">
        <v>0</v>
      </c>
      <c r="M25" s="18">
        <f t="shared" si="1"/>
        <v>0</v>
      </c>
      <c r="N25" s="19">
        <f t="shared" si="2"/>
        <v>0</v>
      </c>
    </row>
    <row r="26" spans="1:14" s="9" customFormat="1" ht="14.25" x14ac:dyDescent="0.2">
      <c r="A26" s="12" t="str">
        <f t="shared" si="0"/>
        <v>45Emma WieseMoney Matters</v>
      </c>
      <c r="B26" s="13">
        <v>45</v>
      </c>
      <c r="C26" s="14" t="s">
        <v>604</v>
      </c>
      <c r="D26" s="15" t="s">
        <v>605</v>
      </c>
      <c r="E26" s="20"/>
      <c r="F26" s="16" t="s">
        <v>588</v>
      </c>
      <c r="G26" s="20">
        <v>42.75</v>
      </c>
      <c r="H26" s="13"/>
      <c r="I26" s="30"/>
      <c r="J26" s="142"/>
      <c r="K26" s="32"/>
      <c r="L26" s="17">
        <v>1</v>
      </c>
      <c r="M26" s="18">
        <f t="shared" si="1"/>
        <v>7</v>
      </c>
      <c r="N26" s="19">
        <f t="shared" si="2"/>
        <v>7</v>
      </c>
    </row>
    <row r="27" spans="1:14" s="9" customFormat="1" ht="14.25" x14ac:dyDescent="0.2">
      <c r="A27" s="12" t="str">
        <f t="shared" si="0"/>
        <v>45Felicity HeazlewoodRusty</v>
      </c>
      <c r="B27" s="13">
        <v>45</v>
      </c>
      <c r="C27" s="14" t="s">
        <v>344</v>
      </c>
      <c r="D27" s="15" t="s">
        <v>345</v>
      </c>
      <c r="E27" s="20"/>
      <c r="F27" s="16"/>
      <c r="G27" s="20">
        <v>42.81</v>
      </c>
      <c r="H27" s="13"/>
      <c r="I27" s="30"/>
      <c r="J27" s="142"/>
      <c r="K27" s="32"/>
      <c r="L27" s="17">
        <v>2</v>
      </c>
      <c r="M27" s="18">
        <f t="shared" si="1"/>
        <v>6</v>
      </c>
      <c r="N27" s="19">
        <f t="shared" si="2"/>
        <v>6</v>
      </c>
    </row>
    <row r="28" spans="1:14" s="9" customFormat="1" ht="14.25" x14ac:dyDescent="0.2">
      <c r="A28" s="12" t="str">
        <f t="shared" si="0"/>
        <v>45Chantelle BullerNacho</v>
      </c>
      <c r="B28" s="13">
        <v>45</v>
      </c>
      <c r="C28" s="14" t="s">
        <v>606</v>
      </c>
      <c r="D28" s="15" t="s">
        <v>607</v>
      </c>
      <c r="E28" s="20"/>
      <c r="F28" s="16" t="s">
        <v>600</v>
      </c>
      <c r="G28" s="20">
        <v>111.92</v>
      </c>
      <c r="H28" s="13"/>
      <c r="I28" s="30"/>
      <c r="J28" s="142"/>
      <c r="K28" s="32"/>
      <c r="L28" s="17">
        <v>3</v>
      </c>
      <c r="M28" s="18">
        <f t="shared" si="1"/>
        <v>5</v>
      </c>
      <c r="N28" s="19">
        <f t="shared" si="2"/>
        <v>5</v>
      </c>
    </row>
    <row r="29" spans="1:14" s="9" customFormat="1" ht="14.25" x14ac:dyDescent="0.2">
      <c r="A29" s="12" t="str">
        <f t="shared" si="0"/>
        <v>45Lily BoltBen</v>
      </c>
      <c r="B29" s="13">
        <v>45</v>
      </c>
      <c r="C29" s="14" t="s">
        <v>608</v>
      </c>
      <c r="D29" s="15" t="s">
        <v>609</v>
      </c>
      <c r="E29" s="20"/>
      <c r="F29" s="16" t="s">
        <v>318</v>
      </c>
      <c r="G29" s="20">
        <v>155.12</v>
      </c>
      <c r="H29" s="13"/>
      <c r="I29" s="30"/>
      <c r="J29" s="142"/>
      <c r="K29" s="32"/>
      <c r="L29" s="17">
        <v>4</v>
      </c>
      <c r="M29" s="18">
        <f t="shared" si="1"/>
        <v>4</v>
      </c>
      <c r="N29" s="19">
        <f t="shared" si="2"/>
        <v>4</v>
      </c>
    </row>
    <row r="30" spans="1:14" s="9" customFormat="1" ht="14.25" x14ac:dyDescent="0.2">
      <c r="A30" s="12" t="str">
        <f t="shared" si="0"/>
        <v>45Ruby DuncanLester</v>
      </c>
      <c r="B30" s="13">
        <v>45</v>
      </c>
      <c r="C30" s="14" t="s">
        <v>610</v>
      </c>
      <c r="D30" s="15" t="s">
        <v>611</v>
      </c>
      <c r="E30" s="20"/>
      <c r="F30" s="16" t="s">
        <v>318</v>
      </c>
      <c r="G30" s="20">
        <v>36.51</v>
      </c>
      <c r="H30" s="13"/>
      <c r="I30" s="30"/>
      <c r="J30" s="142"/>
      <c r="K30" s="32"/>
      <c r="L30" s="17">
        <v>1</v>
      </c>
      <c r="M30" s="18">
        <f t="shared" si="1"/>
        <v>7</v>
      </c>
      <c r="N30" s="19">
        <f t="shared" si="2"/>
        <v>7</v>
      </c>
    </row>
    <row r="31" spans="1:14" s="9" customFormat="1" ht="14.25" x14ac:dyDescent="0.2">
      <c r="A31" s="12" t="str">
        <f t="shared" si="0"/>
        <v>45Florence WilsonPaddy</v>
      </c>
      <c r="B31" s="13">
        <v>45</v>
      </c>
      <c r="C31" s="14" t="s">
        <v>335</v>
      </c>
      <c r="D31" s="15" t="s">
        <v>336</v>
      </c>
      <c r="E31" s="20"/>
      <c r="F31" s="16" t="s">
        <v>318</v>
      </c>
      <c r="G31" s="20">
        <v>44</v>
      </c>
      <c r="H31" s="13"/>
      <c r="I31" s="30"/>
      <c r="J31" s="142"/>
      <c r="K31" s="32"/>
      <c r="L31" s="17">
        <v>2</v>
      </c>
      <c r="M31" s="18">
        <f t="shared" si="1"/>
        <v>6</v>
      </c>
      <c r="N31" s="19">
        <f t="shared" si="2"/>
        <v>6</v>
      </c>
    </row>
    <row r="32" spans="1:14" s="9" customFormat="1" ht="14.25" x14ac:dyDescent="0.2">
      <c r="A32" s="12" t="str">
        <f t="shared" si="0"/>
        <v>45Ruby HaggertyEllie</v>
      </c>
      <c r="B32" s="13">
        <v>45</v>
      </c>
      <c r="C32" s="14" t="s">
        <v>319</v>
      </c>
      <c r="D32" s="15" t="s">
        <v>320</v>
      </c>
      <c r="E32" s="20"/>
      <c r="F32" s="16" t="s">
        <v>184</v>
      </c>
      <c r="G32" s="20">
        <v>51.02</v>
      </c>
      <c r="H32" s="13"/>
      <c r="I32" s="30"/>
      <c r="J32" s="142"/>
      <c r="K32" s="32"/>
      <c r="L32" s="17">
        <v>3</v>
      </c>
      <c r="M32" s="18">
        <f t="shared" si="1"/>
        <v>5</v>
      </c>
      <c r="N32" s="19">
        <f t="shared" si="2"/>
        <v>5</v>
      </c>
    </row>
    <row r="33" spans="1:14" s="9" customFormat="1" ht="14.25" x14ac:dyDescent="0.2">
      <c r="A33" s="12" t="str">
        <f t="shared" si="0"/>
        <v>45Lauren SmithViolet</v>
      </c>
      <c r="B33" s="13">
        <v>45</v>
      </c>
      <c r="C33" s="14" t="s">
        <v>321</v>
      </c>
      <c r="D33" s="15" t="s">
        <v>322</v>
      </c>
      <c r="E33" s="20"/>
      <c r="F33" s="16" t="s">
        <v>184</v>
      </c>
      <c r="G33" s="20">
        <v>112.65</v>
      </c>
      <c r="H33" s="13"/>
      <c r="I33" s="30"/>
      <c r="J33" s="142"/>
      <c r="K33" s="32"/>
      <c r="L33" s="17">
        <v>4</v>
      </c>
      <c r="M33" s="18">
        <f t="shared" si="1"/>
        <v>4</v>
      </c>
      <c r="N33" s="19">
        <f t="shared" si="2"/>
        <v>4</v>
      </c>
    </row>
    <row r="34" spans="1:14" s="9" customFormat="1" ht="14.25" x14ac:dyDescent="0.2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s="9" customFormat="1" ht="14.25" x14ac:dyDescent="0.2">
      <c r="A35" s="12" t="str">
        <f t="shared" si="0"/>
        <v/>
      </c>
      <c r="B35" s="13"/>
      <c r="C35" s="14" t="s">
        <v>19</v>
      </c>
      <c r="D35" s="15" t="s">
        <v>19</v>
      </c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s="9" customFormat="1" ht="14.25" x14ac:dyDescent="0.2">
      <c r="A36" s="12" t="str">
        <f t="shared" si="0"/>
        <v/>
      </c>
      <c r="B36" s="13"/>
      <c r="C36" s="14"/>
      <c r="D36" s="15" t="s">
        <v>19</v>
      </c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s="9" customFormat="1" ht="14.25" x14ac:dyDescent="0.2">
      <c r="A37" s="12" t="str">
        <f t="shared" si="0"/>
        <v/>
      </c>
      <c r="B37" s="13"/>
      <c r="C37" s="14"/>
      <c r="D37" s="15" t="s">
        <v>19</v>
      </c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/>
      <c r="D38" s="15" t="s">
        <v>19</v>
      </c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14"/>
      <c r="D39" s="15" t="s">
        <v>19</v>
      </c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14"/>
      <c r="D40" s="15" t="s">
        <v>19</v>
      </c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25" x14ac:dyDescent="0.2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ref="A70:A100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25" x14ac:dyDescent="0.2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:M97" si="5">IF(L71=1,7,IF(L71=2,6,IF(L71=3,5,IF(L71=4,4,IF(L71=5,3,IF(L71=6,2,IF(L71&gt;=6,1,0)))))))</f>
        <v>0</v>
      </c>
      <c r="N71" s="19">
        <f t="shared" ref="N71:N97" si="6">SUM(M71+$N$5)</f>
        <v>0</v>
      </c>
    </row>
    <row r="72" spans="1:14" ht="14.25" x14ac:dyDescent="0.2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25" x14ac:dyDescent="0.2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25" x14ac:dyDescent="0.2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25" x14ac:dyDescent="0.2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25" x14ac:dyDescent="0.2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4.25" x14ac:dyDescent="0.2">
      <c r="A98" s="12" t="str">
        <f t="shared" si="4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/>
      <c r="N98" s="19"/>
    </row>
    <row r="99" spans="1:14" ht="14.25" x14ac:dyDescent="0.2">
      <c r="A99" s="12" t="str">
        <f t="shared" si="4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/>
      <c r="N99" s="19"/>
    </row>
    <row r="100" spans="1:14" ht="15" thickBot="1" x14ac:dyDescent="0.25">
      <c r="A100" s="12" t="str">
        <f t="shared" si="4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/>
      <c r="N100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0" priority="497"/>
  </conditionalFormatting>
  <conditionalFormatting sqref="C6:D36">
    <cfRule type="duplicateValues" dxfId="9" priority="496"/>
  </conditionalFormatting>
  <conditionalFormatting sqref="C6:D42">
    <cfRule type="duplicateValues" dxfId="8" priority="498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7FAA-2A64-497F-9D3F-DD4DEFD675A5}">
  <sheetPr codeName="Sheet21">
    <tabColor rgb="FFC00000"/>
  </sheetPr>
  <dimension ref="A1:O98"/>
  <sheetViews>
    <sheetView topLeftCell="A2" workbookViewId="0">
      <selection activeCell="I18" sqref="I18"/>
    </sheetView>
  </sheetViews>
  <sheetFormatPr defaultColWidth="9.140625" defaultRowHeight="12.75" x14ac:dyDescent="0.2"/>
  <cols>
    <col min="1" max="1" width="49.28515625" bestFit="1" customWidth="1"/>
    <col min="2" max="2" width="6.7109375" customWidth="1"/>
    <col min="3" max="3" width="25.28515625" bestFit="1" customWidth="1"/>
    <col min="4" max="4" width="21.85546875" bestFit="1" customWidth="1"/>
    <col min="5" max="5" width="9.5703125" bestFit="1" customWidth="1"/>
    <col min="6" max="6" width="14.8554687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  <col min="16" max="16" width="8.85546875" customWidth="1"/>
  </cols>
  <sheetData>
    <row r="1" spans="1:15" s="9" customFormat="1" ht="22.5" customHeight="1" thickBot="1" x14ac:dyDescent="0.25">
      <c r="A1" s="78">
        <f>SUM(A2-1)</f>
        <v>15</v>
      </c>
      <c r="B1" s="656" t="s">
        <v>84</v>
      </c>
      <c r="C1" s="657"/>
      <c r="D1" s="7" t="s">
        <v>11</v>
      </c>
      <c r="E1" s="658" t="s">
        <v>378</v>
      </c>
      <c r="F1" s="659"/>
      <c r="G1" s="659"/>
      <c r="H1" s="659"/>
      <c r="I1" s="659"/>
      <c r="J1" s="659"/>
      <c r="K1" s="8" t="s">
        <v>12</v>
      </c>
      <c r="L1" s="699" t="s">
        <v>379</v>
      </c>
      <c r="M1" s="661"/>
      <c r="N1" s="8" t="s">
        <v>22</v>
      </c>
    </row>
    <row r="2" spans="1:15" s="9" customFormat="1" ht="22.5" customHeight="1" thickBot="1" x14ac:dyDescent="0.25">
      <c r="A2" s="1">
        <f>COUNTA(_xlfn.UNIQUE(D6:D198))</f>
        <v>16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5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5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5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5" ht="14.25" x14ac:dyDescent="0.2">
      <c r="A6" s="12" t="str">
        <f t="shared" ref="A6:A37" si="0">CONCATENATE(B6,C6,D6)</f>
        <v>105Meadow FrenchDark Deception</v>
      </c>
      <c r="B6" s="13">
        <v>105</v>
      </c>
      <c r="C6" s="266" t="s">
        <v>175</v>
      </c>
      <c r="D6" s="15" t="s">
        <v>176</v>
      </c>
      <c r="E6" s="20"/>
      <c r="F6" s="16"/>
      <c r="G6" s="20"/>
      <c r="H6" s="13"/>
      <c r="I6" s="30"/>
      <c r="J6" s="142"/>
      <c r="K6" s="32">
        <v>38.700000000000003</v>
      </c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</row>
    <row r="7" spans="1:15" ht="14.25" x14ac:dyDescent="0.2">
      <c r="A7" s="12" t="str">
        <f t="shared" si="0"/>
        <v>95Sadie MorrisonStars Align</v>
      </c>
      <c r="B7" s="13">
        <v>95</v>
      </c>
      <c r="C7" s="14" t="s">
        <v>1057</v>
      </c>
      <c r="D7" s="15" t="s">
        <v>1058</v>
      </c>
      <c r="E7" s="20"/>
      <c r="F7" s="16"/>
      <c r="G7" s="20"/>
      <c r="H7" s="13"/>
      <c r="I7" s="30"/>
      <c r="J7" s="142">
        <v>31.69</v>
      </c>
      <c r="K7" s="32"/>
      <c r="L7" s="17">
        <v>1</v>
      </c>
      <c r="M7" s="18">
        <f t="shared" ref="M7:M20" si="1">IF(L7=1,7,IF(L7=2,6,IF(L7=3,5,IF(L7=4,4,IF(L7=5,3,IF(L7=6,2,IF(L7&gt;=6,1,0)))))))</f>
        <v>7</v>
      </c>
      <c r="N7" s="19">
        <f t="shared" ref="N7:N64" si="2">SUM(M7+$N$5)</f>
        <v>7</v>
      </c>
      <c r="O7" s="29"/>
    </row>
    <row r="8" spans="1:15" ht="14.25" x14ac:dyDescent="0.2">
      <c r="A8" s="12" t="str">
        <f t="shared" si="0"/>
        <v>80Hannah SteinhoffIvorstone Sense Of Self</v>
      </c>
      <c r="B8" s="13">
        <v>80</v>
      </c>
      <c r="C8" s="14" t="s">
        <v>422</v>
      </c>
      <c r="D8" s="15" t="s">
        <v>429</v>
      </c>
      <c r="E8" s="20"/>
      <c r="F8" s="16"/>
      <c r="G8" s="20"/>
      <c r="H8" s="13"/>
      <c r="I8" s="30">
        <v>41.19</v>
      </c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</row>
    <row r="9" spans="1:15" ht="14.25" x14ac:dyDescent="0.2">
      <c r="A9" s="12" t="str">
        <f t="shared" si="0"/>
        <v>80Matilda SteinhoffIvorstone Swipe It</v>
      </c>
      <c r="B9" s="13">
        <v>80</v>
      </c>
      <c r="C9" s="14" t="s">
        <v>423</v>
      </c>
      <c r="D9" s="15" t="s">
        <v>435</v>
      </c>
      <c r="E9" s="20"/>
      <c r="F9" s="16"/>
      <c r="G9" s="20"/>
      <c r="H9" s="13"/>
      <c r="I9" s="30">
        <v>47.38</v>
      </c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</row>
    <row r="10" spans="1:15" ht="14.25" x14ac:dyDescent="0.2">
      <c r="A10" s="12" t="str">
        <f t="shared" si="0"/>
        <v>80Leah PriestChristopher Robin</v>
      </c>
      <c r="B10" s="13">
        <v>80</v>
      </c>
      <c r="C10" s="266" t="s">
        <v>460</v>
      </c>
      <c r="D10" s="15" t="s">
        <v>461</v>
      </c>
      <c r="E10" s="20"/>
      <c r="F10" s="16"/>
      <c r="G10" s="20"/>
      <c r="H10" s="13"/>
      <c r="I10" s="30">
        <v>85.86</v>
      </c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</row>
    <row r="11" spans="1:15" ht="14.25" x14ac:dyDescent="0.2">
      <c r="A11" s="12" t="str">
        <f t="shared" si="0"/>
        <v>80Jodie PriestCallie</v>
      </c>
      <c r="B11" s="13">
        <v>80</v>
      </c>
      <c r="C11" s="14" t="s">
        <v>210</v>
      </c>
      <c r="D11" s="262" t="s">
        <v>211</v>
      </c>
      <c r="E11" s="20"/>
      <c r="F11" s="16"/>
      <c r="G11" s="20"/>
      <c r="H11" s="13"/>
      <c r="I11" s="30">
        <v>99.15</v>
      </c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</row>
    <row r="12" spans="1:15" ht="14.25" x14ac:dyDescent="0.2">
      <c r="A12" s="12" t="str">
        <f t="shared" si="0"/>
        <v>65Macey GreenRowen Pixie</v>
      </c>
      <c r="B12" s="13">
        <v>65</v>
      </c>
      <c r="C12" s="14" t="s">
        <v>287</v>
      </c>
      <c r="D12" s="15" t="s">
        <v>288</v>
      </c>
      <c r="E12" s="20"/>
      <c r="F12" s="16"/>
      <c r="G12" s="20"/>
      <c r="H12" s="13">
        <v>36.549999999999997</v>
      </c>
      <c r="I12" s="30"/>
      <c r="J12" s="142"/>
      <c r="K12" s="32"/>
      <c r="L12" s="17">
        <v>1</v>
      </c>
      <c r="M12" s="18">
        <f t="shared" si="1"/>
        <v>7</v>
      </c>
      <c r="N12" s="19">
        <f t="shared" si="2"/>
        <v>7</v>
      </c>
      <c r="O12" s="29"/>
    </row>
    <row r="13" spans="1:15" ht="14.25" x14ac:dyDescent="0.2">
      <c r="A13" s="12" t="str">
        <f t="shared" si="0"/>
        <v>65Olive ShillingtonEsb Irish Ritual</v>
      </c>
      <c r="B13" s="13">
        <v>65</v>
      </c>
      <c r="C13" s="14" t="s">
        <v>1059</v>
      </c>
      <c r="D13" s="15" t="s">
        <v>1060</v>
      </c>
      <c r="E13" s="20"/>
      <c r="F13" s="16"/>
      <c r="G13" s="20"/>
      <c r="H13" s="13">
        <v>44.58</v>
      </c>
      <c r="I13" s="30"/>
      <c r="J13" s="142"/>
      <c r="K13" s="32"/>
      <c r="L13" s="17">
        <v>2</v>
      </c>
      <c r="M13" s="18">
        <f t="shared" si="1"/>
        <v>6</v>
      </c>
      <c r="N13" s="19">
        <f t="shared" si="2"/>
        <v>6</v>
      </c>
      <c r="O13" s="29"/>
    </row>
    <row r="14" spans="1:15" ht="14.25" x14ac:dyDescent="0.2">
      <c r="A14" s="12" t="str">
        <f t="shared" si="0"/>
        <v>65Willow BennettDamaspia Park Emily’S Gold</v>
      </c>
      <c r="B14" s="13">
        <v>65</v>
      </c>
      <c r="C14" s="14" t="s">
        <v>409</v>
      </c>
      <c r="D14" s="15" t="s">
        <v>564</v>
      </c>
      <c r="E14" s="20"/>
      <c r="F14" s="16"/>
      <c r="G14" s="20"/>
      <c r="H14" s="13">
        <v>45.62</v>
      </c>
      <c r="I14" s="30"/>
      <c r="J14" s="142"/>
      <c r="K14" s="32"/>
      <c r="L14" s="17">
        <v>3</v>
      </c>
      <c r="M14" s="18">
        <f t="shared" si="1"/>
        <v>5</v>
      </c>
      <c r="N14" s="19">
        <f t="shared" si="2"/>
        <v>5</v>
      </c>
    </row>
    <row r="15" spans="1:15" ht="14.25" x14ac:dyDescent="0.2">
      <c r="A15" s="12" t="str">
        <f t="shared" si="0"/>
        <v>65Bridie WandelMack</v>
      </c>
      <c r="B15" s="13">
        <v>65</v>
      </c>
      <c r="C15" s="14" t="s">
        <v>602</v>
      </c>
      <c r="D15" s="15" t="s">
        <v>603</v>
      </c>
      <c r="E15" s="20"/>
      <c r="F15" s="16"/>
      <c r="G15" s="20"/>
      <c r="H15" s="13">
        <v>47.05</v>
      </c>
      <c r="I15" s="30"/>
      <c r="J15" s="142"/>
      <c r="K15" s="32"/>
      <c r="L15" s="17">
        <v>4</v>
      </c>
      <c r="M15" s="18">
        <f t="shared" si="1"/>
        <v>4</v>
      </c>
      <c r="N15" s="19">
        <f t="shared" si="2"/>
        <v>4</v>
      </c>
    </row>
    <row r="16" spans="1:15" ht="14.25" x14ac:dyDescent="0.2">
      <c r="A16" s="12" t="str">
        <f t="shared" si="0"/>
        <v>65Olive ShillingtonSugar</v>
      </c>
      <c r="B16" s="13">
        <v>65</v>
      </c>
      <c r="C16" s="14" t="s">
        <v>1059</v>
      </c>
      <c r="D16" s="15" t="s">
        <v>1061</v>
      </c>
      <c r="E16" s="20"/>
      <c r="F16" s="16"/>
      <c r="G16" s="20"/>
      <c r="H16" s="13">
        <v>48.2</v>
      </c>
      <c r="I16" s="30"/>
      <c r="J16" s="142"/>
      <c r="K16" s="32"/>
      <c r="L16" s="17">
        <v>5</v>
      </c>
      <c r="M16" s="18">
        <f t="shared" si="1"/>
        <v>3</v>
      </c>
      <c r="N16" s="19">
        <f t="shared" si="2"/>
        <v>3</v>
      </c>
    </row>
    <row r="17" spans="1:14" ht="14.25" x14ac:dyDescent="0.2">
      <c r="A17" s="12" t="str">
        <f t="shared" si="0"/>
        <v>65Ruby HeatherSugarhill Debutante Gold</v>
      </c>
      <c r="B17" s="13">
        <v>65</v>
      </c>
      <c r="C17" s="266" t="s">
        <v>1062</v>
      </c>
      <c r="D17" s="262" t="s">
        <v>1063</v>
      </c>
      <c r="E17" s="20"/>
      <c r="F17" s="16"/>
      <c r="G17" s="20"/>
      <c r="H17" s="13">
        <v>55.02</v>
      </c>
      <c r="I17" s="30"/>
      <c r="J17" s="142"/>
      <c r="K17" s="32"/>
      <c r="L17" s="17">
        <v>6</v>
      </c>
      <c r="M17" s="18">
        <f t="shared" si="1"/>
        <v>2</v>
      </c>
      <c r="N17" s="19">
        <f t="shared" si="2"/>
        <v>2</v>
      </c>
    </row>
    <row r="18" spans="1:14" ht="14.25" x14ac:dyDescent="0.2">
      <c r="A18" s="12" t="str">
        <f t="shared" si="0"/>
        <v>45Macey GreenLlamados</v>
      </c>
      <c r="B18" s="13">
        <v>45</v>
      </c>
      <c r="C18" s="14" t="s">
        <v>287</v>
      </c>
      <c r="D18" s="15" t="s">
        <v>286</v>
      </c>
      <c r="E18" s="20"/>
      <c r="F18" s="16"/>
      <c r="G18" s="20">
        <v>25.89</v>
      </c>
      <c r="H18" s="13"/>
      <c r="I18" s="30"/>
      <c r="J18" s="142"/>
      <c r="K18" s="32"/>
      <c r="L18" s="17">
        <v>1</v>
      </c>
      <c r="M18" s="18">
        <f t="shared" si="1"/>
        <v>7</v>
      </c>
      <c r="N18" s="19">
        <f t="shared" si="2"/>
        <v>7</v>
      </c>
    </row>
    <row r="19" spans="1:14" ht="14.25" x14ac:dyDescent="0.2">
      <c r="A19" s="12" t="str">
        <f t="shared" si="0"/>
        <v>45Evelyn GovansMy Meggie Pony</v>
      </c>
      <c r="B19" s="13">
        <v>45</v>
      </c>
      <c r="C19" s="14" t="s">
        <v>1064</v>
      </c>
      <c r="D19" s="15" t="s">
        <v>1065</v>
      </c>
      <c r="E19" s="20"/>
      <c r="F19" s="16"/>
      <c r="G19" s="20">
        <v>37.61</v>
      </c>
      <c r="H19" s="13"/>
      <c r="I19" s="30"/>
      <c r="J19" s="142"/>
      <c r="K19" s="32"/>
      <c r="L19" s="17">
        <v>2</v>
      </c>
      <c r="M19" s="18">
        <f t="shared" si="1"/>
        <v>6</v>
      </c>
      <c r="N19" s="19">
        <f t="shared" si="2"/>
        <v>6</v>
      </c>
    </row>
    <row r="20" spans="1:14" ht="14.25" x14ac:dyDescent="0.2">
      <c r="A20" s="12" t="str">
        <f t="shared" si="0"/>
        <v>45Amy ChallenorLe Skelle Lodge Royale</v>
      </c>
      <c r="B20" s="13">
        <v>45</v>
      </c>
      <c r="C20" s="14" t="s">
        <v>220</v>
      </c>
      <c r="D20" s="15" t="s">
        <v>647</v>
      </c>
      <c r="E20" s="20"/>
      <c r="F20" s="16"/>
      <c r="G20" s="20">
        <v>41.78</v>
      </c>
      <c r="H20" s="13"/>
      <c r="I20" s="30"/>
      <c r="J20" s="142"/>
      <c r="K20" s="32"/>
      <c r="L20" s="17">
        <v>3</v>
      </c>
      <c r="M20" s="18">
        <f t="shared" si="1"/>
        <v>5</v>
      </c>
      <c r="N20" s="19">
        <f t="shared" si="2"/>
        <v>5</v>
      </c>
    </row>
    <row r="21" spans="1:14" ht="14.25" x14ac:dyDescent="0.2">
      <c r="A21" s="12" t="str">
        <f t="shared" si="0"/>
        <v/>
      </c>
      <c r="B21" s="13"/>
      <c r="C21" s="14" t="s">
        <v>19</v>
      </c>
      <c r="D21" s="15"/>
      <c r="E21" s="20"/>
      <c r="F21" s="16"/>
      <c r="G21" s="20"/>
      <c r="H21" s="13"/>
      <c r="I21" s="30"/>
      <c r="J21" s="142"/>
      <c r="K21" s="32"/>
      <c r="L21" s="17"/>
      <c r="M21" s="18"/>
      <c r="N21" s="19">
        <f t="shared" si="2"/>
        <v>0</v>
      </c>
    </row>
    <row r="22" spans="1:14" ht="14.25" x14ac:dyDescent="0.2">
      <c r="A22" s="12" t="str">
        <f t="shared" si="0"/>
        <v/>
      </c>
      <c r="B22" s="13"/>
      <c r="C22" s="14" t="s">
        <v>19</v>
      </c>
      <c r="D22" s="15"/>
      <c r="E22" s="20"/>
      <c r="F22" s="16"/>
      <c r="G22" s="20"/>
      <c r="H22" s="13"/>
      <c r="I22" s="30"/>
      <c r="J22" s="142"/>
      <c r="K22" s="32"/>
      <c r="L22" s="17"/>
      <c r="M22" s="18"/>
      <c r="N22" s="19">
        <f t="shared" si="2"/>
        <v>0</v>
      </c>
    </row>
    <row r="23" spans="1:14" ht="14.25" x14ac:dyDescent="0.2">
      <c r="A23" s="12" t="str">
        <f t="shared" si="0"/>
        <v/>
      </c>
      <c r="B23" s="13"/>
      <c r="C23" s="14" t="s">
        <v>19</v>
      </c>
      <c r="D23" s="262"/>
      <c r="E23" s="20"/>
      <c r="F23" s="16"/>
      <c r="G23" s="20"/>
      <c r="H23" s="13"/>
      <c r="I23" s="30"/>
      <c r="J23" s="142"/>
      <c r="K23" s="32"/>
      <c r="L23" s="17"/>
      <c r="M23" s="18"/>
      <c r="N23" s="19">
        <f t="shared" si="2"/>
        <v>0</v>
      </c>
    </row>
    <row r="24" spans="1:14" ht="14.25" x14ac:dyDescent="0.2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/>
      <c r="N24" s="19">
        <f t="shared" si="2"/>
        <v>0</v>
      </c>
    </row>
    <row r="25" spans="1:14" ht="14.25" x14ac:dyDescent="0.2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/>
      <c r="N25" s="19">
        <f t="shared" si="2"/>
        <v>0</v>
      </c>
    </row>
    <row r="26" spans="1:14" ht="14.25" x14ac:dyDescent="0.2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/>
      <c r="N26" s="19">
        <f t="shared" si="2"/>
        <v>0</v>
      </c>
    </row>
    <row r="27" spans="1:14" ht="14.25" x14ac:dyDescent="0.2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/>
      <c r="N27" s="19">
        <f t="shared" si="2"/>
        <v>0</v>
      </c>
    </row>
    <row r="28" spans="1:14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>
        <f t="shared" si="2"/>
        <v>0</v>
      </c>
    </row>
    <row r="29" spans="1:14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/>
      <c r="N29" s="19">
        <f t="shared" si="2"/>
        <v>0</v>
      </c>
    </row>
    <row r="30" spans="1:14" ht="14.25" x14ac:dyDescent="0.2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/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/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/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/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/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/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/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/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/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/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/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/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>
        <f t="shared" si="2"/>
        <v>0</v>
      </c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>
        <f t="shared" si="2"/>
        <v>0</v>
      </c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>
        <f t="shared" si="2"/>
        <v>0</v>
      </c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>
        <f t="shared" si="2"/>
        <v>0</v>
      </c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>
        <f t="shared" si="2"/>
        <v>0</v>
      </c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>
        <f t="shared" si="2"/>
        <v>0</v>
      </c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>
        <f t="shared" si="2"/>
        <v>0</v>
      </c>
    </row>
    <row r="54" spans="1:14" ht="14.25" x14ac:dyDescent="0.2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>
        <f t="shared" si="2"/>
        <v>0</v>
      </c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>
        <f t="shared" si="2"/>
        <v>0</v>
      </c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>
        <f t="shared" si="2"/>
        <v>0</v>
      </c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>
        <f t="shared" si="2"/>
        <v>0</v>
      </c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/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/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/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25" x14ac:dyDescent="0.2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25" x14ac:dyDescent="0.2">
      <c r="A70" s="12" t="str">
        <f t="shared" ref="A70:A98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25" x14ac:dyDescent="0.2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25" x14ac:dyDescent="0.2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25" x14ac:dyDescent="0.2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25" x14ac:dyDescent="0.2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25" x14ac:dyDescent="0.2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25" x14ac:dyDescent="0.2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25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18"/>
      <c r="N98" s="19"/>
    </row>
  </sheetData>
  <autoFilter ref="A3:N98" xr:uid="{2CCAC6C5-2E99-4602-8E85-68A1189D32EA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98">
      <sortCondition ref="B3:B98"/>
    </sortState>
  </autoFilter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7" priority="596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8B35-D09A-4B4D-83AD-35DABF8C4897}">
  <sheetPr codeName="Sheet33">
    <tabColor rgb="FFC00000"/>
  </sheetPr>
  <dimension ref="A1:P106"/>
  <sheetViews>
    <sheetView topLeftCell="A2" workbookViewId="0">
      <selection activeCell="M11" sqref="M11:N55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51</v>
      </c>
      <c r="B1" s="656" t="s">
        <v>84</v>
      </c>
      <c r="C1" s="657"/>
      <c r="D1" s="7" t="s">
        <v>11</v>
      </c>
      <c r="E1" s="658" t="s">
        <v>125</v>
      </c>
      <c r="F1" s="659"/>
      <c r="G1" s="659"/>
      <c r="H1" s="659"/>
      <c r="I1" s="659"/>
      <c r="J1" s="659"/>
      <c r="K1" s="8" t="s">
        <v>12</v>
      </c>
      <c r="L1" s="699" t="s">
        <v>381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52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0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45Mia NoakesHarry</v>
      </c>
      <c r="B6" s="13">
        <v>45</v>
      </c>
      <c r="C6" s="14" t="s">
        <v>753</v>
      </c>
      <c r="D6" s="15" t="s">
        <v>752</v>
      </c>
      <c r="E6" s="20"/>
      <c r="F6" s="16"/>
      <c r="G6" s="20">
        <v>0</v>
      </c>
      <c r="H6" s="13"/>
      <c r="I6" s="30"/>
      <c r="J6" s="142"/>
      <c r="K6" s="32"/>
      <c r="L6" s="17"/>
      <c r="M6" s="18">
        <f t="shared" ref="M6:M11" si="1">IF(L6=1,7,IF(L6=2,6,IF(L6=3,5,IF(L6=4,4,IF(L6=5,3,IF(L6=6,2,IF(L6&gt;=6,1,0)))))))</f>
        <v>0</v>
      </c>
      <c r="N6" s="19">
        <f t="shared" ref="N6:N11" si="2">SUM(M6+$N$5)</f>
        <v>0</v>
      </c>
      <c r="O6" s="29"/>
      <c r="P6" s="29"/>
    </row>
    <row r="7" spans="1:16" ht="14.25" x14ac:dyDescent="0.2">
      <c r="A7" s="12" t="str">
        <f t="shared" si="0"/>
        <v>45Makenzie HrubosCharlie</v>
      </c>
      <c r="B7" s="13">
        <v>45</v>
      </c>
      <c r="C7" s="14" t="s">
        <v>479</v>
      </c>
      <c r="D7" s="15" t="s">
        <v>480</v>
      </c>
      <c r="E7" s="20"/>
      <c r="F7" s="16"/>
      <c r="G7" s="20">
        <v>0</v>
      </c>
      <c r="H7" s="13"/>
      <c r="I7" s="30"/>
      <c r="J7" s="142"/>
      <c r="K7" s="32"/>
      <c r="L7" s="17"/>
      <c r="M7" s="18">
        <f t="shared" si="1"/>
        <v>0</v>
      </c>
      <c r="N7" s="19">
        <f t="shared" si="2"/>
        <v>0</v>
      </c>
      <c r="O7" s="29"/>
      <c r="P7" s="29"/>
    </row>
    <row r="8" spans="1:16" ht="14.25" x14ac:dyDescent="0.2">
      <c r="A8" s="12" t="str">
        <f t="shared" si="0"/>
        <v>45Grace EdenLeedale Vagabon</v>
      </c>
      <c r="B8" s="13">
        <v>45</v>
      </c>
      <c r="C8" s="14" t="s">
        <v>913</v>
      </c>
      <c r="D8" s="15" t="s">
        <v>914</v>
      </c>
      <c r="E8" s="20"/>
      <c r="F8" s="16"/>
      <c r="G8" s="20">
        <v>34.6</v>
      </c>
      <c r="H8" s="13"/>
      <c r="I8" s="30"/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25" x14ac:dyDescent="0.2">
      <c r="A9" s="12" t="str">
        <f t="shared" si="0"/>
        <v>45Ella AtwellKarma Park Tops Delight</v>
      </c>
      <c r="B9" s="13">
        <v>45</v>
      </c>
      <c r="C9" s="14" t="s">
        <v>915</v>
      </c>
      <c r="D9" s="15" t="s">
        <v>916</v>
      </c>
      <c r="E9" s="20"/>
      <c r="F9" s="16"/>
      <c r="G9" s="20">
        <v>35.200000000000003</v>
      </c>
      <c r="H9" s="13"/>
      <c r="I9" s="30"/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25" x14ac:dyDescent="0.2">
      <c r="A10" s="12" t="str">
        <f t="shared" si="0"/>
        <v>45Ruth ElsegoodFollyfoot Alchemy</v>
      </c>
      <c r="B10" s="13">
        <v>45</v>
      </c>
      <c r="C10" s="14" t="s">
        <v>663</v>
      </c>
      <c r="D10" s="15" t="s">
        <v>769</v>
      </c>
      <c r="E10" s="20"/>
      <c r="F10" s="16"/>
      <c r="G10" s="20">
        <v>38.4</v>
      </c>
      <c r="H10" s="13"/>
      <c r="I10" s="30"/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25" x14ac:dyDescent="0.2">
      <c r="A11" s="12" t="str">
        <f t="shared" si="0"/>
        <v>45Ella NorthLady Marmalade</v>
      </c>
      <c r="B11" s="13">
        <v>45</v>
      </c>
      <c r="C11" s="14" t="s">
        <v>917</v>
      </c>
      <c r="D11" s="15" t="s">
        <v>918</v>
      </c>
      <c r="E11" s="20"/>
      <c r="F11" s="16"/>
      <c r="G11" s="294">
        <v>38.6</v>
      </c>
      <c r="H11" s="13"/>
      <c r="I11" s="30"/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25" x14ac:dyDescent="0.2">
      <c r="A12" s="12" t="str">
        <f t="shared" si="0"/>
        <v>45Mia FarrTanwen</v>
      </c>
      <c r="B12" s="13">
        <v>45</v>
      </c>
      <c r="C12" s="14" t="s">
        <v>919</v>
      </c>
      <c r="D12" s="15" t="s">
        <v>920</v>
      </c>
      <c r="E12" s="20"/>
      <c r="F12" s="16"/>
      <c r="G12">
        <v>133</v>
      </c>
      <c r="H12" s="30"/>
      <c r="I12" s="30"/>
      <c r="J12" s="142"/>
      <c r="K12" s="32"/>
      <c r="L12" s="17">
        <v>5</v>
      </c>
      <c r="M12" s="18">
        <f t="shared" ref="M12:M55" si="3">IF(L12=1,7,IF(L12=2,6,IF(L12=3,5,IF(L12=4,4,IF(L12=5,3,IF(L12=6,2,IF(L12&gt;=6,1,0)))))))</f>
        <v>3</v>
      </c>
      <c r="N12" s="19">
        <f t="shared" ref="N12:N55" si="4">SUM(M12+$N$5)</f>
        <v>3</v>
      </c>
      <c r="O12" s="29"/>
      <c r="P12" s="29"/>
    </row>
    <row r="13" spans="1:16" ht="14.25" x14ac:dyDescent="0.2">
      <c r="A13" s="12" t="str">
        <f t="shared" si="0"/>
        <v>45Brooke-Lee EdwardsOscar</v>
      </c>
      <c r="B13" s="13">
        <v>45</v>
      </c>
      <c r="C13" s="14" t="s">
        <v>938</v>
      </c>
      <c r="D13" s="15" t="s">
        <v>921</v>
      </c>
      <c r="E13" s="20"/>
      <c r="F13" s="16"/>
      <c r="G13" s="356">
        <v>0</v>
      </c>
      <c r="H13" s="13"/>
      <c r="I13" s="30"/>
      <c r="J13" s="142"/>
      <c r="K13" s="32"/>
      <c r="L13" s="17"/>
      <c r="M13" s="18">
        <f t="shared" si="3"/>
        <v>0</v>
      </c>
      <c r="N13" s="19">
        <f t="shared" si="4"/>
        <v>0</v>
      </c>
      <c r="O13" s="29"/>
      <c r="P13" s="29"/>
    </row>
    <row r="14" spans="1:16" ht="14.25" x14ac:dyDescent="0.2">
      <c r="A14" s="12" t="str">
        <f t="shared" si="0"/>
        <v>45Charlotte BerrymanToscani Siam</v>
      </c>
      <c r="B14" s="13">
        <v>45</v>
      </c>
      <c r="C14" s="14" t="s">
        <v>922</v>
      </c>
      <c r="D14" s="15" t="s">
        <v>923</v>
      </c>
      <c r="E14" s="20"/>
      <c r="F14" s="16"/>
      <c r="G14" s="356">
        <v>37</v>
      </c>
      <c r="H14" s="13"/>
      <c r="I14" s="30"/>
      <c r="J14" s="142"/>
      <c r="K14" s="32"/>
      <c r="L14" s="17">
        <v>1</v>
      </c>
      <c r="M14" s="18">
        <f t="shared" si="3"/>
        <v>7</v>
      </c>
      <c r="N14" s="19">
        <f t="shared" si="4"/>
        <v>7</v>
      </c>
      <c r="P14" s="29"/>
    </row>
    <row r="15" spans="1:16" ht="14.25" x14ac:dyDescent="0.2">
      <c r="A15" s="12" t="str">
        <f t="shared" si="0"/>
        <v>45Lily McbrideHearts</v>
      </c>
      <c r="B15" s="13">
        <v>45</v>
      </c>
      <c r="C15" s="14" t="s">
        <v>576</v>
      </c>
      <c r="D15" s="15" t="s">
        <v>488</v>
      </c>
      <c r="E15" s="20"/>
      <c r="F15" s="16"/>
      <c r="G15" s="356">
        <v>37.4</v>
      </c>
      <c r="H15" s="13"/>
      <c r="I15" s="30"/>
      <c r="J15" s="142"/>
      <c r="K15" s="32"/>
      <c r="L15" s="17">
        <v>2</v>
      </c>
      <c r="M15" s="18">
        <f t="shared" si="3"/>
        <v>6</v>
      </c>
      <c r="N15" s="19">
        <f t="shared" si="4"/>
        <v>6</v>
      </c>
      <c r="P15" s="29"/>
    </row>
    <row r="16" spans="1:16" ht="14.25" x14ac:dyDescent="0.2">
      <c r="A16" s="12" t="str">
        <f t="shared" si="0"/>
        <v>45Molly O'MalleyPrince Of Narpyn</v>
      </c>
      <c r="B16" s="13">
        <v>45</v>
      </c>
      <c r="C16" s="14" t="s">
        <v>748</v>
      </c>
      <c r="D16" s="15" t="s">
        <v>755</v>
      </c>
      <c r="E16" s="20"/>
      <c r="F16" s="16"/>
      <c r="G16" s="356">
        <v>45.6</v>
      </c>
      <c r="H16" s="13"/>
      <c r="I16" s="30"/>
      <c r="J16" s="142"/>
      <c r="K16" s="32"/>
      <c r="L16" s="17">
        <v>3</v>
      </c>
      <c r="M16" s="18">
        <f t="shared" si="3"/>
        <v>5</v>
      </c>
      <c r="N16" s="19">
        <f t="shared" si="4"/>
        <v>5</v>
      </c>
    </row>
    <row r="17" spans="1:14" ht="14.25" x14ac:dyDescent="0.2">
      <c r="A17" s="12" t="str">
        <f t="shared" si="0"/>
        <v>45Sian RobertsTrapalanda Downs Rhambeau</v>
      </c>
      <c r="B17" s="13">
        <v>45</v>
      </c>
      <c r="C17" s="14" t="s">
        <v>924</v>
      </c>
      <c r="D17" s="15" t="s">
        <v>925</v>
      </c>
      <c r="E17" s="20"/>
      <c r="F17" s="16"/>
      <c r="G17" s="356">
        <v>46.8</v>
      </c>
      <c r="H17" s="13"/>
      <c r="I17" s="30"/>
      <c r="J17" s="142"/>
      <c r="K17" s="32"/>
      <c r="L17" s="17">
        <v>4</v>
      </c>
      <c r="M17" s="18">
        <f t="shared" si="3"/>
        <v>4</v>
      </c>
      <c r="N17" s="19">
        <f t="shared" si="4"/>
        <v>4</v>
      </c>
    </row>
    <row r="18" spans="1:14" ht="14.25" x14ac:dyDescent="0.2">
      <c r="A18" s="12" t="str">
        <f t="shared" si="0"/>
        <v>45Sophie MorrisonPowderbark Orlaith</v>
      </c>
      <c r="B18" s="13">
        <v>45</v>
      </c>
      <c r="C18" s="14" t="s">
        <v>645</v>
      </c>
      <c r="D18" s="262" t="s">
        <v>646</v>
      </c>
      <c r="E18" s="20"/>
      <c r="F18" s="16"/>
      <c r="G18" s="294">
        <v>57</v>
      </c>
      <c r="H18" s="13"/>
      <c r="I18" s="30"/>
      <c r="J18" s="142"/>
      <c r="K18" s="32"/>
      <c r="L18" s="17">
        <v>5</v>
      </c>
      <c r="M18" s="18">
        <f t="shared" si="3"/>
        <v>3</v>
      </c>
      <c r="N18" s="19">
        <f t="shared" si="4"/>
        <v>3</v>
      </c>
    </row>
    <row r="19" spans="1:14" ht="14.25" x14ac:dyDescent="0.2">
      <c r="A19" s="12" t="str">
        <f t="shared" si="0"/>
        <v>45Amy ChallenorLe Skelle Lodge Royale</v>
      </c>
      <c r="B19" s="13">
        <v>45</v>
      </c>
      <c r="C19" s="14" t="s">
        <v>220</v>
      </c>
      <c r="D19" s="15" t="s">
        <v>647</v>
      </c>
      <c r="E19" s="20"/>
      <c r="F19" s="16"/>
      <c r="G19" s="294">
        <v>61.2</v>
      </c>
      <c r="H19" s="13"/>
      <c r="I19" s="30"/>
      <c r="J19" s="142"/>
      <c r="K19" s="32"/>
      <c r="L19" s="17">
        <v>6</v>
      </c>
      <c r="M19" s="18">
        <f t="shared" si="3"/>
        <v>2</v>
      </c>
      <c r="N19" s="19">
        <f t="shared" si="4"/>
        <v>2</v>
      </c>
    </row>
    <row r="20" spans="1:14" ht="14.25" x14ac:dyDescent="0.2">
      <c r="A20" s="12" t="str">
        <f t="shared" si="0"/>
        <v>45Amy WilliamsGold Front Xena</v>
      </c>
      <c r="B20" s="13">
        <v>45</v>
      </c>
      <c r="C20" s="14" t="s">
        <v>926</v>
      </c>
      <c r="D20" s="15" t="s">
        <v>927</v>
      </c>
      <c r="E20" s="20"/>
      <c r="F20" s="16"/>
      <c r="G20" s="20">
        <v>135.4</v>
      </c>
      <c r="H20" s="13"/>
      <c r="I20" s="30"/>
      <c r="J20" s="142"/>
      <c r="K20" s="32"/>
      <c r="L20" s="17">
        <v>7</v>
      </c>
      <c r="M20" s="18">
        <f t="shared" si="3"/>
        <v>1</v>
      </c>
      <c r="N20" s="19">
        <f t="shared" si="4"/>
        <v>1</v>
      </c>
    </row>
    <row r="21" spans="1:14" ht="14.25" x14ac:dyDescent="0.2">
      <c r="A21" s="12" t="str">
        <f t="shared" si="0"/>
        <v>45Bel DabicBurkina</v>
      </c>
      <c r="B21" s="13">
        <v>45</v>
      </c>
      <c r="C21" s="338" t="s">
        <v>795</v>
      </c>
      <c r="D21" s="357" t="s">
        <v>796</v>
      </c>
      <c r="E21" s="20"/>
      <c r="F21" s="16"/>
      <c r="G21" s="20">
        <v>148.4</v>
      </c>
      <c r="H21" s="13"/>
      <c r="I21" s="30"/>
      <c r="J21" s="142"/>
      <c r="K21" s="32"/>
      <c r="L21" s="17">
        <v>8</v>
      </c>
      <c r="M21" s="18">
        <f t="shared" si="3"/>
        <v>1</v>
      </c>
      <c r="N21" s="19">
        <f t="shared" si="4"/>
        <v>1</v>
      </c>
    </row>
    <row r="22" spans="1:14" ht="14.25" x14ac:dyDescent="0.2">
      <c r="A22" s="12" t="str">
        <f t="shared" si="0"/>
        <v>65Ruby McdonaldTurpins Tigeress</v>
      </c>
      <c r="B22" s="13">
        <v>65</v>
      </c>
      <c r="C22" s="338" t="s">
        <v>728</v>
      </c>
      <c r="D22" s="357" t="s">
        <v>660</v>
      </c>
      <c r="E22" s="20"/>
      <c r="F22" s="16"/>
      <c r="G22" s="20"/>
      <c r="H22" s="13">
        <v>0</v>
      </c>
      <c r="I22" s="30"/>
      <c r="J22" s="142"/>
      <c r="K22" s="32"/>
      <c r="L22" s="17"/>
      <c r="M22" s="18">
        <f t="shared" si="3"/>
        <v>0</v>
      </c>
      <c r="N22" s="19">
        <f t="shared" si="4"/>
        <v>0</v>
      </c>
    </row>
    <row r="23" spans="1:14" ht="14.25" x14ac:dyDescent="0.2">
      <c r="A23" s="12" t="str">
        <f t="shared" si="0"/>
        <v>65Ivy SmithTanilba Little Big Man</v>
      </c>
      <c r="B23" s="13">
        <v>65</v>
      </c>
      <c r="C23" s="338" t="s">
        <v>928</v>
      </c>
      <c r="D23" s="357" t="s">
        <v>929</v>
      </c>
      <c r="E23" s="20"/>
      <c r="F23" s="16"/>
      <c r="G23" s="20"/>
      <c r="H23" s="13">
        <v>0</v>
      </c>
      <c r="I23" s="30"/>
      <c r="J23" s="142"/>
      <c r="K23" s="32"/>
      <c r="L23" s="17"/>
      <c r="M23" s="18">
        <f t="shared" si="3"/>
        <v>0</v>
      </c>
      <c r="N23" s="19">
        <f t="shared" si="4"/>
        <v>0</v>
      </c>
    </row>
    <row r="24" spans="1:14" ht="14.25" x14ac:dyDescent="0.2">
      <c r="A24" s="12" t="str">
        <f t="shared" si="0"/>
        <v>65Willow BennettBeelo-Bi Thorpedo</v>
      </c>
      <c r="B24" s="13">
        <v>65</v>
      </c>
      <c r="C24" s="338" t="s">
        <v>409</v>
      </c>
      <c r="D24" s="357" t="s">
        <v>413</v>
      </c>
      <c r="E24" s="20"/>
      <c r="F24" s="16"/>
      <c r="G24" s="20"/>
      <c r="H24" s="13">
        <v>0</v>
      </c>
      <c r="I24" s="30"/>
      <c r="J24" s="142"/>
      <c r="K24" s="32"/>
      <c r="L24" s="17"/>
      <c r="M24" s="18">
        <f t="shared" si="3"/>
        <v>0</v>
      </c>
      <c r="N24" s="19">
        <f t="shared" si="4"/>
        <v>0</v>
      </c>
    </row>
    <row r="25" spans="1:14" ht="14.25" x14ac:dyDescent="0.2">
      <c r="A25" s="12" t="str">
        <f t="shared" si="0"/>
        <v>65Zara KmetovikSouthern Cross Aurion De Lux</v>
      </c>
      <c r="B25" s="13">
        <v>65</v>
      </c>
      <c r="C25" s="338" t="s">
        <v>253</v>
      </c>
      <c r="D25" s="357" t="s">
        <v>939</v>
      </c>
      <c r="E25" s="20"/>
      <c r="F25" s="16"/>
      <c r="G25" s="20"/>
      <c r="H25" s="13">
        <v>0</v>
      </c>
      <c r="I25" s="30"/>
      <c r="J25" s="142"/>
      <c r="K25" s="32"/>
      <c r="L25" s="17"/>
      <c r="M25" s="18">
        <f t="shared" si="3"/>
        <v>0</v>
      </c>
      <c r="N25" s="19">
        <f t="shared" si="4"/>
        <v>0</v>
      </c>
    </row>
    <row r="26" spans="1:14" ht="14.25" x14ac:dyDescent="0.2">
      <c r="A26" s="12" t="str">
        <f t="shared" si="0"/>
        <v>65Zahara WintersFranks Reward</v>
      </c>
      <c r="B26" s="13">
        <v>65</v>
      </c>
      <c r="C26" s="338" t="s">
        <v>528</v>
      </c>
      <c r="D26" s="357" t="s">
        <v>562</v>
      </c>
      <c r="E26" s="20"/>
      <c r="F26" s="16"/>
      <c r="G26" s="20"/>
      <c r="H26" s="13">
        <v>0</v>
      </c>
      <c r="I26" s="30"/>
      <c r="J26" s="142"/>
      <c r="K26" s="32"/>
      <c r="L26" s="17"/>
      <c r="M26" s="18">
        <f t="shared" si="3"/>
        <v>0</v>
      </c>
      <c r="N26" s="19">
        <f t="shared" si="4"/>
        <v>0</v>
      </c>
    </row>
    <row r="27" spans="1:14" ht="14.25" x14ac:dyDescent="0.2">
      <c r="A27" s="12" t="str">
        <f t="shared" si="0"/>
        <v>65Macey GreenLlamados</v>
      </c>
      <c r="B27" s="13">
        <v>65</v>
      </c>
      <c r="C27" s="338" t="s">
        <v>287</v>
      </c>
      <c r="D27" s="357" t="s">
        <v>286</v>
      </c>
      <c r="E27" s="20"/>
      <c r="F27" s="16"/>
      <c r="G27" s="20"/>
      <c r="H27" s="13">
        <v>0</v>
      </c>
      <c r="I27" s="30"/>
      <c r="J27" s="142"/>
      <c r="K27" s="32"/>
      <c r="L27" s="17"/>
      <c r="M27" s="18">
        <f t="shared" si="3"/>
        <v>0</v>
      </c>
      <c r="N27" s="19">
        <f t="shared" si="4"/>
        <v>0</v>
      </c>
    </row>
    <row r="28" spans="1:14" ht="14.25" x14ac:dyDescent="0.2">
      <c r="A28" s="12" t="str">
        <f t="shared" si="0"/>
        <v>65Evie LaneGunnadorah Talisman</v>
      </c>
      <c r="B28" s="13">
        <v>65</v>
      </c>
      <c r="C28" s="338" t="s">
        <v>640</v>
      </c>
      <c r="D28" s="357" t="s">
        <v>641</v>
      </c>
      <c r="E28" s="20"/>
      <c r="F28" s="16"/>
      <c r="G28" s="20"/>
      <c r="H28" s="13">
        <v>41.3</v>
      </c>
      <c r="I28" s="30"/>
      <c r="J28" s="142"/>
      <c r="K28" s="32"/>
      <c r="L28" s="17">
        <v>1</v>
      </c>
      <c r="M28" s="18">
        <f t="shared" si="3"/>
        <v>7</v>
      </c>
      <c r="N28" s="19">
        <f t="shared" si="4"/>
        <v>7</v>
      </c>
    </row>
    <row r="29" spans="1:14" ht="14.25" x14ac:dyDescent="0.2">
      <c r="A29" s="12" t="str">
        <f t="shared" si="0"/>
        <v>65Ruby HancockOld Station Leo</v>
      </c>
      <c r="B29" s="13">
        <v>65</v>
      </c>
      <c r="C29" s="338" t="s">
        <v>283</v>
      </c>
      <c r="D29" s="357" t="s">
        <v>284</v>
      </c>
      <c r="E29" s="20"/>
      <c r="F29" s="16"/>
      <c r="G29" s="20"/>
      <c r="H29" s="13">
        <v>48.4</v>
      </c>
      <c r="I29" s="30"/>
      <c r="J29" s="142"/>
      <c r="K29" s="32"/>
      <c r="L29" s="17">
        <v>2</v>
      </c>
      <c r="M29" s="18">
        <f t="shared" si="3"/>
        <v>6</v>
      </c>
      <c r="N29" s="19">
        <f t="shared" si="4"/>
        <v>6</v>
      </c>
    </row>
    <row r="30" spans="1:14" ht="14.25" x14ac:dyDescent="0.2">
      <c r="A30" s="12" t="str">
        <f t="shared" si="0"/>
        <v>65Hailey SnymanGordon Park Smarty Pants</v>
      </c>
      <c r="B30" s="13">
        <v>65</v>
      </c>
      <c r="C30" s="338" t="s">
        <v>295</v>
      </c>
      <c r="D30" s="357" t="s">
        <v>296</v>
      </c>
      <c r="E30" s="20"/>
      <c r="F30" s="16"/>
      <c r="G30" s="20"/>
      <c r="H30" s="13">
        <v>56.1</v>
      </c>
      <c r="I30" s="30"/>
      <c r="J30" s="142"/>
      <c r="K30" s="32"/>
      <c r="L30" s="17">
        <v>3</v>
      </c>
      <c r="M30" s="18">
        <f t="shared" si="3"/>
        <v>5</v>
      </c>
      <c r="N30" s="19">
        <f t="shared" si="4"/>
        <v>5</v>
      </c>
    </row>
    <row r="31" spans="1:14" ht="14.25" x14ac:dyDescent="0.2">
      <c r="A31" s="12" t="str">
        <f t="shared" si="0"/>
        <v>65Lily VanderwielHillswood Hillary</v>
      </c>
      <c r="B31" s="13">
        <v>65</v>
      </c>
      <c r="C31" s="338" t="s">
        <v>930</v>
      </c>
      <c r="D31" s="357" t="s">
        <v>931</v>
      </c>
      <c r="E31" s="20"/>
      <c r="F31" s="16"/>
      <c r="G31" s="20"/>
      <c r="H31" s="13">
        <v>57.9</v>
      </c>
      <c r="I31" s="30"/>
      <c r="J31" s="142"/>
      <c r="K31" s="32"/>
      <c r="L31" s="17">
        <v>4</v>
      </c>
      <c r="M31" s="18">
        <f t="shared" si="3"/>
        <v>4</v>
      </c>
      <c r="N31" s="19">
        <f t="shared" si="4"/>
        <v>4</v>
      </c>
    </row>
    <row r="32" spans="1:14" ht="14.25" x14ac:dyDescent="0.2">
      <c r="A32" s="12" t="str">
        <f t="shared" si="0"/>
        <v>65Kaylee FisherDelevingne</v>
      </c>
      <c r="B32" s="13">
        <v>65</v>
      </c>
      <c r="C32" s="338" t="s">
        <v>401</v>
      </c>
      <c r="D32" s="357" t="s">
        <v>751</v>
      </c>
      <c r="E32" s="20"/>
      <c r="F32" s="16"/>
      <c r="G32" s="20"/>
      <c r="H32" s="13">
        <v>62.9</v>
      </c>
      <c r="I32" s="30"/>
      <c r="J32" s="142"/>
      <c r="K32" s="32"/>
      <c r="L32" s="17">
        <v>5</v>
      </c>
      <c r="M32" s="18">
        <f t="shared" si="3"/>
        <v>3</v>
      </c>
      <c r="N32" s="19">
        <f t="shared" si="4"/>
        <v>3</v>
      </c>
    </row>
    <row r="33" spans="1:14" ht="14.25" x14ac:dyDescent="0.2">
      <c r="A33" s="12" t="str">
        <f t="shared" si="0"/>
        <v>65Becky StrideSo Magical</v>
      </c>
      <c r="B33" s="13">
        <v>65</v>
      </c>
      <c r="C33" s="338" t="s">
        <v>231</v>
      </c>
      <c r="D33" s="357" t="s">
        <v>232</v>
      </c>
      <c r="E33" s="20"/>
      <c r="F33" s="16"/>
      <c r="G33" s="20"/>
      <c r="H33" s="13">
        <v>40.700000000000003</v>
      </c>
      <c r="I33" s="30"/>
      <c r="J33" s="142"/>
      <c r="K33" s="32"/>
      <c r="L33" s="17">
        <v>1</v>
      </c>
      <c r="M33" s="18">
        <f t="shared" si="3"/>
        <v>7</v>
      </c>
      <c r="N33" s="19">
        <f t="shared" si="4"/>
        <v>7</v>
      </c>
    </row>
    <row r="34" spans="1:14" ht="14.25" x14ac:dyDescent="0.2">
      <c r="A34" s="12" t="str">
        <f t="shared" si="0"/>
        <v>65Emma WieseMoney Matters</v>
      </c>
      <c r="B34" s="13">
        <v>65</v>
      </c>
      <c r="C34" s="338" t="s">
        <v>604</v>
      </c>
      <c r="D34" s="357" t="s">
        <v>605</v>
      </c>
      <c r="E34" s="20"/>
      <c r="F34" s="16"/>
      <c r="G34" s="20"/>
      <c r="H34" s="13">
        <v>40.9</v>
      </c>
      <c r="I34" s="30"/>
      <c r="J34" s="142"/>
      <c r="K34" s="32"/>
      <c r="L34" s="17">
        <v>2</v>
      </c>
      <c r="M34" s="18">
        <f t="shared" si="3"/>
        <v>6</v>
      </c>
      <c r="N34" s="19">
        <f t="shared" si="4"/>
        <v>6</v>
      </c>
    </row>
    <row r="35" spans="1:14" ht="14.25" x14ac:dyDescent="0.2">
      <c r="A35" s="12" t="str">
        <f t="shared" si="0"/>
        <v>65Takayla PenseJds Specks Outback Joker</v>
      </c>
      <c r="B35" s="13">
        <v>65</v>
      </c>
      <c r="C35" s="338" t="s">
        <v>932</v>
      </c>
      <c r="D35" s="357" t="s">
        <v>940</v>
      </c>
      <c r="E35" s="20"/>
      <c r="F35" s="16"/>
      <c r="G35" s="20"/>
      <c r="H35" s="261">
        <v>54.6</v>
      </c>
      <c r="I35" s="30"/>
      <c r="J35" s="142"/>
      <c r="K35" s="32"/>
      <c r="L35" s="17">
        <v>3</v>
      </c>
      <c r="M35" s="18">
        <f t="shared" si="3"/>
        <v>5</v>
      </c>
      <c r="N35" s="19">
        <f t="shared" si="4"/>
        <v>5</v>
      </c>
    </row>
    <row r="36" spans="1:14" ht="14.25" x14ac:dyDescent="0.2">
      <c r="A36" s="12" t="str">
        <f t="shared" si="0"/>
        <v>65Willoughby SharpSenator Budweiser</v>
      </c>
      <c r="B36" s="13">
        <v>65</v>
      </c>
      <c r="C36" s="338" t="s">
        <v>737</v>
      </c>
      <c r="D36" s="357" t="s">
        <v>736</v>
      </c>
      <c r="E36" s="20"/>
      <c r="F36" s="16"/>
      <c r="G36" s="20"/>
      <c r="H36" s="261">
        <v>69.599999999999994</v>
      </c>
      <c r="I36" s="30"/>
      <c r="J36" s="142"/>
      <c r="K36" s="32"/>
      <c r="L36" s="17">
        <v>4</v>
      </c>
      <c r="M36" s="18">
        <f t="shared" si="3"/>
        <v>4</v>
      </c>
      <c r="N36" s="19">
        <f t="shared" si="4"/>
        <v>4</v>
      </c>
    </row>
    <row r="37" spans="1:14" ht="14.25" x14ac:dyDescent="0.2">
      <c r="A37" s="12" t="str">
        <f t="shared" si="0"/>
        <v>65Eden VandenbergBobcat Boy</v>
      </c>
      <c r="B37" s="13">
        <v>65</v>
      </c>
      <c r="C37" s="338" t="s">
        <v>777</v>
      </c>
      <c r="D37" t="s">
        <v>778</v>
      </c>
      <c r="E37" s="20"/>
      <c r="F37" s="16"/>
      <c r="G37" s="20"/>
      <c r="H37" s="261">
        <v>97.1</v>
      </c>
      <c r="I37" s="30"/>
      <c r="J37" s="142"/>
      <c r="K37" s="32"/>
      <c r="L37" s="17">
        <v>5</v>
      </c>
      <c r="M37" s="18">
        <f t="shared" si="3"/>
        <v>3</v>
      </c>
      <c r="N37" s="19">
        <f t="shared" si="4"/>
        <v>3</v>
      </c>
    </row>
    <row r="38" spans="1:14" ht="14.25" x14ac:dyDescent="0.2">
      <c r="A38" s="12" t="str">
        <f t="shared" ref="A38:A69" si="5">CONCATENATE(B38,C38,D38)</f>
        <v>65Lily SpencerMusket Miss</v>
      </c>
      <c r="B38" s="13">
        <v>65</v>
      </c>
      <c r="C38" s="14" t="s">
        <v>359</v>
      </c>
      <c r="D38" s="15" t="s">
        <v>360</v>
      </c>
      <c r="E38" s="20"/>
      <c r="F38" s="16"/>
      <c r="G38" s="20"/>
      <c r="H38" s="13">
        <v>100.7</v>
      </c>
      <c r="I38" s="30"/>
      <c r="J38" s="142"/>
      <c r="K38" s="32"/>
      <c r="L38" s="17">
        <v>6</v>
      </c>
      <c r="M38" s="18">
        <f t="shared" si="3"/>
        <v>2</v>
      </c>
      <c r="N38" s="19">
        <f t="shared" si="4"/>
        <v>2</v>
      </c>
    </row>
    <row r="39" spans="1:14" ht="14.25" x14ac:dyDescent="0.2">
      <c r="A39" s="12" t="str">
        <f t="shared" si="5"/>
        <v>80Pip StillAnakie I'M So Ffansi</v>
      </c>
      <c r="B39" s="13">
        <v>80</v>
      </c>
      <c r="C39" s="14" t="s">
        <v>933</v>
      </c>
      <c r="D39" s="15" t="s">
        <v>723</v>
      </c>
      <c r="E39" s="20"/>
      <c r="F39" s="16"/>
      <c r="G39" s="20"/>
      <c r="H39" s="13"/>
      <c r="I39" s="30">
        <v>0</v>
      </c>
      <c r="J39" s="142"/>
      <c r="K39" s="32"/>
      <c r="L39" s="17"/>
      <c r="M39" s="18">
        <f t="shared" si="3"/>
        <v>0</v>
      </c>
      <c r="N39" s="19">
        <f t="shared" si="4"/>
        <v>0</v>
      </c>
    </row>
    <row r="40" spans="1:14" ht="14.25" x14ac:dyDescent="0.2">
      <c r="A40" s="12" t="str">
        <f t="shared" si="5"/>
        <v>80Leah PriestChristopher Robin</v>
      </c>
      <c r="B40" s="13">
        <v>80</v>
      </c>
      <c r="C40" s="14" t="s">
        <v>460</v>
      </c>
      <c r="D40" s="15" t="s">
        <v>461</v>
      </c>
      <c r="E40" s="20"/>
      <c r="F40" s="16"/>
      <c r="G40" s="20"/>
      <c r="H40" s="13"/>
      <c r="I40" s="30">
        <v>53.1</v>
      </c>
      <c r="J40" s="142"/>
      <c r="K40" s="32"/>
      <c r="L40" s="17">
        <v>1</v>
      </c>
      <c r="M40" s="18">
        <f t="shared" si="3"/>
        <v>7</v>
      </c>
      <c r="N40" s="19">
        <f t="shared" si="4"/>
        <v>7</v>
      </c>
    </row>
    <row r="41" spans="1:14" ht="14.25" x14ac:dyDescent="0.2">
      <c r="A41" s="12" t="str">
        <f t="shared" si="5"/>
        <v>80Dixie HinchcliffKismet Park Bocelli</v>
      </c>
      <c r="B41" s="13">
        <v>80</v>
      </c>
      <c r="C41" s="14" t="s">
        <v>414</v>
      </c>
      <c r="D41" s="15" t="s">
        <v>415</v>
      </c>
      <c r="E41" s="20"/>
      <c r="F41" s="16"/>
      <c r="G41" s="20"/>
      <c r="H41" s="13"/>
      <c r="I41" s="30">
        <v>54.2</v>
      </c>
      <c r="J41" s="142"/>
      <c r="K41" s="32"/>
      <c r="L41" s="17">
        <v>2</v>
      </c>
      <c r="M41" s="18">
        <f t="shared" si="3"/>
        <v>6</v>
      </c>
      <c r="N41" s="19">
        <f t="shared" si="4"/>
        <v>6</v>
      </c>
    </row>
    <row r="42" spans="1:14" ht="14.25" x14ac:dyDescent="0.2">
      <c r="A42" s="12" t="str">
        <f t="shared" si="5"/>
        <v>80Amber GriffithsPablo</v>
      </c>
      <c r="B42" s="13">
        <v>80</v>
      </c>
      <c r="C42" s="14" t="s">
        <v>432</v>
      </c>
      <c r="D42" s="15" t="s">
        <v>431</v>
      </c>
      <c r="E42" s="20"/>
      <c r="F42" s="16"/>
      <c r="G42" s="20"/>
      <c r="H42" s="13"/>
      <c r="I42" s="30">
        <v>63.2</v>
      </c>
      <c r="J42" s="142"/>
      <c r="K42" s="32"/>
      <c r="L42" s="17">
        <v>3</v>
      </c>
      <c r="M42" s="18">
        <f t="shared" si="3"/>
        <v>5</v>
      </c>
      <c r="N42" s="19">
        <f t="shared" si="4"/>
        <v>5</v>
      </c>
    </row>
    <row r="43" spans="1:14" ht="14.25" x14ac:dyDescent="0.2">
      <c r="A43" s="12" t="str">
        <f t="shared" si="5"/>
        <v>80Mikayla OwenRebel Flight</v>
      </c>
      <c r="B43" s="13">
        <v>80</v>
      </c>
      <c r="C43" s="14" t="s">
        <v>193</v>
      </c>
      <c r="D43" s="15" t="s">
        <v>194</v>
      </c>
      <c r="E43" s="20"/>
      <c r="F43" s="16"/>
      <c r="G43" s="20"/>
      <c r="H43" s="13"/>
      <c r="I43" s="30">
        <v>31.9</v>
      </c>
      <c r="J43" s="142"/>
      <c r="K43" s="32"/>
      <c r="L43" s="17">
        <v>1</v>
      </c>
      <c r="M43" s="18">
        <f t="shared" si="3"/>
        <v>7</v>
      </c>
      <c r="N43" s="19">
        <f t="shared" si="4"/>
        <v>7</v>
      </c>
    </row>
    <row r="44" spans="1:14" ht="14.25" x14ac:dyDescent="0.2">
      <c r="A44" s="12" t="str">
        <f t="shared" si="5"/>
        <v>80Amy LockhartMelverley</v>
      </c>
      <c r="B44" s="13">
        <v>80</v>
      </c>
      <c r="C44" s="14" t="s">
        <v>688</v>
      </c>
      <c r="D44" s="15" t="s">
        <v>698</v>
      </c>
      <c r="E44" s="20"/>
      <c r="F44" s="16"/>
      <c r="G44" s="20"/>
      <c r="H44" s="13"/>
      <c r="I44" s="30">
        <v>34.4</v>
      </c>
      <c r="J44" s="142"/>
      <c r="K44" s="32"/>
      <c r="L44" s="17">
        <v>2</v>
      </c>
      <c r="M44" s="18">
        <f t="shared" si="3"/>
        <v>6</v>
      </c>
      <c r="N44" s="19">
        <f t="shared" si="4"/>
        <v>6</v>
      </c>
    </row>
    <row r="45" spans="1:14" ht="14.25" x14ac:dyDescent="0.2">
      <c r="A45" s="12" t="str">
        <f t="shared" si="5"/>
        <v>80Jemma GriffithsMonty Mataeo</v>
      </c>
      <c r="B45" s="13">
        <v>80</v>
      </c>
      <c r="C45" s="14" t="s">
        <v>430</v>
      </c>
      <c r="D45" s="15" t="s">
        <v>934</v>
      </c>
      <c r="E45" s="20"/>
      <c r="F45" s="16"/>
      <c r="G45" s="20"/>
      <c r="H45" s="13"/>
      <c r="I45" s="30">
        <v>41</v>
      </c>
      <c r="J45" s="142"/>
      <c r="K45" s="32"/>
      <c r="L45" s="17">
        <v>3</v>
      </c>
      <c r="M45" s="18">
        <f t="shared" si="3"/>
        <v>5</v>
      </c>
      <c r="N45" s="19">
        <f t="shared" si="4"/>
        <v>5</v>
      </c>
    </row>
    <row r="46" spans="1:14" ht="14.25" x14ac:dyDescent="0.2">
      <c r="A46" s="12" t="str">
        <f t="shared" si="5"/>
        <v>80Hannah SteinhoffIvorstone Sense Of Self</v>
      </c>
      <c r="B46" s="13">
        <v>80</v>
      </c>
      <c r="C46" s="14" t="s">
        <v>422</v>
      </c>
      <c r="D46" s="15" t="s">
        <v>429</v>
      </c>
      <c r="E46" s="20"/>
      <c r="F46" s="16"/>
      <c r="G46" s="20"/>
      <c r="H46" s="13"/>
      <c r="I46" s="30">
        <v>51.8</v>
      </c>
      <c r="J46" s="142"/>
      <c r="K46" s="32"/>
      <c r="L46" s="17">
        <v>4</v>
      </c>
      <c r="M46" s="18">
        <f t="shared" si="3"/>
        <v>4</v>
      </c>
      <c r="N46" s="19">
        <f t="shared" si="4"/>
        <v>4</v>
      </c>
    </row>
    <row r="47" spans="1:14" ht="14.25" x14ac:dyDescent="0.2">
      <c r="A47" s="12" t="str">
        <f t="shared" si="5"/>
        <v>80Portia AllanEsb Irish Consultant</v>
      </c>
      <c r="B47" s="13">
        <v>80</v>
      </c>
      <c r="C47" s="14" t="s">
        <v>542</v>
      </c>
      <c r="D47" s="15" t="s">
        <v>568</v>
      </c>
      <c r="E47" s="20"/>
      <c r="F47" s="16"/>
      <c r="G47" s="20"/>
      <c r="H47" s="13"/>
      <c r="I47" s="30">
        <v>54.3</v>
      </c>
      <c r="J47" s="142"/>
      <c r="K47" s="32"/>
      <c r="L47" s="17">
        <v>5</v>
      </c>
      <c r="M47" s="18">
        <f t="shared" si="3"/>
        <v>3</v>
      </c>
      <c r="N47" s="19">
        <f t="shared" si="4"/>
        <v>3</v>
      </c>
    </row>
    <row r="48" spans="1:14" ht="14.25" x14ac:dyDescent="0.2">
      <c r="A48" s="12" t="str">
        <f t="shared" si="5"/>
        <v>80Jodie PriestCallie</v>
      </c>
      <c r="B48" s="13">
        <v>80</v>
      </c>
      <c r="C48" s="14" t="s">
        <v>210</v>
      </c>
      <c r="D48" s="15" t="s">
        <v>211</v>
      </c>
      <c r="E48" s="20"/>
      <c r="F48" s="16"/>
      <c r="G48" s="20"/>
      <c r="H48" s="13"/>
      <c r="I48" s="30">
        <v>59.4</v>
      </c>
      <c r="J48" s="142"/>
      <c r="K48" s="32"/>
      <c r="L48" s="17">
        <v>6</v>
      </c>
      <c r="M48" s="18">
        <f t="shared" si="3"/>
        <v>2</v>
      </c>
      <c r="N48" s="19">
        <f t="shared" si="4"/>
        <v>2</v>
      </c>
    </row>
    <row r="49" spans="1:14" ht="14.25" x14ac:dyDescent="0.2">
      <c r="A49" s="12" t="str">
        <f t="shared" si="5"/>
        <v>80Sienna OwenMajestic Hunter</v>
      </c>
      <c r="B49" s="13">
        <v>80</v>
      </c>
      <c r="C49" s="14" t="s">
        <v>204</v>
      </c>
      <c r="D49" s="15" t="s">
        <v>205</v>
      </c>
      <c r="E49" s="20"/>
      <c r="F49" s="16"/>
      <c r="G49" s="20"/>
      <c r="H49" s="13"/>
      <c r="I49" s="30">
        <v>77.900000000000006</v>
      </c>
      <c r="J49" s="142"/>
      <c r="K49" s="32"/>
      <c r="L49" s="17">
        <v>7</v>
      </c>
      <c r="M49" s="18">
        <f t="shared" si="3"/>
        <v>1</v>
      </c>
      <c r="N49" s="19">
        <f t="shared" si="4"/>
        <v>1</v>
      </c>
    </row>
    <row r="50" spans="1:14" ht="14.25" x14ac:dyDescent="0.2">
      <c r="A50" s="12" t="str">
        <f t="shared" si="5"/>
        <v>95Harriet ForrestBlue Sandgroper</v>
      </c>
      <c r="B50" s="13">
        <v>95</v>
      </c>
      <c r="C50" s="14" t="s">
        <v>935</v>
      </c>
      <c r="D50" s="15" t="s">
        <v>936</v>
      </c>
      <c r="E50" s="20"/>
      <c r="F50" s="16"/>
      <c r="G50" s="20"/>
      <c r="H50" s="13"/>
      <c r="I50" s="30"/>
      <c r="J50" s="142">
        <v>34.299999999999997</v>
      </c>
      <c r="K50" s="32"/>
      <c r="L50" s="17">
        <v>1</v>
      </c>
      <c r="M50" s="18">
        <f t="shared" si="3"/>
        <v>7</v>
      </c>
      <c r="N50" s="19">
        <f t="shared" si="4"/>
        <v>7</v>
      </c>
    </row>
    <row r="51" spans="1:14" ht="14.25" x14ac:dyDescent="0.2">
      <c r="A51" s="12" t="str">
        <f t="shared" si="5"/>
        <v>95Dan WieseBiara Flyer</v>
      </c>
      <c r="B51" s="13">
        <v>95</v>
      </c>
      <c r="C51" s="14" t="s">
        <v>586</v>
      </c>
      <c r="D51" s="15" t="s">
        <v>587</v>
      </c>
      <c r="E51" s="20"/>
      <c r="F51" s="16"/>
      <c r="G51" s="20"/>
      <c r="H51" s="13"/>
      <c r="I51" s="30"/>
      <c r="J51" s="142">
        <v>39.299999999999997</v>
      </c>
      <c r="K51" s="32"/>
      <c r="L51" s="17">
        <v>2</v>
      </c>
      <c r="M51" s="18">
        <f t="shared" si="3"/>
        <v>6</v>
      </c>
      <c r="N51" s="19">
        <f t="shared" si="4"/>
        <v>6</v>
      </c>
    </row>
    <row r="52" spans="1:14" ht="14.25" x14ac:dyDescent="0.2">
      <c r="A52" s="12" t="str">
        <f t="shared" si="5"/>
        <v>95Celeste WhittakerNatural Luck</v>
      </c>
      <c r="B52" s="13">
        <v>95</v>
      </c>
      <c r="C52" s="14" t="s">
        <v>554</v>
      </c>
      <c r="D52" s="15" t="s">
        <v>572</v>
      </c>
      <c r="E52" s="20"/>
      <c r="F52" s="16"/>
      <c r="G52" s="20"/>
      <c r="H52" s="13"/>
      <c r="I52" s="30"/>
      <c r="J52" s="142">
        <v>45.7</v>
      </c>
      <c r="K52" s="32"/>
      <c r="L52" s="17">
        <v>3</v>
      </c>
      <c r="M52" s="18">
        <f t="shared" si="3"/>
        <v>5</v>
      </c>
      <c r="N52" s="19">
        <f t="shared" si="4"/>
        <v>5</v>
      </c>
    </row>
    <row r="53" spans="1:14" ht="14.25" x14ac:dyDescent="0.2">
      <c r="A53" s="12" t="str">
        <f t="shared" si="5"/>
        <v>95Addison MoirMel Bea</v>
      </c>
      <c r="B53" s="13">
        <v>95</v>
      </c>
      <c r="C53" s="14" t="s">
        <v>731</v>
      </c>
      <c r="D53" s="15" t="s">
        <v>738</v>
      </c>
      <c r="E53" s="20"/>
      <c r="F53" s="16"/>
      <c r="G53" s="20"/>
      <c r="H53" s="13"/>
      <c r="I53" s="30"/>
      <c r="J53" s="142">
        <v>46.7</v>
      </c>
      <c r="K53" s="32"/>
      <c r="L53" s="17">
        <v>4</v>
      </c>
      <c r="M53" s="18">
        <f t="shared" si="3"/>
        <v>4</v>
      </c>
      <c r="N53" s="19">
        <f t="shared" si="4"/>
        <v>4</v>
      </c>
    </row>
    <row r="54" spans="1:14" ht="14.25" x14ac:dyDescent="0.2">
      <c r="A54" s="12" t="str">
        <f t="shared" si="5"/>
        <v>95Bill WieseThree Votes</v>
      </c>
      <c r="B54" s="13">
        <v>95</v>
      </c>
      <c r="C54" s="14" t="s">
        <v>589</v>
      </c>
      <c r="D54" s="15" t="s">
        <v>590</v>
      </c>
      <c r="E54" s="20"/>
      <c r="F54" s="16"/>
      <c r="G54" s="20"/>
      <c r="H54" s="13"/>
      <c r="I54" s="30"/>
      <c r="J54" s="142">
        <v>119.6</v>
      </c>
      <c r="K54" s="32"/>
      <c r="L54" s="17">
        <v>5</v>
      </c>
      <c r="M54" s="18">
        <f t="shared" si="3"/>
        <v>3</v>
      </c>
      <c r="N54" s="19">
        <f t="shared" si="4"/>
        <v>3</v>
      </c>
    </row>
    <row r="55" spans="1:14" ht="14.25" x14ac:dyDescent="0.2">
      <c r="A55" s="12" t="str">
        <f t="shared" si="5"/>
        <v>105Milla VukelicPresent Arms</v>
      </c>
      <c r="B55" s="13">
        <v>105</v>
      </c>
      <c r="C55" s="14" t="s">
        <v>720</v>
      </c>
      <c r="D55" s="15" t="s">
        <v>937</v>
      </c>
      <c r="E55" s="20"/>
      <c r="F55" s="16"/>
      <c r="G55" s="20"/>
      <c r="H55" s="261"/>
      <c r="I55" s="30"/>
      <c r="J55" s="142"/>
      <c r="K55" s="32">
        <v>40.200000000000003</v>
      </c>
      <c r="L55" s="17">
        <v>1</v>
      </c>
      <c r="M55" s="18">
        <f t="shared" si="3"/>
        <v>7</v>
      </c>
      <c r="N55" s="19">
        <f t="shared" si="4"/>
        <v>7</v>
      </c>
    </row>
    <row r="56" spans="1:14" ht="14.25" x14ac:dyDescent="0.2">
      <c r="A56" s="12" t="str">
        <f t="shared" si="5"/>
        <v/>
      </c>
      <c r="B56" s="13"/>
      <c r="C56" s="14" t="s">
        <v>19</v>
      </c>
      <c r="D56" s="15" t="s">
        <v>19</v>
      </c>
      <c r="E56" s="20"/>
      <c r="F56" s="16"/>
      <c r="G56" s="20"/>
      <c r="H56" s="261"/>
      <c r="I56" s="30"/>
      <c r="J56" s="142"/>
      <c r="K56" s="32"/>
      <c r="L56" s="17"/>
      <c r="M56" s="18">
        <f t="shared" ref="M56:M69" si="6">IF(L56=1,7,IF(L56=2,6,IF(L56=3,5,IF(L56=4,4,IF(L56=5,3,IF(L56=6,2,IF(L56&gt;=6,1,0)))))))</f>
        <v>0</v>
      </c>
      <c r="N56" s="19">
        <f t="shared" ref="N56:N58" si="7">SUM(M56+$N$5)</f>
        <v>0</v>
      </c>
    </row>
    <row r="57" spans="1:14" ht="14.25" x14ac:dyDescent="0.2">
      <c r="A57" s="12" t="str">
        <f t="shared" si="5"/>
        <v/>
      </c>
      <c r="B57" s="13"/>
      <c r="C57" s="14"/>
      <c r="D57" s="15"/>
      <c r="E57" s="20"/>
      <c r="F57" s="16"/>
      <c r="G57" s="20"/>
      <c r="H57" s="261"/>
      <c r="I57" s="30"/>
      <c r="J57" s="142"/>
      <c r="K57" s="32"/>
      <c r="L57" s="17"/>
      <c r="M57" s="18">
        <f t="shared" si="6"/>
        <v>0</v>
      </c>
      <c r="N57" s="19">
        <f t="shared" si="7"/>
        <v>0</v>
      </c>
    </row>
    <row r="58" spans="1:14" ht="14.25" x14ac:dyDescent="0.2">
      <c r="A58" s="12" t="str">
        <f t="shared" si="5"/>
        <v/>
      </c>
      <c r="B58" s="13"/>
      <c r="C58" s="14"/>
      <c r="D58" s="15"/>
      <c r="E58" s="20"/>
      <c r="F58" s="16"/>
      <c r="G58" s="20"/>
      <c r="H58" s="261"/>
      <c r="I58" s="30"/>
      <c r="J58" s="142"/>
      <c r="K58" s="32"/>
      <c r="L58" s="17"/>
      <c r="M58" s="18">
        <f t="shared" si="6"/>
        <v>0</v>
      </c>
      <c r="N58" s="19">
        <f t="shared" si="7"/>
        <v>0</v>
      </c>
    </row>
    <row r="59" spans="1:14" ht="14.25" x14ac:dyDescent="0.2">
      <c r="A59" s="12" t="str">
        <f t="shared" si="5"/>
        <v/>
      </c>
      <c r="B59" s="13"/>
      <c r="C59" s="14"/>
      <c r="D59" s="15"/>
      <c r="E59" s="20"/>
      <c r="F59" s="16"/>
      <c r="G59" s="20"/>
      <c r="H59" s="261"/>
      <c r="I59" s="30"/>
      <c r="J59" s="142"/>
      <c r="K59" s="32"/>
      <c r="L59" s="17"/>
      <c r="M59" s="18">
        <f t="shared" si="6"/>
        <v>0</v>
      </c>
      <c r="N59" s="19">
        <f t="shared" ref="N59:N65" si="8">SUM(M59+$N$5)</f>
        <v>0</v>
      </c>
    </row>
    <row r="60" spans="1:14" ht="14.25" x14ac:dyDescent="0.2">
      <c r="A60" s="12" t="str">
        <f t="shared" si="5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6"/>
        <v>0</v>
      </c>
      <c r="N60" s="19">
        <f t="shared" si="8"/>
        <v>0</v>
      </c>
    </row>
    <row r="61" spans="1:14" ht="14.25" x14ac:dyDescent="0.2">
      <c r="A61" s="12" t="str">
        <f t="shared" si="5"/>
        <v/>
      </c>
      <c r="B61" s="13"/>
      <c r="C61" s="338"/>
      <c r="D61" s="344"/>
      <c r="E61" s="20"/>
      <c r="F61" s="16"/>
      <c r="G61" s="20"/>
      <c r="H61" s="13"/>
      <c r="I61" s="338"/>
      <c r="J61" s="142"/>
      <c r="K61" s="32"/>
      <c r="L61" s="17"/>
      <c r="M61" s="18">
        <f t="shared" si="6"/>
        <v>0</v>
      </c>
      <c r="N61" s="19">
        <f t="shared" si="8"/>
        <v>0</v>
      </c>
    </row>
    <row r="62" spans="1:14" ht="14.25" x14ac:dyDescent="0.2">
      <c r="A62" s="12" t="str">
        <f t="shared" si="5"/>
        <v/>
      </c>
      <c r="B62" s="13"/>
      <c r="C62" s="338"/>
      <c r="D62" s="344"/>
      <c r="E62" s="20"/>
      <c r="F62" s="16"/>
      <c r="G62" s="20"/>
      <c r="H62" s="13"/>
      <c r="I62" s="338"/>
      <c r="J62" s="142"/>
      <c r="K62" s="32"/>
      <c r="L62" s="17"/>
      <c r="M62" s="18">
        <f t="shared" si="6"/>
        <v>0</v>
      </c>
      <c r="N62" s="19">
        <f t="shared" si="8"/>
        <v>0</v>
      </c>
    </row>
    <row r="63" spans="1:14" ht="14.25" x14ac:dyDescent="0.2">
      <c r="A63" s="12" t="str">
        <f t="shared" si="5"/>
        <v/>
      </c>
      <c r="B63" s="13"/>
      <c r="C63" s="338"/>
      <c r="D63" s="344"/>
      <c r="E63" s="20"/>
      <c r="F63" s="16"/>
      <c r="G63" s="20"/>
      <c r="H63" s="13"/>
      <c r="I63" s="338"/>
      <c r="J63" s="142"/>
      <c r="K63" s="32"/>
      <c r="L63" s="17"/>
      <c r="M63" s="18">
        <f t="shared" si="6"/>
        <v>0</v>
      </c>
      <c r="N63" s="19">
        <f t="shared" si="8"/>
        <v>0</v>
      </c>
    </row>
    <row r="64" spans="1:14" ht="14.25" x14ac:dyDescent="0.2">
      <c r="A64" s="12" t="str">
        <f t="shared" si="5"/>
        <v/>
      </c>
      <c r="B64" s="13"/>
      <c r="C64" s="338"/>
      <c r="D64" s="344"/>
      <c r="E64" s="20"/>
      <c r="F64" s="16"/>
      <c r="G64" s="20"/>
      <c r="H64" s="261"/>
      <c r="I64" s="295"/>
      <c r="J64" s="142"/>
      <c r="K64" s="32"/>
      <c r="L64" s="17"/>
      <c r="M64" s="18">
        <f t="shared" si="6"/>
        <v>0</v>
      </c>
      <c r="N64" s="19">
        <f t="shared" si="8"/>
        <v>0</v>
      </c>
    </row>
    <row r="65" spans="1:14" ht="14.25" x14ac:dyDescent="0.2">
      <c r="A65" s="12" t="str">
        <f t="shared" si="5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6"/>
        <v>0</v>
      </c>
      <c r="N65" s="19">
        <f t="shared" si="8"/>
        <v>0</v>
      </c>
    </row>
    <row r="66" spans="1:14" ht="14.25" x14ac:dyDescent="0.2">
      <c r="A66" s="12" t="str">
        <f t="shared" si="5"/>
        <v/>
      </c>
      <c r="B66" s="13"/>
      <c r="C66" s="14"/>
      <c r="D66" s="15"/>
      <c r="E66" s="20"/>
      <c r="F66" s="16"/>
      <c r="G66" s="20"/>
      <c r="H66" s="13"/>
      <c r="I66" s="338"/>
      <c r="J66" s="142"/>
      <c r="K66" s="32"/>
      <c r="L66" s="17"/>
      <c r="M66" s="18">
        <f t="shared" si="6"/>
        <v>0</v>
      </c>
      <c r="N66" s="19">
        <f t="shared" ref="N66:N105" si="9">SUM(M66+$N$5)</f>
        <v>0</v>
      </c>
    </row>
    <row r="67" spans="1:14" ht="14.25" x14ac:dyDescent="0.2">
      <c r="A67" s="12" t="str">
        <f t="shared" si="5"/>
        <v/>
      </c>
      <c r="B67" s="13"/>
      <c r="C67" s="14"/>
      <c r="D67" s="15"/>
      <c r="E67" s="20"/>
      <c r="F67" s="16"/>
      <c r="G67" s="20"/>
      <c r="H67" s="13"/>
      <c r="I67" s="338"/>
      <c r="J67" s="142"/>
      <c r="K67" s="32"/>
      <c r="L67" s="17"/>
      <c r="M67" s="18">
        <f t="shared" si="6"/>
        <v>0</v>
      </c>
      <c r="N67" s="19">
        <f t="shared" si="9"/>
        <v>0</v>
      </c>
    </row>
    <row r="68" spans="1:14" ht="14.25" x14ac:dyDescent="0.2">
      <c r="A68" s="12" t="str">
        <f t="shared" si="5"/>
        <v/>
      </c>
      <c r="B68" s="13"/>
      <c r="C68" s="14"/>
      <c r="D68" s="15"/>
      <c r="E68" s="20"/>
      <c r="F68" s="16"/>
      <c r="G68" s="20"/>
      <c r="H68" s="13"/>
      <c r="I68" s="338"/>
      <c r="J68" s="142"/>
      <c r="K68" s="32"/>
      <c r="L68" s="17"/>
      <c r="M68" s="18">
        <f t="shared" si="6"/>
        <v>0</v>
      </c>
      <c r="N68" s="19">
        <f t="shared" si="9"/>
        <v>0</v>
      </c>
    </row>
    <row r="69" spans="1:14" ht="14.25" x14ac:dyDescent="0.2">
      <c r="A69" s="12" t="str">
        <f t="shared" si="5"/>
        <v/>
      </c>
      <c r="B69" s="13"/>
      <c r="C69" s="14"/>
      <c r="D69" s="15"/>
      <c r="E69" s="20"/>
      <c r="F69" s="16"/>
      <c r="G69" s="20"/>
      <c r="H69" s="13"/>
      <c r="I69" s="338"/>
      <c r="J69" s="142"/>
      <c r="K69" s="32"/>
      <c r="L69" s="17"/>
      <c r="M69" s="18">
        <f t="shared" si="6"/>
        <v>0</v>
      </c>
      <c r="N69" s="19">
        <f t="shared" si="9"/>
        <v>0</v>
      </c>
    </row>
    <row r="70" spans="1:14" ht="14.25" x14ac:dyDescent="0.2">
      <c r="A70" s="12" t="str">
        <f t="shared" ref="A70:A101" si="10">CONCATENATE(B70,C70,D70)</f>
        <v/>
      </c>
      <c r="B70" s="13"/>
      <c r="C70" s="14"/>
      <c r="D70" s="262"/>
      <c r="E70" s="20"/>
      <c r="F70" s="16"/>
      <c r="G70" s="20"/>
      <c r="H70" s="13"/>
      <c r="I70" s="338"/>
      <c r="J70" s="142"/>
      <c r="K70" s="32"/>
      <c r="L70" s="17"/>
      <c r="M70" s="18">
        <f t="shared" ref="M70:M74" si="11">IF(L70=1,7,IF(L70=2,6,IF(L70=3,5,IF(L70=4,4,IF(L70=5,3,IF(L70=6,2,IF(L70&gt;=6,1,0)))))))</f>
        <v>0</v>
      </c>
      <c r="N70" s="19">
        <f t="shared" si="9"/>
        <v>0</v>
      </c>
    </row>
    <row r="71" spans="1:14" ht="14.25" x14ac:dyDescent="0.2">
      <c r="A71" s="12" t="str">
        <f t="shared" si="10"/>
        <v/>
      </c>
      <c r="B71" s="13"/>
      <c r="C71" s="14"/>
      <c r="D71" s="15"/>
      <c r="E71" s="20"/>
      <c r="F71" s="16"/>
      <c r="G71" s="20"/>
      <c r="H71" s="13"/>
      <c r="I71" s="295"/>
      <c r="J71" s="142"/>
      <c r="K71" s="32"/>
      <c r="L71" s="17"/>
      <c r="M71" s="18">
        <f t="shared" si="11"/>
        <v>0</v>
      </c>
      <c r="N71" s="19">
        <f t="shared" si="9"/>
        <v>0</v>
      </c>
    </row>
    <row r="72" spans="1:14" ht="14.25" x14ac:dyDescent="0.2">
      <c r="A72" s="12" t="str">
        <f t="shared" si="10"/>
        <v/>
      </c>
      <c r="B72" s="13"/>
      <c r="C72" s="14"/>
      <c r="D72" s="15"/>
      <c r="E72" s="20"/>
      <c r="F72" s="16"/>
      <c r="G72" s="20"/>
      <c r="H72" s="13"/>
      <c r="I72" s="295"/>
      <c r="J72" s="142"/>
      <c r="K72" s="32"/>
      <c r="L72" s="17"/>
      <c r="M72" s="18">
        <f t="shared" si="11"/>
        <v>0</v>
      </c>
      <c r="N72" s="19">
        <f t="shared" si="9"/>
        <v>0</v>
      </c>
    </row>
    <row r="73" spans="1:14" ht="14.25" x14ac:dyDescent="0.2">
      <c r="A73" s="12" t="str">
        <f t="shared" si="10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11"/>
        <v>0</v>
      </c>
      <c r="N73" s="19">
        <f t="shared" si="9"/>
        <v>0</v>
      </c>
    </row>
    <row r="74" spans="1:14" ht="14.25" x14ac:dyDescent="0.2">
      <c r="A74" s="12" t="str">
        <f t="shared" si="10"/>
        <v/>
      </c>
      <c r="B74" s="13"/>
      <c r="C74" s="266"/>
      <c r="D74" s="348"/>
      <c r="E74" s="20"/>
      <c r="F74" s="16"/>
      <c r="G74" s="20"/>
      <c r="H74" s="13"/>
      <c r="I74" s="30"/>
      <c r="J74" s="142"/>
      <c r="K74" s="32"/>
      <c r="L74" s="17"/>
      <c r="M74" s="18">
        <f t="shared" si="11"/>
        <v>0</v>
      </c>
      <c r="N74" s="19">
        <f t="shared" si="9"/>
        <v>0</v>
      </c>
    </row>
    <row r="75" spans="1:14" ht="14.25" x14ac:dyDescent="0.2">
      <c r="A75" s="12" t="str">
        <f t="shared" si="10"/>
        <v/>
      </c>
      <c r="B75" s="13"/>
      <c r="C75" s="14"/>
      <c r="D75" s="344"/>
      <c r="E75" s="20"/>
      <c r="F75" s="16"/>
      <c r="G75" s="20"/>
      <c r="H75" s="13"/>
      <c r="I75" s="30"/>
      <c r="J75" s="142"/>
      <c r="K75" s="32"/>
      <c r="L75" s="17"/>
      <c r="M75" s="18">
        <f t="shared" ref="M75:M98" si="12">IF(L75=1,7,IF(L75=2,6,IF(L75=3,5,IF(L75=4,4,IF(L75=5,3,IF(L75=6,2,IF(L75&gt;=6,1,0)))))))</f>
        <v>0</v>
      </c>
      <c r="N75" s="19">
        <f t="shared" si="9"/>
        <v>0</v>
      </c>
    </row>
    <row r="76" spans="1:14" ht="14.25" x14ac:dyDescent="0.2">
      <c r="A76" s="12" t="str">
        <f t="shared" si="10"/>
        <v/>
      </c>
      <c r="B76" s="13"/>
      <c r="C76" s="14"/>
      <c r="D76" s="344"/>
      <c r="E76" s="20"/>
      <c r="F76" s="16"/>
      <c r="G76" s="20"/>
      <c r="H76" s="13"/>
      <c r="I76" s="30"/>
      <c r="J76" s="142"/>
      <c r="K76" s="32"/>
      <c r="L76" s="17"/>
      <c r="M76" s="18">
        <f t="shared" si="12"/>
        <v>0</v>
      </c>
      <c r="N76" s="19">
        <f t="shared" si="9"/>
        <v>0</v>
      </c>
    </row>
    <row r="77" spans="1:14" ht="14.25" x14ac:dyDescent="0.2">
      <c r="A77" s="12" t="str">
        <f t="shared" si="10"/>
        <v/>
      </c>
      <c r="B77" s="13"/>
      <c r="C77" s="14"/>
      <c r="D77" s="344"/>
      <c r="E77" s="20"/>
      <c r="F77" s="16"/>
      <c r="G77" s="20"/>
      <c r="H77" s="13"/>
      <c r="I77" s="30"/>
      <c r="J77" s="142"/>
      <c r="K77" s="32"/>
      <c r="L77" s="17"/>
      <c r="M77" s="18">
        <f t="shared" si="12"/>
        <v>0</v>
      </c>
      <c r="N77" s="19">
        <f t="shared" si="9"/>
        <v>0</v>
      </c>
    </row>
    <row r="78" spans="1:14" ht="14.25" x14ac:dyDescent="0.2">
      <c r="A78" s="12" t="str">
        <f t="shared" si="10"/>
        <v/>
      </c>
      <c r="B78" s="13"/>
      <c r="C78" s="14"/>
      <c r="D78" s="344"/>
      <c r="E78" s="20"/>
      <c r="F78" s="16"/>
      <c r="G78" s="20"/>
      <c r="H78" s="13"/>
      <c r="I78" s="30"/>
      <c r="J78" s="142"/>
      <c r="K78" s="32"/>
      <c r="L78" s="17"/>
      <c r="M78" s="18">
        <f t="shared" si="12"/>
        <v>0</v>
      </c>
      <c r="N78" s="19">
        <f t="shared" si="9"/>
        <v>0</v>
      </c>
    </row>
    <row r="79" spans="1:14" ht="14.25" x14ac:dyDescent="0.2">
      <c r="A79" s="12" t="str">
        <f t="shared" si="10"/>
        <v/>
      </c>
      <c r="B79" s="13"/>
      <c r="C79" s="14"/>
      <c r="D79" s="344"/>
      <c r="E79" s="20"/>
      <c r="F79" s="16"/>
      <c r="G79" s="20"/>
      <c r="H79" s="13"/>
      <c r="I79" s="30"/>
      <c r="J79" s="142"/>
      <c r="K79" s="32"/>
      <c r="L79" s="17"/>
      <c r="M79" s="18">
        <f t="shared" si="12"/>
        <v>0</v>
      </c>
      <c r="N79" s="19">
        <f t="shared" si="9"/>
        <v>0</v>
      </c>
    </row>
    <row r="80" spans="1:14" ht="14.25" x14ac:dyDescent="0.2">
      <c r="A80" s="12" t="str">
        <f t="shared" si="10"/>
        <v/>
      </c>
      <c r="B80" s="13"/>
      <c r="C80" s="14"/>
      <c r="D80" s="344"/>
      <c r="E80" s="20"/>
      <c r="F80" s="16"/>
      <c r="G80" s="20"/>
      <c r="H80" s="13"/>
      <c r="I80" s="30"/>
      <c r="J80" s="142"/>
      <c r="K80" s="32"/>
      <c r="L80" s="17"/>
      <c r="M80" s="18">
        <f t="shared" si="12"/>
        <v>0</v>
      </c>
      <c r="N80" s="19">
        <f t="shared" si="9"/>
        <v>0</v>
      </c>
    </row>
    <row r="81" spans="1:14" ht="14.25" x14ac:dyDescent="0.2">
      <c r="A81" s="12" t="str">
        <f t="shared" si="10"/>
        <v/>
      </c>
      <c r="B81" s="13"/>
      <c r="C81" s="14"/>
      <c r="D81" s="344"/>
      <c r="E81" s="20"/>
      <c r="F81" s="16"/>
      <c r="G81" s="20"/>
      <c r="H81" s="13"/>
      <c r="I81" s="30"/>
      <c r="J81" s="142"/>
      <c r="K81" s="32"/>
      <c r="L81" s="17"/>
      <c r="M81" s="18">
        <f t="shared" si="12"/>
        <v>0</v>
      </c>
      <c r="N81" s="19">
        <f t="shared" si="9"/>
        <v>0</v>
      </c>
    </row>
    <row r="82" spans="1:14" ht="14.25" x14ac:dyDescent="0.2">
      <c r="A82" s="12" t="str">
        <f t="shared" si="10"/>
        <v/>
      </c>
      <c r="B82" s="13"/>
      <c r="C82" s="14"/>
      <c r="D82" s="344"/>
      <c r="E82" s="20"/>
      <c r="F82" s="16"/>
      <c r="G82" s="20"/>
      <c r="H82" s="13"/>
      <c r="I82" s="30"/>
      <c r="J82" s="296"/>
      <c r="K82" s="32"/>
      <c r="L82" s="17"/>
      <c r="M82" s="18">
        <f t="shared" si="12"/>
        <v>0</v>
      </c>
      <c r="N82" s="19">
        <f t="shared" si="9"/>
        <v>0</v>
      </c>
    </row>
    <row r="83" spans="1:14" ht="14.25" x14ac:dyDescent="0.2">
      <c r="A83" s="12" t="str">
        <f t="shared" si="10"/>
        <v/>
      </c>
      <c r="B83" s="13"/>
      <c r="C83" s="14"/>
      <c r="D83" s="344"/>
      <c r="E83" s="20"/>
      <c r="F83" s="16"/>
      <c r="G83" s="20"/>
      <c r="H83" s="13"/>
      <c r="I83" s="30"/>
      <c r="J83" s="296"/>
      <c r="K83" s="32"/>
      <c r="L83" s="17"/>
      <c r="M83" s="18">
        <f t="shared" si="12"/>
        <v>0</v>
      </c>
      <c r="N83" s="19">
        <f t="shared" si="9"/>
        <v>0</v>
      </c>
    </row>
    <row r="84" spans="1:14" ht="14.25" x14ac:dyDescent="0.2">
      <c r="A84" s="12" t="str">
        <f t="shared" si="10"/>
        <v/>
      </c>
      <c r="B84" s="13"/>
      <c r="C84" s="14"/>
      <c r="D84" s="344"/>
      <c r="E84" s="20"/>
      <c r="F84" s="16"/>
      <c r="G84" s="20"/>
      <c r="H84" s="13"/>
      <c r="I84" s="30"/>
      <c r="J84" s="296"/>
      <c r="K84" s="32"/>
      <c r="L84" s="17"/>
      <c r="M84" s="18">
        <f t="shared" si="12"/>
        <v>0</v>
      </c>
      <c r="N84" s="19">
        <f t="shared" si="9"/>
        <v>0</v>
      </c>
    </row>
    <row r="85" spans="1:14" ht="14.25" x14ac:dyDescent="0.2">
      <c r="A85" s="12" t="str">
        <f t="shared" si="10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12"/>
        <v>0</v>
      </c>
      <c r="N85" s="19">
        <f t="shared" si="9"/>
        <v>0</v>
      </c>
    </row>
    <row r="86" spans="1:14" ht="14.25" x14ac:dyDescent="0.2">
      <c r="A86" s="12" t="str">
        <f t="shared" si="10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12"/>
        <v>0</v>
      </c>
      <c r="N86" s="19">
        <f t="shared" si="9"/>
        <v>0</v>
      </c>
    </row>
    <row r="87" spans="1:14" ht="14.25" x14ac:dyDescent="0.2">
      <c r="A87" s="12" t="str">
        <f t="shared" si="10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12"/>
        <v>0</v>
      </c>
      <c r="N87" s="19">
        <f t="shared" si="9"/>
        <v>0</v>
      </c>
    </row>
    <row r="88" spans="1:14" ht="14.25" x14ac:dyDescent="0.2">
      <c r="A88" s="12" t="str">
        <f t="shared" si="10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12"/>
        <v>0</v>
      </c>
      <c r="N88" s="19">
        <f t="shared" si="9"/>
        <v>0</v>
      </c>
    </row>
    <row r="89" spans="1:14" ht="14.25" x14ac:dyDescent="0.2">
      <c r="A89" s="12" t="str">
        <f t="shared" si="10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12"/>
        <v>0</v>
      </c>
      <c r="N89" s="19">
        <f t="shared" si="9"/>
        <v>0</v>
      </c>
    </row>
    <row r="90" spans="1:14" ht="14.25" x14ac:dyDescent="0.2">
      <c r="A90" s="12" t="str">
        <f t="shared" si="10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12"/>
        <v>0</v>
      </c>
      <c r="N90" s="19">
        <f t="shared" si="9"/>
        <v>0</v>
      </c>
    </row>
    <row r="91" spans="1:14" ht="14.25" x14ac:dyDescent="0.2">
      <c r="A91" s="12" t="str">
        <f t="shared" si="10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12"/>
        <v>0</v>
      </c>
      <c r="N91" s="19">
        <f t="shared" si="9"/>
        <v>0</v>
      </c>
    </row>
    <row r="92" spans="1:14" ht="14.25" x14ac:dyDescent="0.2">
      <c r="A92" s="12" t="str">
        <f t="shared" si="10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12"/>
        <v>0</v>
      </c>
      <c r="N92" s="19">
        <f t="shared" si="9"/>
        <v>0</v>
      </c>
    </row>
    <row r="93" spans="1:14" ht="14.25" x14ac:dyDescent="0.2">
      <c r="A93" s="12" t="str">
        <f t="shared" si="10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12"/>
        <v>0</v>
      </c>
      <c r="N93" s="19">
        <f t="shared" si="9"/>
        <v>0</v>
      </c>
    </row>
    <row r="94" spans="1:14" ht="14.25" x14ac:dyDescent="0.2">
      <c r="A94" s="12" t="str">
        <f t="shared" si="10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12"/>
        <v>0</v>
      </c>
      <c r="N94" s="19">
        <f t="shared" si="9"/>
        <v>0</v>
      </c>
    </row>
    <row r="95" spans="1:14" ht="14.25" x14ac:dyDescent="0.2">
      <c r="A95" s="12" t="str">
        <f t="shared" si="10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12"/>
        <v>0</v>
      </c>
      <c r="N95" s="19">
        <f t="shared" si="9"/>
        <v>0</v>
      </c>
    </row>
    <row r="96" spans="1:14" ht="14.25" x14ac:dyDescent="0.2">
      <c r="A96" s="12" t="str">
        <f t="shared" si="10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12"/>
        <v>0</v>
      </c>
      <c r="N96" s="19">
        <f t="shared" si="9"/>
        <v>0</v>
      </c>
    </row>
    <row r="97" spans="1:14" ht="14.25" x14ac:dyDescent="0.2">
      <c r="A97" s="12" t="str">
        <f t="shared" si="10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12"/>
        <v>0</v>
      </c>
      <c r="N97" s="19">
        <f t="shared" si="9"/>
        <v>0</v>
      </c>
    </row>
    <row r="98" spans="1:14" ht="14.25" x14ac:dyDescent="0.2">
      <c r="A98" s="12" t="str">
        <f t="shared" si="10"/>
        <v/>
      </c>
      <c r="B98" s="395"/>
      <c r="C98" s="396"/>
      <c r="D98" s="397"/>
      <c r="E98" s="398"/>
      <c r="F98" s="399"/>
      <c r="G98" s="398"/>
      <c r="H98" s="395"/>
      <c r="I98" s="400"/>
      <c r="J98" s="401"/>
      <c r="K98" s="402"/>
      <c r="L98" s="403"/>
      <c r="M98" s="18">
        <f t="shared" si="12"/>
        <v>0</v>
      </c>
      <c r="N98" s="19">
        <f t="shared" si="9"/>
        <v>0</v>
      </c>
    </row>
    <row r="99" spans="1:14" ht="14.25" x14ac:dyDescent="0.2">
      <c r="A99" s="12" t="str">
        <f t="shared" si="10"/>
        <v/>
      </c>
      <c r="B99" s="395"/>
      <c r="C99" s="396"/>
      <c r="D99" s="397"/>
      <c r="E99" s="398"/>
      <c r="F99" s="399"/>
      <c r="G99" s="398"/>
      <c r="H99" s="395"/>
      <c r="I99" s="400"/>
      <c r="J99" s="401"/>
      <c r="K99" s="402"/>
      <c r="L99" s="403"/>
      <c r="M99" s="18">
        <f t="shared" ref="M99:M106" si="13">IF(L99=1,7,IF(L99=2,6,IF(L99=3,5,IF(L99=4,4,IF(L99=5,3,IF(L99=6,2,IF(L99&gt;=6,1,0)))))))</f>
        <v>0</v>
      </c>
      <c r="N99" s="19">
        <f t="shared" si="9"/>
        <v>0</v>
      </c>
    </row>
    <row r="100" spans="1:14" ht="14.25" x14ac:dyDescent="0.2">
      <c r="A100" s="12" t="str">
        <f t="shared" si="10"/>
        <v/>
      </c>
      <c r="B100" s="395"/>
      <c r="C100" s="396"/>
      <c r="D100" s="397"/>
      <c r="E100" s="398"/>
      <c r="F100" s="399"/>
      <c r="G100" s="398"/>
      <c r="H100" s="395"/>
      <c r="I100" s="400"/>
      <c r="J100" s="401"/>
      <c r="K100" s="402"/>
      <c r="L100" s="403"/>
      <c r="M100" s="18">
        <f t="shared" si="13"/>
        <v>0</v>
      </c>
      <c r="N100" s="19">
        <f t="shared" si="9"/>
        <v>0</v>
      </c>
    </row>
    <row r="101" spans="1:14" ht="14.25" x14ac:dyDescent="0.2">
      <c r="A101" s="12" t="str">
        <f t="shared" si="10"/>
        <v/>
      </c>
      <c r="B101" s="395"/>
      <c r="C101" s="396"/>
      <c r="D101" s="397"/>
      <c r="E101" s="398"/>
      <c r="F101" s="399"/>
      <c r="G101" s="398"/>
      <c r="H101" s="395"/>
      <c r="I101" s="400"/>
      <c r="J101" s="401"/>
      <c r="K101" s="402"/>
      <c r="L101" s="403"/>
      <c r="M101" s="18">
        <f t="shared" si="13"/>
        <v>0</v>
      </c>
      <c r="N101" s="19">
        <f t="shared" si="9"/>
        <v>0</v>
      </c>
    </row>
    <row r="102" spans="1:14" ht="14.25" x14ac:dyDescent="0.2">
      <c r="A102" s="12" t="str">
        <f t="shared" ref="A102:A106" si="14">CONCATENATE(B102,C102,D102)</f>
        <v/>
      </c>
      <c r="B102" s="395"/>
      <c r="C102" s="396"/>
      <c r="D102" s="397"/>
      <c r="E102" s="398"/>
      <c r="F102" s="399"/>
      <c r="G102" s="398"/>
      <c r="H102" s="395"/>
      <c r="I102" s="400"/>
      <c r="J102" s="401"/>
      <c r="K102" s="402"/>
      <c r="L102" s="403"/>
      <c r="M102" s="18">
        <f t="shared" si="13"/>
        <v>0</v>
      </c>
      <c r="N102" s="19">
        <f t="shared" si="9"/>
        <v>0</v>
      </c>
    </row>
    <row r="103" spans="1:14" ht="14.25" x14ac:dyDescent="0.2">
      <c r="A103" s="12" t="str">
        <f t="shared" si="14"/>
        <v/>
      </c>
      <c r="B103" s="395"/>
      <c r="C103" s="396"/>
      <c r="D103" s="397"/>
      <c r="E103" s="398"/>
      <c r="F103" s="399"/>
      <c r="G103" s="398"/>
      <c r="H103" s="395"/>
      <c r="I103" s="400"/>
      <c r="J103" s="401"/>
      <c r="K103" s="402"/>
      <c r="L103" s="403"/>
      <c r="M103" s="18">
        <f t="shared" si="13"/>
        <v>0</v>
      </c>
      <c r="N103" s="19">
        <f t="shared" si="9"/>
        <v>0</v>
      </c>
    </row>
    <row r="104" spans="1:14" ht="14.25" x14ac:dyDescent="0.2">
      <c r="A104" s="12" t="str">
        <f t="shared" si="14"/>
        <v/>
      </c>
      <c r="B104" s="395"/>
      <c r="C104" s="396"/>
      <c r="D104" s="397"/>
      <c r="E104" s="398"/>
      <c r="F104" s="399"/>
      <c r="G104" s="398"/>
      <c r="H104" s="395"/>
      <c r="I104" s="400"/>
      <c r="J104" s="401"/>
      <c r="K104" s="402"/>
      <c r="L104" s="403"/>
      <c r="M104" s="18">
        <f t="shared" si="13"/>
        <v>0</v>
      </c>
      <c r="N104" s="19">
        <f t="shared" si="9"/>
        <v>0</v>
      </c>
    </row>
    <row r="105" spans="1:14" ht="14.25" x14ac:dyDescent="0.2">
      <c r="A105" s="12" t="str">
        <f t="shared" si="14"/>
        <v/>
      </c>
      <c r="B105" s="395"/>
      <c r="C105" s="396"/>
      <c r="D105" s="397"/>
      <c r="E105" s="398"/>
      <c r="F105" s="399"/>
      <c r="G105" s="398"/>
      <c r="H105" s="395"/>
      <c r="I105" s="400"/>
      <c r="J105" s="401"/>
      <c r="K105" s="402"/>
      <c r="L105" s="403"/>
      <c r="M105" s="18">
        <f t="shared" si="13"/>
        <v>0</v>
      </c>
      <c r="N105" s="19">
        <f t="shared" si="9"/>
        <v>0</v>
      </c>
    </row>
    <row r="106" spans="1:14" ht="14.25" x14ac:dyDescent="0.2">
      <c r="A106" s="12" t="str">
        <f t="shared" si="14"/>
        <v/>
      </c>
      <c r="B106" s="395"/>
      <c r="C106" s="396"/>
      <c r="D106" s="397"/>
      <c r="E106" s="398"/>
      <c r="F106" s="399"/>
      <c r="G106" s="398"/>
      <c r="H106" s="395"/>
      <c r="I106" s="400"/>
      <c r="J106" s="401"/>
      <c r="K106" s="402"/>
      <c r="L106" s="403"/>
      <c r="M106" s="18">
        <f t="shared" si="13"/>
        <v>0</v>
      </c>
      <c r="N106" s="30">
        <f t="shared" ref="N106" si="15">SUM(M106+$N$5)</f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6" priority="585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BB14-0ABA-4CAD-BC4F-94FAF846169E}">
  <sheetPr codeName="Sheet20">
    <tabColor rgb="FFC00000"/>
  </sheetPr>
  <dimension ref="A1:P151"/>
  <sheetViews>
    <sheetView zoomScale="90" zoomScaleNormal="90" workbookViewId="0">
      <selection activeCell="D9" sqref="D9"/>
    </sheetView>
  </sheetViews>
  <sheetFormatPr defaultColWidth="9.140625" defaultRowHeight="12.75" x14ac:dyDescent="0.2"/>
  <cols>
    <col min="1" max="1" width="48.7109375" bestFit="1" customWidth="1"/>
    <col min="2" max="2" width="6.7109375" customWidth="1"/>
    <col min="3" max="3" width="27.42578125" bestFit="1" customWidth="1"/>
    <col min="4" max="4" width="19.28515625" bestFit="1" customWidth="1"/>
    <col min="5" max="5" width="9.5703125" bestFit="1" customWidth="1"/>
    <col min="6" max="6" width="14.85546875" bestFit="1" customWidth="1"/>
    <col min="7" max="10" width="6.28515625" bestFit="1" customWidth="1"/>
    <col min="11" max="11" width="12.85546875" bestFit="1" customWidth="1"/>
    <col min="12" max="12" width="6.5703125" bestFit="1" customWidth="1"/>
    <col min="13" max="13" width="12.5703125" bestFit="1" customWidth="1"/>
    <col min="14" max="14" width="29.42578125" bestFit="1" customWidth="1"/>
  </cols>
  <sheetData>
    <row r="1" spans="1:16" s="9" customFormat="1" ht="22.5" customHeight="1" thickBot="1" x14ac:dyDescent="0.25">
      <c r="A1" s="78">
        <f>SUM(A2-1)</f>
        <v>54</v>
      </c>
      <c r="B1" s="656" t="s">
        <v>84</v>
      </c>
      <c r="C1" s="657"/>
      <c r="D1" s="7" t="s">
        <v>11</v>
      </c>
      <c r="E1" s="658" t="s">
        <v>137</v>
      </c>
      <c r="F1" s="659"/>
      <c r="G1" s="659"/>
      <c r="H1" s="659"/>
      <c r="I1" s="659"/>
      <c r="J1" s="659"/>
      <c r="K1" s="8" t="s">
        <v>12</v>
      </c>
      <c r="L1" s="660" t="s">
        <v>382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COUNTA(_xlfn.UNIQUE(D6:D151))</f>
        <v>55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>45Sarah MacleanEgmont Faith</v>
      </c>
      <c r="B6" s="13">
        <v>45</v>
      </c>
      <c r="C6" s="14" t="s">
        <v>526</v>
      </c>
      <c r="D6" s="15" t="s">
        <v>560</v>
      </c>
      <c r="E6" s="20"/>
      <c r="F6" s="16"/>
      <c r="G6" s="20">
        <v>26.9</v>
      </c>
      <c r="H6" s="13"/>
      <c r="I6" s="30"/>
      <c r="J6" s="142"/>
      <c r="K6" s="32"/>
      <c r="L6" s="17">
        <v>1</v>
      </c>
      <c r="M6" s="18">
        <f t="shared" ref="M6:M69" si="1">IF(L6=1,7,IF(L6=2,6,IF(L6=3,5,IF(L6=4,4,IF(L6=5,3,IF(L6=6,2,IF(L6&gt;=6,1,0)))))))</f>
        <v>7</v>
      </c>
      <c r="N6" s="19">
        <f t="shared" ref="N6:N37" si="2">SUM(M6+$N$5)</f>
        <v>7</v>
      </c>
      <c r="O6" s="29"/>
      <c r="P6" s="29"/>
    </row>
    <row r="7" spans="1:16" ht="14.25" x14ac:dyDescent="0.2">
      <c r="A7" s="12" t="str">
        <f t="shared" si="0"/>
        <v>45Sophie DagnallEbony Rose Spotlight</v>
      </c>
      <c r="B7" s="13">
        <v>45</v>
      </c>
      <c r="C7" s="14" t="s">
        <v>958</v>
      </c>
      <c r="D7" s="15" t="s">
        <v>959</v>
      </c>
      <c r="E7" s="20"/>
      <c r="F7" s="16"/>
      <c r="G7" s="20">
        <v>30.8</v>
      </c>
      <c r="H7" s="13"/>
      <c r="I7" s="30"/>
      <c r="J7" s="142"/>
      <c r="K7" s="32"/>
      <c r="L7" s="17">
        <v>2</v>
      </c>
      <c r="M7" s="18">
        <f t="shared" si="1"/>
        <v>6</v>
      </c>
      <c r="N7" s="19">
        <f t="shared" si="2"/>
        <v>6</v>
      </c>
      <c r="O7" s="29"/>
      <c r="P7" s="29"/>
    </row>
    <row r="8" spans="1:16" ht="14.25" x14ac:dyDescent="0.2">
      <c r="A8" s="12" t="str">
        <f t="shared" si="0"/>
        <v>45Lani HeroldGrand Grigio</v>
      </c>
      <c r="B8" s="13">
        <v>45</v>
      </c>
      <c r="C8" s="14" t="s">
        <v>960</v>
      </c>
      <c r="D8" s="15" t="s">
        <v>961</v>
      </c>
      <c r="E8" s="20"/>
      <c r="F8" s="16"/>
      <c r="G8" s="20">
        <v>39.6</v>
      </c>
      <c r="H8" s="13"/>
      <c r="I8" s="30"/>
      <c r="J8" s="142"/>
      <c r="K8" s="32"/>
      <c r="L8" s="17">
        <v>3</v>
      </c>
      <c r="M8" s="18">
        <f t="shared" si="1"/>
        <v>5</v>
      </c>
      <c r="N8" s="19">
        <f t="shared" si="2"/>
        <v>5</v>
      </c>
      <c r="O8" s="29"/>
      <c r="P8" s="29"/>
    </row>
    <row r="9" spans="1:16" ht="14.25" x14ac:dyDescent="0.2">
      <c r="A9" s="12" t="str">
        <f t="shared" si="0"/>
        <v>45Baylee JenkinsNarcoola Parc Dylan</v>
      </c>
      <c r="B9" s="13">
        <v>45</v>
      </c>
      <c r="C9" s="14" t="s">
        <v>476</v>
      </c>
      <c r="D9" s="15" t="s">
        <v>477</v>
      </c>
      <c r="E9" s="20"/>
      <c r="F9" s="16"/>
      <c r="G9" s="20">
        <v>44.6</v>
      </c>
      <c r="H9" s="13"/>
      <c r="I9" s="30"/>
      <c r="J9" s="142"/>
      <c r="K9" s="32"/>
      <c r="L9" s="17">
        <v>4</v>
      </c>
      <c r="M9" s="18">
        <f t="shared" si="1"/>
        <v>4</v>
      </c>
      <c r="N9" s="19">
        <f t="shared" si="2"/>
        <v>4</v>
      </c>
      <c r="O9" s="29"/>
      <c r="P9" s="29"/>
    </row>
    <row r="10" spans="1:16" ht="14.25" x14ac:dyDescent="0.2">
      <c r="A10" s="12" t="str">
        <f t="shared" si="0"/>
        <v>45Charlie BlackLeedale Requin</v>
      </c>
      <c r="B10" s="13">
        <v>45</v>
      </c>
      <c r="C10" s="14" t="s">
        <v>962</v>
      </c>
      <c r="D10" s="15" t="s">
        <v>963</v>
      </c>
      <c r="E10" s="20"/>
      <c r="F10" s="16"/>
      <c r="G10" s="20">
        <v>52.6</v>
      </c>
      <c r="H10" s="13"/>
      <c r="I10" s="30"/>
      <c r="J10" s="142"/>
      <c r="K10" s="32"/>
      <c r="L10" s="17">
        <v>5</v>
      </c>
      <c r="M10" s="18">
        <f t="shared" si="1"/>
        <v>3</v>
      </c>
      <c r="N10" s="19">
        <f t="shared" si="2"/>
        <v>3</v>
      </c>
      <c r="O10" s="29"/>
      <c r="P10" s="29"/>
    </row>
    <row r="11" spans="1:16" ht="14.25" x14ac:dyDescent="0.2">
      <c r="A11" s="12" t="str">
        <f t="shared" si="0"/>
        <v>45Chloe WinterQueen Of Hearts</v>
      </c>
      <c r="B11" s="13">
        <v>45</v>
      </c>
      <c r="C11" s="14" t="s">
        <v>964</v>
      </c>
      <c r="D11" s="15" t="s">
        <v>965</v>
      </c>
      <c r="E11" s="20"/>
      <c r="F11" s="16"/>
      <c r="G11" s="20">
        <v>57.8</v>
      </c>
      <c r="H11" s="13"/>
      <c r="I11" s="30"/>
      <c r="J11" s="142"/>
      <c r="K11" s="32"/>
      <c r="L11" s="17">
        <v>6</v>
      </c>
      <c r="M11" s="18">
        <f t="shared" si="1"/>
        <v>2</v>
      </c>
      <c r="N11" s="19">
        <f t="shared" si="2"/>
        <v>2</v>
      </c>
      <c r="O11" s="29"/>
      <c r="P11" s="29"/>
    </row>
    <row r="12" spans="1:16" ht="14.25" x14ac:dyDescent="0.2">
      <c r="A12" s="12" t="str">
        <f t="shared" si="0"/>
        <v>45Ruby HillKendlestone Park Royalty</v>
      </c>
      <c r="B12" s="13">
        <v>45</v>
      </c>
      <c r="C12" s="14" t="s">
        <v>966</v>
      </c>
      <c r="D12" s="15" t="s">
        <v>967</v>
      </c>
      <c r="E12" s="20"/>
      <c r="F12" s="16"/>
      <c r="G12" s="20">
        <v>75.3</v>
      </c>
      <c r="H12" s="13"/>
      <c r="I12" s="30"/>
      <c r="J12" s="142"/>
      <c r="K12" s="32"/>
      <c r="L12" s="17">
        <v>7</v>
      </c>
      <c r="M12" s="18">
        <f t="shared" si="1"/>
        <v>1</v>
      </c>
      <c r="N12" s="19">
        <f t="shared" si="2"/>
        <v>1</v>
      </c>
      <c r="O12" s="29"/>
      <c r="P12" s="29"/>
    </row>
    <row r="13" spans="1:16" ht="14.25" x14ac:dyDescent="0.2">
      <c r="A13" s="12" t="str">
        <f t="shared" si="0"/>
        <v>45Madelyn McdonaghNaatitia</v>
      </c>
      <c r="B13" s="13">
        <v>45</v>
      </c>
      <c r="C13" s="14" t="s">
        <v>1008</v>
      </c>
      <c r="D13" s="15" t="s">
        <v>328</v>
      </c>
      <c r="E13" s="20"/>
      <c r="F13" s="16"/>
      <c r="G13" s="20">
        <v>78.400000000000006</v>
      </c>
      <c r="H13" s="13"/>
      <c r="I13" s="30"/>
      <c r="J13" s="142"/>
      <c r="K13" s="32"/>
      <c r="L13" s="17">
        <v>8</v>
      </c>
      <c r="M13" s="18">
        <f t="shared" si="1"/>
        <v>1</v>
      </c>
      <c r="N13" s="19">
        <f t="shared" si="2"/>
        <v>1</v>
      </c>
      <c r="O13" s="29"/>
      <c r="P13" s="29"/>
    </row>
    <row r="14" spans="1:16" ht="14.25" x14ac:dyDescent="0.2">
      <c r="A14" s="12" t="str">
        <f t="shared" si="0"/>
        <v>45Millie HardmanCharisma Beethoven</v>
      </c>
      <c r="B14" s="13">
        <v>45</v>
      </c>
      <c r="C14" s="14" t="s">
        <v>207</v>
      </c>
      <c r="D14" s="15" t="s">
        <v>208</v>
      </c>
      <c r="E14" s="20"/>
      <c r="F14" s="16"/>
      <c r="G14" s="20">
        <v>105.2</v>
      </c>
      <c r="H14" s="13"/>
      <c r="I14" s="30"/>
      <c r="J14" s="142"/>
      <c r="K14" s="32"/>
      <c r="L14" s="17">
        <v>9</v>
      </c>
      <c r="M14" s="18">
        <f t="shared" si="1"/>
        <v>1</v>
      </c>
      <c r="N14" s="19">
        <f t="shared" si="2"/>
        <v>1</v>
      </c>
      <c r="P14" s="29"/>
    </row>
    <row r="15" spans="1:16" ht="14.25" x14ac:dyDescent="0.2">
      <c r="A15" s="12" t="str">
        <f t="shared" si="0"/>
        <v>45Ruby HarrySouthern Hills Golden Edition</v>
      </c>
      <c r="B15" s="13">
        <v>45</v>
      </c>
      <c r="C15" s="14" t="s">
        <v>839</v>
      </c>
      <c r="D15" s="15" t="s">
        <v>849</v>
      </c>
      <c r="E15" s="20"/>
      <c r="F15" s="16"/>
      <c r="G15" s="20" t="s">
        <v>968</v>
      </c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25" x14ac:dyDescent="0.2">
      <c r="A16" s="12" t="str">
        <f t="shared" si="0"/>
        <v>45Millie HardmanTiimli Golden Boy</v>
      </c>
      <c r="B16" s="13">
        <v>45</v>
      </c>
      <c r="C16" s="14" t="s">
        <v>207</v>
      </c>
      <c r="D16" s="15" t="s">
        <v>490</v>
      </c>
      <c r="E16" s="20"/>
      <c r="F16" s="16"/>
      <c r="G16" s="20" t="s">
        <v>968</v>
      </c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25" x14ac:dyDescent="0.2">
      <c r="A17" s="12" t="str">
        <f t="shared" si="0"/>
        <v>45Amelie BarrettFrosty</v>
      </c>
      <c r="B17" s="13">
        <v>45</v>
      </c>
      <c r="C17" s="14" t="s">
        <v>969</v>
      </c>
      <c r="D17" s="15" t="s">
        <v>970</v>
      </c>
      <c r="E17" s="20"/>
      <c r="F17" s="16"/>
      <c r="G17" s="20" t="s">
        <v>971</v>
      </c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0"/>
        <v>45Alyssa O'NeilDude</v>
      </c>
      <c r="B18" s="13">
        <v>45</v>
      </c>
      <c r="C18" s="14" t="s">
        <v>972</v>
      </c>
      <c r="D18" s="15" t="s">
        <v>973</v>
      </c>
      <c r="E18" s="20"/>
      <c r="F18" s="16"/>
      <c r="G18" s="20" t="s">
        <v>971</v>
      </c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4" ht="14.25" x14ac:dyDescent="0.2">
      <c r="A19" s="12" t="str">
        <f t="shared" si="0"/>
        <v>45Reagan HillSir Dandy</v>
      </c>
      <c r="B19" s="13">
        <v>45</v>
      </c>
      <c r="C19" s="14" t="s">
        <v>974</v>
      </c>
      <c r="D19" s="15" t="s">
        <v>975</v>
      </c>
      <c r="E19" s="20"/>
      <c r="F19" s="16"/>
      <c r="G19" s="20" t="s">
        <v>971</v>
      </c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0"/>
        <v>45Alicja UrbanLittle Bit Of Spice</v>
      </c>
      <c r="B20" s="13">
        <v>45</v>
      </c>
      <c r="C20" s="14" t="s">
        <v>976</v>
      </c>
      <c r="D20" s="15" t="s">
        <v>977</v>
      </c>
      <c r="E20" s="20"/>
      <c r="F20" s="16"/>
      <c r="G20" s="20" t="s">
        <v>971</v>
      </c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4" ht="14.25" x14ac:dyDescent="0.2">
      <c r="A21" s="12" t="str">
        <f t="shared" si="0"/>
        <v/>
      </c>
      <c r="B21" s="13"/>
      <c r="C21" s="14" t="s">
        <v>19</v>
      </c>
      <c r="D21" s="15" t="s">
        <v>19</v>
      </c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4" ht="14.25" x14ac:dyDescent="0.2">
      <c r="A22" s="12" t="str">
        <f t="shared" si="0"/>
        <v>45Bella ChapmanAstra</v>
      </c>
      <c r="B22" s="13">
        <v>45</v>
      </c>
      <c r="C22" s="14" t="s">
        <v>508</v>
      </c>
      <c r="D22" s="15" t="s">
        <v>978</v>
      </c>
      <c r="E22" s="20"/>
      <c r="F22" s="16"/>
      <c r="G22" s="20">
        <v>32.5</v>
      </c>
      <c r="H22" s="13"/>
      <c r="I22" s="30"/>
      <c r="J22" s="142"/>
      <c r="K22" s="32"/>
      <c r="L22" s="17">
        <v>1</v>
      </c>
      <c r="M22" s="18">
        <f t="shared" si="1"/>
        <v>7</v>
      </c>
      <c r="N22" s="19">
        <f t="shared" si="2"/>
        <v>7</v>
      </c>
    </row>
    <row r="23" spans="1:14" ht="14.25" x14ac:dyDescent="0.2">
      <c r="A23" s="12" t="str">
        <f t="shared" si="0"/>
        <v>45Krystal AdamsMattama Park Uluru</v>
      </c>
      <c r="B23" s="13">
        <v>45</v>
      </c>
      <c r="C23" s="14" t="s">
        <v>979</v>
      </c>
      <c r="D23" s="15" t="s">
        <v>980</v>
      </c>
      <c r="E23" s="20"/>
      <c r="F23" s="16"/>
      <c r="G23" s="20">
        <v>51</v>
      </c>
      <c r="H23" s="13"/>
      <c r="I23" s="30"/>
      <c r="J23" s="142"/>
      <c r="K23" s="32"/>
      <c r="L23" s="17">
        <v>2</v>
      </c>
      <c r="M23" s="18">
        <f t="shared" si="1"/>
        <v>6</v>
      </c>
      <c r="N23" s="19">
        <f t="shared" si="2"/>
        <v>6</v>
      </c>
    </row>
    <row r="24" spans="1:14" ht="14.25" x14ac:dyDescent="0.2">
      <c r="A24" s="12" t="str">
        <f t="shared" si="0"/>
        <v>45Seren EspositoOsiris Andy Pandy</v>
      </c>
      <c r="B24" s="13">
        <v>45</v>
      </c>
      <c r="C24" s="14" t="s">
        <v>333</v>
      </c>
      <c r="D24" s="15" t="s">
        <v>981</v>
      </c>
      <c r="E24" s="20"/>
      <c r="F24" s="16"/>
      <c r="G24" s="20" t="s">
        <v>971</v>
      </c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25" x14ac:dyDescent="0.2">
      <c r="A25" s="12" t="str">
        <f t="shared" si="0"/>
        <v>45Cara MccarronPowderbark Peppermint Patty</v>
      </c>
      <c r="B25" s="13">
        <v>45</v>
      </c>
      <c r="C25" s="14" t="s">
        <v>851</v>
      </c>
      <c r="D25" s="15" t="s">
        <v>840</v>
      </c>
      <c r="E25" s="20"/>
      <c r="F25" s="16"/>
      <c r="G25" s="20" t="s">
        <v>971</v>
      </c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25" x14ac:dyDescent="0.2">
      <c r="A26" s="12" t="str">
        <f t="shared" si="0"/>
        <v/>
      </c>
      <c r="B26" s="13"/>
      <c r="C26" s="14" t="s">
        <v>19</v>
      </c>
      <c r="D26" s="15" t="s">
        <v>19</v>
      </c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25" x14ac:dyDescent="0.2">
      <c r="A27" s="12" t="str">
        <f t="shared" si="0"/>
        <v>80Becky StrideSo Magical</v>
      </c>
      <c r="B27" s="13">
        <v>80</v>
      </c>
      <c r="C27" s="14" t="s">
        <v>231</v>
      </c>
      <c r="D27" s="15" t="s">
        <v>232</v>
      </c>
      <c r="E27" s="20"/>
      <c r="F27" s="16"/>
      <c r="G27" s="20"/>
      <c r="H27" s="13"/>
      <c r="I27" s="30">
        <v>52</v>
      </c>
      <c r="J27" s="142"/>
      <c r="K27" s="32"/>
      <c r="L27" s="17">
        <v>1</v>
      </c>
      <c r="M27" s="18">
        <f t="shared" si="1"/>
        <v>7</v>
      </c>
      <c r="N27" s="19">
        <f t="shared" si="2"/>
        <v>7</v>
      </c>
    </row>
    <row r="28" spans="1:14" ht="14.25" x14ac:dyDescent="0.2">
      <c r="A28" s="12" t="str">
        <f t="shared" si="0"/>
        <v>80Nicola LachenichtEllington Evening</v>
      </c>
      <c r="B28" s="13">
        <v>80</v>
      </c>
      <c r="C28" s="14" t="s">
        <v>785</v>
      </c>
      <c r="D28" s="15" t="s">
        <v>786</v>
      </c>
      <c r="E28" s="20"/>
      <c r="F28" s="16"/>
      <c r="G28" s="20"/>
      <c r="H28" s="13"/>
      <c r="I28" s="30" t="s">
        <v>971</v>
      </c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25" x14ac:dyDescent="0.2">
      <c r="A29" s="12" t="str">
        <f t="shared" si="0"/>
        <v/>
      </c>
      <c r="B29" s="13"/>
      <c r="C29" s="14" t="s">
        <v>19</v>
      </c>
      <c r="D29" s="15" t="s">
        <v>19</v>
      </c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25" x14ac:dyDescent="0.2">
      <c r="A30" s="12" t="str">
        <f t="shared" si="0"/>
        <v>80Madison TaylorMarglyn Bien Cruisin</v>
      </c>
      <c r="B30" s="13">
        <v>80</v>
      </c>
      <c r="C30" s="14" t="s">
        <v>473</v>
      </c>
      <c r="D30" s="15" t="s">
        <v>474</v>
      </c>
      <c r="E30" s="20"/>
      <c r="F30" s="16"/>
      <c r="G30" s="20"/>
      <c r="H30" s="13"/>
      <c r="I30" s="30">
        <v>31.2</v>
      </c>
      <c r="J30" s="142"/>
      <c r="K30" s="32"/>
      <c r="L30" s="17">
        <v>1</v>
      </c>
      <c r="M30" s="18">
        <f t="shared" si="1"/>
        <v>7</v>
      </c>
      <c r="N30" s="19">
        <f t="shared" si="2"/>
        <v>7</v>
      </c>
    </row>
    <row r="31" spans="1:14" ht="14.25" x14ac:dyDescent="0.2">
      <c r="A31" s="12" t="str">
        <f t="shared" si="0"/>
        <v>80Pippa BlackTrapalanda Downs Pegasus</v>
      </c>
      <c r="B31" s="13">
        <v>80</v>
      </c>
      <c r="C31" s="14" t="s">
        <v>982</v>
      </c>
      <c r="D31" s="15" t="s">
        <v>983</v>
      </c>
      <c r="E31" s="20"/>
      <c r="F31" s="16"/>
      <c r="G31" s="20"/>
      <c r="H31" s="13"/>
      <c r="I31" s="30">
        <v>36.9</v>
      </c>
      <c r="J31" s="142"/>
      <c r="K31" s="32"/>
      <c r="L31" s="17">
        <v>2</v>
      </c>
      <c r="M31" s="18">
        <f t="shared" si="1"/>
        <v>6</v>
      </c>
      <c r="N31" s="19">
        <f t="shared" si="2"/>
        <v>6</v>
      </c>
    </row>
    <row r="32" spans="1:14" ht="14.25" x14ac:dyDescent="0.2">
      <c r="A32" s="12" t="str">
        <f t="shared" si="0"/>
        <v>80Avarna McdonaldParkiarrup Bundarlee</v>
      </c>
      <c r="B32" s="13">
        <v>80</v>
      </c>
      <c r="C32" s="14" t="s">
        <v>1009</v>
      </c>
      <c r="D32" s="15" t="s">
        <v>984</v>
      </c>
      <c r="E32" s="20"/>
      <c r="F32" s="16"/>
      <c r="G32" s="20"/>
      <c r="H32" s="13"/>
      <c r="I32" s="30">
        <v>37.799999999999997</v>
      </c>
      <c r="J32" s="142"/>
      <c r="K32" s="32"/>
      <c r="L32" s="17">
        <v>3</v>
      </c>
      <c r="M32" s="18">
        <f t="shared" si="1"/>
        <v>5</v>
      </c>
      <c r="N32" s="19">
        <f t="shared" si="2"/>
        <v>5</v>
      </c>
    </row>
    <row r="33" spans="1:14" ht="14.25" x14ac:dyDescent="0.2">
      <c r="A33" s="12" t="str">
        <f t="shared" si="0"/>
        <v>80Jasmine HodkinsonNorthern Range</v>
      </c>
      <c r="B33" s="13">
        <v>80</v>
      </c>
      <c r="C33" s="14" t="s">
        <v>985</v>
      </c>
      <c r="D33" s="15" t="s">
        <v>986</v>
      </c>
      <c r="E33" s="20"/>
      <c r="F33" s="16"/>
      <c r="G33" s="20"/>
      <c r="H33" s="13"/>
      <c r="I33" s="30">
        <v>44.8</v>
      </c>
      <c r="J33" s="142"/>
      <c r="K33" s="32"/>
      <c r="L33" s="17">
        <v>4</v>
      </c>
      <c r="M33" s="18">
        <f t="shared" si="1"/>
        <v>4</v>
      </c>
      <c r="N33" s="19">
        <f t="shared" si="2"/>
        <v>4</v>
      </c>
    </row>
    <row r="34" spans="1:14" ht="14.25" x14ac:dyDescent="0.2">
      <c r="A34" s="12" t="str">
        <f t="shared" si="0"/>
        <v>80Evie JamesJust Alby</v>
      </c>
      <c r="B34" s="13">
        <v>80</v>
      </c>
      <c r="C34" s="14" t="s">
        <v>987</v>
      </c>
      <c r="D34" s="15" t="s">
        <v>988</v>
      </c>
      <c r="E34" s="20"/>
      <c r="F34" s="16"/>
      <c r="G34" s="20"/>
      <c r="H34" s="13"/>
      <c r="I34" s="30">
        <v>49</v>
      </c>
      <c r="J34" s="142"/>
      <c r="K34" s="32"/>
      <c r="L34" s="17">
        <v>5</v>
      </c>
      <c r="M34" s="18">
        <f t="shared" si="1"/>
        <v>3</v>
      </c>
      <c r="N34" s="19">
        <f t="shared" si="2"/>
        <v>3</v>
      </c>
    </row>
    <row r="35" spans="1:14" ht="14.25" x14ac:dyDescent="0.2">
      <c r="A35" s="12" t="str">
        <f t="shared" si="0"/>
        <v>80Stella BrownBrayside Forever After</v>
      </c>
      <c r="B35" s="13">
        <v>80</v>
      </c>
      <c r="C35" s="14" t="s">
        <v>989</v>
      </c>
      <c r="D35" s="15" t="s">
        <v>990</v>
      </c>
      <c r="E35" s="20"/>
      <c r="F35" s="16"/>
      <c r="G35" s="20"/>
      <c r="H35" s="13"/>
      <c r="I35" s="30">
        <v>51.4</v>
      </c>
      <c r="J35" s="142"/>
      <c r="K35" s="32"/>
      <c r="L35" s="17">
        <v>6</v>
      </c>
      <c r="M35" s="18">
        <f t="shared" si="1"/>
        <v>2</v>
      </c>
      <c r="N35" s="19">
        <f t="shared" si="2"/>
        <v>2</v>
      </c>
    </row>
    <row r="36" spans="1:14" ht="14.25" x14ac:dyDescent="0.2">
      <c r="A36" s="12" t="str">
        <f t="shared" si="0"/>
        <v>80Charlee CrispinRowen Bee Gee</v>
      </c>
      <c r="B36" s="13">
        <v>80</v>
      </c>
      <c r="C36" s="14" t="s">
        <v>658</v>
      </c>
      <c r="D36" s="15" t="s">
        <v>659</v>
      </c>
      <c r="E36" s="20"/>
      <c r="F36" s="16"/>
      <c r="G36" s="20"/>
      <c r="H36" s="13"/>
      <c r="I36" s="30">
        <v>58.8</v>
      </c>
      <c r="J36" s="142"/>
      <c r="K36" s="32"/>
      <c r="L36" s="17">
        <v>7</v>
      </c>
      <c r="M36" s="18">
        <f t="shared" si="1"/>
        <v>1</v>
      </c>
      <c r="N36" s="19">
        <f t="shared" si="2"/>
        <v>1</v>
      </c>
    </row>
    <row r="37" spans="1:14" ht="14.25" x14ac:dyDescent="0.2">
      <c r="A37" s="12" t="str">
        <f t="shared" si="0"/>
        <v>80Zara OfficerGwynnellie Downs Bonnie Brae</v>
      </c>
      <c r="B37" s="13">
        <v>80</v>
      </c>
      <c r="C37" s="14" t="s">
        <v>510</v>
      </c>
      <c r="D37" s="15" t="s">
        <v>511</v>
      </c>
      <c r="E37" s="20"/>
      <c r="F37" s="16"/>
      <c r="G37" s="20"/>
      <c r="H37" s="13"/>
      <c r="I37" s="30">
        <v>68.900000000000006</v>
      </c>
      <c r="J37" s="142"/>
      <c r="K37" s="32"/>
      <c r="L37" s="17">
        <v>8</v>
      </c>
      <c r="M37" s="18">
        <f t="shared" si="1"/>
        <v>1</v>
      </c>
      <c r="N37" s="19">
        <f t="shared" si="2"/>
        <v>1</v>
      </c>
    </row>
    <row r="38" spans="1:14" ht="14.25" x14ac:dyDescent="0.2">
      <c r="A38" s="12" t="str">
        <f t="shared" ref="A38:A69" si="3">CONCATENATE(B38,C38,D38)</f>
        <v>80Verity BallOrtessa</v>
      </c>
      <c r="B38" s="13">
        <v>80</v>
      </c>
      <c r="C38" s="14" t="s">
        <v>535</v>
      </c>
      <c r="D38" s="15" t="s">
        <v>566</v>
      </c>
      <c r="E38" s="20"/>
      <c r="F38" s="16"/>
      <c r="G38" s="20"/>
      <c r="H38" s="13"/>
      <c r="I38" s="30" t="s">
        <v>991</v>
      </c>
      <c r="J38" s="142"/>
      <c r="K38" s="32"/>
      <c r="L38" s="17"/>
      <c r="M38" s="18">
        <f t="shared" si="1"/>
        <v>0</v>
      </c>
      <c r="N38" s="19">
        <f t="shared" ref="N38:N69" si="4">SUM(M38+$N$5)</f>
        <v>0</v>
      </c>
    </row>
    <row r="39" spans="1:14" ht="14.25" x14ac:dyDescent="0.2">
      <c r="A39" s="12" t="str">
        <f t="shared" si="3"/>
        <v>80Campbell BlackMikenny'S Caruso</v>
      </c>
      <c r="B39" s="13">
        <v>80</v>
      </c>
      <c r="C39" s="14" t="s">
        <v>992</v>
      </c>
      <c r="D39" s="15" t="s">
        <v>1011</v>
      </c>
      <c r="E39" s="20"/>
      <c r="F39" s="16"/>
      <c r="G39" s="20"/>
      <c r="H39" s="13"/>
      <c r="I39" s="30" t="s">
        <v>971</v>
      </c>
      <c r="J39" s="142"/>
      <c r="K39" s="32"/>
      <c r="L39" s="17"/>
      <c r="M39" s="18">
        <f t="shared" si="1"/>
        <v>0</v>
      </c>
      <c r="N39" s="19">
        <f t="shared" si="4"/>
        <v>0</v>
      </c>
    </row>
    <row r="40" spans="1:14" ht="14.25" x14ac:dyDescent="0.2">
      <c r="A40" s="12" t="str">
        <f t="shared" si="3"/>
        <v>80Tegan HughesJudaroo Love Me Do</v>
      </c>
      <c r="B40" s="13">
        <v>80</v>
      </c>
      <c r="C40" s="14" t="s">
        <v>695</v>
      </c>
      <c r="D40" s="15" t="s">
        <v>714</v>
      </c>
      <c r="E40" s="20"/>
      <c r="F40" s="16"/>
      <c r="G40" s="20"/>
      <c r="H40" s="13"/>
      <c r="I40" s="30" t="s">
        <v>971</v>
      </c>
      <c r="J40" s="142"/>
      <c r="K40" s="32"/>
      <c r="L40" s="17"/>
      <c r="M40" s="18">
        <f t="shared" si="1"/>
        <v>0</v>
      </c>
      <c r="N40" s="19">
        <f t="shared" si="4"/>
        <v>0</v>
      </c>
    </row>
    <row r="41" spans="1:14" ht="14.25" x14ac:dyDescent="0.2">
      <c r="A41" s="12" t="str">
        <f t="shared" si="3"/>
        <v>80Miley GossageKarma Park Barilla Bay</v>
      </c>
      <c r="B41" s="13">
        <v>80</v>
      </c>
      <c r="C41" s="14" t="s">
        <v>291</v>
      </c>
      <c r="D41" s="15" t="s">
        <v>993</v>
      </c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4"/>
        <v>0</v>
      </c>
    </row>
    <row r="42" spans="1:14" ht="14.25" x14ac:dyDescent="0.2">
      <c r="A42" s="12" t="str">
        <f t="shared" si="3"/>
        <v/>
      </c>
      <c r="B42" s="13"/>
      <c r="C42" s="14" t="s">
        <v>19</v>
      </c>
      <c r="D42" s="15" t="s">
        <v>19</v>
      </c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4"/>
        <v>0</v>
      </c>
    </row>
    <row r="43" spans="1:14" ht="14.25" x14ac:dyDescent="0.2">
      <c r="A43" s="12" t="str">
        <f t="shared" si="3"/>
        <v>95Caitlin GodfreyMadero</v>
      </c>
      <c r="B43" s="13">
        <v>95</v>
      </c>
      <c r="C43" s="14" t="s">
        <v>994</v>
      </c>
      <c r="D43" s="15" t="s">
        <v>995</v>
      </c>
      <c r="E43" s="20"/>
      <c r="F43" s="16"/>
      <c r="G43" s="20"/>
      <c r="H43" s="13"/>
      <c r="I43" s="30"/>
      <c r="J43" s="142">
        <v>37.799999999999997</v>
      </c>
      <c r="K43" s="32"/>
      <c r="L43" s="17">
        <v>1</v>
      </c>
      <c r="M43" s="18">
        <f t="shared" si="1"/>
        <v>7</v>
      </c>
      <c r="N43" s="19">
        <f t="shared" si="4"/>
        <v>7</v>
      </c>
    </row>
    <row r="44" spans="1:14" ht="14.25" x14ac:dyDescent="0.2">
      <c r="A44" s="12" t="str">
        <f t="shared" si="3"/>
        <v>95Tiffani TongTamara Flaming Halo</v>
      </c>
      <c r="B44" s="13">
        <v>95</v>
      </c>
      <c r="C44" s="14" t="s">
        <v>168</v>
      </c>
      <c r="D44" s="15" t="s">
        <v>198</v>
      </c>
      <c r="E44" s="20"/>
      <c r="F44" s="16"/>
      <c r="G44" s="20"/>
      <c r="H44" s="13"/>
      <c r="I44" s="30"/>
      <c r="J44" s="142">
        <v>41.7</v>
      </c>
      <c r="K44" s="32"/>
      <c r="L44" s="17">
        <v>2</v>
      </c>
      <c r="M44" s="18">
        <f t="shared" si="1"/>
        <v>6</v>
      </c>
      <c r="N44" s="19">
        <f t="shared" si="4"/>
        <v>6</v>
      </c>
    </row>
    <row r="45" spans="1:14" ht="14.25" x14ac:dyDescent="0.2">
      <c r="A45" s="12" t="str">
        <f t="shared" si="3"/>
        <v>95Addison MoirMel Bea</v>
      </c>
      <c r="B45" s="13">
        <v>95</v>
      </c>
      <c r="C45" s="14" t="s">
        <v>731</v>
      </c>
      <c r="D45" s="15" t="s">
        <v>738</v>
      </c>
      <c r="E45" s="20"/>
      <c r="F45" s="16"/>
      <c r="G45" s="20"/>
      <c r="H45" s="13"/>
      <c r="I45" s="30"/>
      <c r="J45" s="142">
        <v>57.3</v>
      </c>
      <c r="K45" s="32"/>
      <c r="L45" s="17">
        <v>3</v>
      </c>
      <c r="M45" s="18">
        <f t="shared" si="1"/>
        <v>5</v>
      </c>
      <c r="N45" s="19">
        <f t="shared" si="4"/>
        <v>5</v>
      </c>
    </row>
    <row r="46" spans="1:14" ht="14.25" x14ac:dyDescent="0.2">
      <c r="A46" s="12" t="str">
        <f t="shared" si="3"/>
        <v xml:space="preserve">95Grace JohnsonSolar Medal </v>
      </c>
      <c r="B46" s="13">
        <v>95</v>
      </c>
      <c r="C46" s="14" t="s">
        <v>578</v>
      </c>
      <c r="D46" s="15" t="s">
        <v>178</v>
      </c>
      <c r="E46" s="20"/>
      <c r="F46" s="16"/>
      <c r="G46" s="20"/>
      <c r="H46" s="13"/>
      <c r="I46" s="30"/>
      <c r="J46" s="142">
        <v>64</v>
      </c>
      <c r="K46" s="32"/>
      <c r="L46" s="17">
        <v>4</v>
      </c>
      <c r="M46" s="18">
        <f t="shared" si="1"/>
        <v>4</v>
      </c>
      <c r="N46" s="19">
        <f t="shared" si="4"/>
        <v>4</v>
      </c>
    </row>
    <row r="47" spans="1:14" ht="14.25" x14ac:dyDescent="0.2">
      <c r="A47" s="12" t="str">
        <f t="shared" si="3"/>
        <v>95Nell HoworthFlirt With Hal</v>
      </c>
      <c r="B47" s="13">
        <v>95</v>
      </c>
      <c r="C47" s="14" t="s">
        <v>856</v>
      </c>
      <c r="D47" s="15" t="s">
        <v>857</v>
      </c>
      <c r="E47" s="20"/>
      <c r="F47" s="16"/>
      <c r="G47" s="20"/>
      <c r="H47" s="13"/>
      <c r="I47" s="30"/>
      <c r="J47" s="142" t="s">
        <v>971</v>
      </c>
      <c r="K47" s="32"/>
      <c r="L47" s="17"/>
      <c r="M47" s="18">
        <f t="shared" si="1"/>
        <v>0</v>
      </c>
      <c r="N47" s="19">
        <f t="shared" si="4"/>
        <v>0</v>
      </c>
    </row>
    <row r="48" spans="1:14" ht="14.25" x14ac:dyDescent="0.2">
      <c r="A48" s="12" t="str">
        <f t="shared" si="3"/>
        <v/>
      </c>
      <c r="B48" s="13"/>
      <c r="C48" s="14" t="s">
        <v>19</v>
      </c>
      <c r="D48" s="15" t="s">
        <v>19</v>
      </c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4"/>
        <v>0</v>
      </c>
    </row>
    <row r="49" spans="1:14" ht="14.25" x14ac:dyDescent="0.2">
      <c r="A49" s="12" t="str">
        <f t="shared" si="3"/>
        <v>105Tiffani TongShippyshippybangbang</v>
      </c>
      <c r="B49" s="13">
        <v>105</v>
      </c>
      <c r="C49" s="14" t="s">
        <v>168</v>
      </c>
      <c r="D49" s="15" t="s">
        <v>169</v>
      </c>
      <c r="E49" s="20"/>
      <c r="F49" s="16"/>
      <c r="G49" s="20"/>
      <c r="H49" s="13"/>
      <c r="I49" s="30"/>
      <c r="J49" s="142"/>
      <c r="K49" s="32">
        <v>43.5</v>
      </c>
      <c r="L49" s="17">
        <v>1</v>
      </c>
      <c r="M49" s="18">
        <f t="shared" si="1"/>
        <v>7</v>
      </c>
      <c r="N49" s="19">
        <f t="shared" si="4"/>
        <v>7</v>
      </c>
    </row>
    <row r="50" spans="1:14" ht="14.25" x14ac:dyDescent="0.2">
      <c r="A50" s="12" t="str">
        <f t="shared" si="3"/>
        <v/>
      </c>
      <c r="B50" s="13"/>
      <c r="C50" s="14" t="s">
        <v>19</v>
      </c>
      <c r="D50" s="15" t="s">
        <v>19</v>
      </c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4"/>
        <v>0</v>
      </c>
    </row>
    <row r="51" spans="1:14" ht="14.25" x14ac:dyDescent="0.2">
      <c r="A51" s="12" t="str">
        <f t="shared" si="3"/>
        <v>65Megan WatsonGolden Gaytime</v>
      </c>
      <c r="B51" s="13">
        <v>65</v>
      </c>
      <c r="C51" s="14" t="s">
        <v>996</v>
      </c>
      <c r="D51" s="15" t="s">
        <v>997</v>
      </c>
      <c r="E51" s="20"/>
      <c r="F51" s="16"/>
      <c r="G51" s="20"/>
      <c r="H51" s="13">
        <v>32.200000000000003</v>
      </c>
      <c r="I51" s="30"/>
      <c r="J51" s="142"/>
      <c r="K51" s="32"/>
      <c r="L51" s="17">
        <v>1</v>
      </c>
      <c r="M51" s="18">
        <f t="shared" si="1"/>
        <v>7</v>
      </c>
      <c r="N51" s="19">
        <f t="shared" si="4"/>
        <v>7</v>
      </c>
    </row>
    <row r="52" spans="1:14" ht="14.25" x14ac:dyDescent="0.2">
      <c r="A52" s="12" t="str">
        <f t="shared" si="3"/>
        <v>65Lauren StubbsDalakee High Society</v>
      </c>
      <c r="B52" s="13">
        <v>65</v>
      </c>
      <c r="C52" s="14" t="s">
        <v>998</v>
      </c>
      <c r="D52" s="15" t="s">
        <v>999</v>
      </c>
      <c r="E52" s="20"/>
      <c r="F52" s="16"/>
      <c r="G52" s="20"/>
      <c r="H52" s="13">
        <v>37</v>
      </c>
      <c r="I52" s="30"/>
      <c r="J52" s="142"/>
      <c r="K52" s="32"/>
      <c r="L52" s="17">
        <v>2</v>
      </c>
      <c r="M52" s="18">
        <f t="shared" si="1"/>
        <v>6</v>
      </c>
      <c r="N52" s="19">
        <f t="shared" si="4"/>
        <v>6</v>
      </c>
    </row>
    <row r="53" spans="1:14" ht="14.25" x14ac:dyDescent="0.2">
      <c r="A53" s="12" t="str">
        <f t="shared" si="3"/>
        <v>65Chloe BroadbentSupreme Force</v>
      </c>
      <c r="B53" s="13">
        <v>65</v>
      </c>
      <c r="C53" s="14" t="s">
        <v>1000</v>
      </c>
      <c r="D53" s="15" t="s">
        <v>1001</v>
      </c>
      <c r="E53" s="20"/>
      <c r="F53" s="16"/>
      <c r="G53" s="20"/>
      <c r="H53" s="13" t="s">
        <v>971</v>
      </c>
      <c r="I53" s="30"/>
      <c r="J53" s="142"/>
      <c r="K53" s="32"/>
      <c r="L53" s="17"/>
      <c r="M53" s="18">
        <f t="shared" si="1"/>
        <v>0</v>
      </c>
      <c r="N53" s="19">
        <f t="shared" si="4"/>
        <v>0</v>
      </c>
    </row>
    <row r="54" spans="1:14" ht="14.25" x14ac:dyDescent="0.2">
      <c r="A54" s="12" t="str">
        <f t="shared" si="3"/>
        <v/>
      </c>
      <c r="B54" s="13"/>
      <c r="C54" s="14" t="s">
        <v>19</v>
      </c>
      <c r="D54" s="15" t="s">
        <v>19</v>
      </c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4"/>
        <v>0</v>
      </c>
    </row>
    <row r="55" spans="1:14" ht="14.25" x14ac:dyDescent="0.2">
      <c r="A55" s="12" t="str">
        <f t="shared" si="3"/>
        <v>65Zara Coussens-LeesonRegal Donatello</v>
      </c>
      <c r="B55" s="13">
        <v>65</v>
      </c>
      <c r="C55" s="14" t="s">
        <v>364</v>
      </c>
      <c r="D55" s="15" t="s">
        <v>365</v>
      </c>
      <c r="E55" s="20"/>
      <c r="F55" s="16"/>
      <c r="G55" s="20"/>
      <c r="H55" s="13">
        <v>28.4</v>
      </c>
      <c r="I55" s="30"/>
      <c r="J55" s="142"/>
      <c r="K55" s="32"/>
      <c r="L55" s="17">
        <v>1</v>
      </c>
      <c r="M55" s="18">
        <f t="shared" si="1"/>
        <v>7</v>
      </c>
      <c r="N55" s="19">
        <f t="shared" si="4"/>
        <v>7</v>
      </c>
    </row>
    <row r="56" spans="1:14" ht="14.25" x14ac:dyDescent="0.2">
      <c r="A56" s="12" t="str">
        <f t="shared" si="3"/>
        <v>65Chloe GodfreyDemi Go Round</v>
      </c>
      <c r="B56" s="13">
        <v>65</v>
      </c>
      <c r="C56" s="14" t="s">
        <v>1002</v>
      </c>
      <c r="D56" s="15" t="s">
        <v>1003</v>
      </c>
      <c r="E56" s="20"/>
      <c r="F56" s="16"/>
      <c r="G56" s="20"/>
      <c r="H56" s="13">
        <v>29.3</v>
      </c>
      <c r="I56" s="30"/>
      <c r="J56" s="142"/>
      <c r="K56" s="32"/>
      <c r="L56" s="17">
        <v>2</v>
      </c>
      <c r="M56" s="18">
        <f t="shared" si="1"/>
        <v>6</v>
      </c>
      <c r="N56" s="19">
        <f t="shared" si="4"/>
        <v>6</v>
      </c>
    </row>
    <row r="57" spans="1:14" ht="14.25" x14ac:dyDescent="0.2">
      <c r="A57" s="12" t="str">
        <f t="shared" si="3"/>
        <v>65Kady MiddlecoatMallaine Motown</v>
      </c>
      <c r="B57" s="13">
        <v>65</v>
      </c>
      <c r="C57" s="14" t="s">
        <v>531</v>
      </c>
      <c r="D57" s="15" t="s">
        <v>532</v>
      </c>
      <c r="E57" s="20"/>
      <c r="F57" s="16"/>
      <c r="G57" s="20"/>
      <c r="H57" s="13">
        <v>36</v>
      </c>
      <c r="I57" s="30"/>
      <c r="J57" s="142"/>
      <c r="K57" s="32"/>
      <c r="L57" s="17">
        <v>3</v>
      </c>
      <c r="M57" s="18">
        <f t="shared" si="1"/>
        <v>5</v>
      </c>
      <c r="N57" s="19">
        <f t="shared" si="4"/>
        <v>5</v>
      </c>
    </row>
    <row r="58" spans="1:14" ht="14.25" x14ac:dyDescent="0.2">
      <c r="A58" s="12" t="str">
        <f t="shared" si="3"/>
        <v>65Charlotte MillerKings Town Maggie Mai</v>
      </c>
      <c r="B58" s="13">
        <v>65</v>
      </c>
      <c r="C58" s="14" t="s">
        <v>329</v>
      </c>
      <c r="D58" s="15" t="s">
        <v>330</v>
      </c>
      <c r="E58" s="20"/>
      <c r="F58" s="16"/>
      <c r="G58" s="20"/>
      <c r="H58" s="13">
        <v>36.9</v>
      </c>
      <c r="I58" s="30"/>
      <c r="J58" s="142"/>
      <c r="K58" s="32"/>
      <c r="L58" s="17">
        <v>4</v>
      </c>
      <c r="M58" s="18">
        <f t="shared" si="1"/>
        <v>4</v>
      </c>
      <c r="N58" s="19">
        <f t="shared" si="4"/>
        <v>4</v>
      </c>
    </row>
    <row r="59" spans="1:14" ht="14.25" x14ac:dyDescent="0.2">
      <c r="A59" s="12" t="str">
        <f t="shared" si="3"/>
        <v>65Hayley DagnallFor Our Nic</v>
      </c>
      <c r="B59" s="13">
        <v>65</v>
      </c>
      <c r="C59" s="14" t="s">
        <v>513</v>
      </c>
      <c r="D59" s="15" t="s">
        <v>559</v>
      </c>
      <c r="E59" s="20"/>
      <c r="F59" s="16"/>
      <c r="G59" s="20"/>
      <c r="H59" s="13">
        <v>37</v>
      </c>
      <c r="I59" s="30"/>
      <c r="J59" s="142"/>
      <c r="K59" s="32"/>
      <c r="L59" s="17">
        <v>5</v>
      </c>
      <c r="M59" s="18">
        <f t="shared" si="1"/>
        <v>3</v>
      </c>
      <c r="N59" s="19">
        <f t="shared" si="4"/>
        <v>3</v>
      </c>
    </row>
    <row r="60" spans="1:14" ht="14.25" x14ac:dyDescent="0.2">
      <c r="A60" s="12" t="str">
        <f t="shared" si="3"/>
        <v>65Lily VanderwielHillswood Hilary</v>
      </c>
      <c r="B60" s="13">
        <v>65</v>
      </c>
      <c r="C60" s="14" t="s">
        <v>930</v>
      </c>
      <c r="D60" s="15" t="s">
        <v>1004</v>
      </c>
      <c r="E60" s="20"/>
      <c r="F60" s="16"/>
      <c r="G60" s="20"/>
      <c r="H60" s="13">
        <v>41.2</v>
      </c>
      <c r="I60" s="30"/>
      <c r="J60" s="142"/>
      <c r="K60" s="32"/>
      <c r="L60" s="17">
        <v>6</v>
      </c>
      <c r="M60" s="18">
        <f t="shared" si="1"/>
        <v>2</v>
      </c>
      <c r="N60" s="19">
        <f t="shared" si="4"/>
        <v>2</v>
      </c>
    </row>
    <row r="61" spans="1:14" ht="14.25" x14ac:dyDescent="0.2">
      <c r="A61" s="12" t="str">
        <f t="shared" si="3"/>
        <v>65Sophie McdougallGood Intentions</v>
      </c>
      <c r="B61" s="13">
        <v>65</v>
      </c>
      <c r="C61" s="14" t="s">
        <v>1010</v>
      </c>
      <c r="D61" s="15" t="s">
        <v>1005</v>
      </c>
      <c r="E61" s="20"/>
      <c r="F61" s="16"/>
      <c r="G61" s="20"/>
      <c r="H61" s="13">
        <v>48.4</v>
      </c>
      <c r="I61" s="30"/>
      <c r="J61" s="142"/>
      <c r="K61" s="32"/>
      <c r="L61" s="17">
        <v>7</v>
      </c>
      <c r="M61" s="18">
        <f t="shared" si="1"/>
        <v>1</v>
      </c>
      <c r="N61" s="19">
        <f t="shared" si="4"/>
        <v>1</v>
      </c>
    </row>
    <row r="62" spans="1:14" ht="14.25" x14ac:dyDescent="0.2">
      <c r="A62" s="12" t="str">
        <f t="shared" si="3"/>
        <v>65Rachel Staniforth-SmithKatannah Chardonnay</v>
      </c>
      <c r="B62" s="13">
        <v>65</v>
      </c>
      <c r="C62" s="14" t="s">
        <v>523</v>
      </c>
      <c r="D62" s="15" t="s">
        <v>524</v>
      </c>
      <c r="E62" s="20"/>
      <c r="F62" s="16"/>
      <c r="G62" s="20"/>
      <c r="H62" s="13">
        <v>58.6</v>
      </c>
      <c r="I62" s="30"/>
      <c r="J62" s="142"/>
      <c r="K62" s="32"/>
      <c r="L62" s="17">
        <v>8</v>
      </c>
      <c r="M62" s="18">
        <f t="shared" si="1"/>
        <v>1</v>
      </c>
      <c r="N62" s="19">
        <f t="shared" si="4"/>
        <v>1</v>
      </c>
    </row>
    <row r="63" spans="1:14" ht="14.25" x14ac:dyDescent="0.2">
      <c r="A63" s="12" t="str">
        <f t="shared" si="3"/>
        <v>65Eva AnningBagers D'Lite Dulce Delupi</v>
      </c>
      <c r="B63" s="13">
        <v>65</v>
      </c>
      <c r="C63" s="14" t="s">
        <v>549</v>
      </c>
      <c r="D63" s="15" t="s">
        <v>1006</v>
      </c>
      <c r="E63" s="20"/>
      <c r="F63" s="16"/>
      <c r="G63" s="20"/>
      <c r="H63" s="13">
        <v>62.1</v>
      </c>
      <c r="I63" s="30"/>
      <c r="J63" s="142"/>
      <c r="K63" s="32"/>
      <c r="L63" s="17">
        <v>9</v>
      </c>
      <c r="M63" s="18">
        <f t="shared" si="1"/>
        <v>1</v>
      </c>
      <c r="N63" s="19">
        <f t="shared" si="4"/>
        <v>1</v>
      </c>
    </row>
    <row r="64" spans="1:14" ht="14.25" x14ac:dyDescent="0.2">
      <c r="A64" s="12" t="str">
        <f t="shared" si="3"/>
        <v>65Jasmine HodkinsonCharisma Accolade</v>
      </c>
      <c r="B64" s="13">
        <v>65</v>
      </c>
      <c r="C64" s="266" t="s">
        <v>985</v>
      </c>
      <c r="D64" s="15" t="s">
        <v>1007</v>
      </c>
      <c r="E64" s="20"/>
      <c r="F64" s="16"/>
      <c r="G64" s="20"/>
      <c r="H64" s="13">
        <v>68.599999999999994</v>
      </c>
      <c r="I64" s="30"/>
      <c r="J64" s="142"/>
      <c r="K64" s="32"/>
      <c r="L64" s="17">
        <v>10</v>
      </c>
      <c r="M64" s="18">
        <f t="shared" si="1"/>
        <v>1</v>
      </c>
      <c r="N64" s="19">
        <f t="shared" si="4"/>
        <v>1</v>
      </c>
    </row>
    <row r="65" spans="1:14" ht="14.25" x14ac:dyDescent="0.2">
      <c r="A65" s="12" t="str">
        <f t="shared" si="3"/>
        <v>65Kadee TaylorMarglyn Cruisin Lady</v>
      </c>
      <c r="B65" s="13">
        <v>65</v>
      </c>
      <c r="C65" s="14" t="s">
        <v>439</v>
      </c>
      <c r="D65" s="15" t="s">
        <v>440</v>
      </c>
      <c r="E65" s="20"/>
      <c r="F65" s="16"/>
      <c r="G65" s="20"/>
      <c r="H65" s="13" t="s">
        <v>971</v>
      </c>
      <c r="I65" s="30"/>
      <c r="J65" s="142"/>
      <c r="K65" s="32"/>
      <c r="L65" s="17"/>
      <c r="M65" s="18">
        <f t="shared" si="1"/>
        <v>0</v>
      </c>
      <c r="N65" s="19">
        <f t="shared" si="4"/>
        <v>0</v>
      </c>
    </row>
    <row r="66" spans="1:14" ht="14.25" x14ac:dyDescent="0.2">
      <c r="A66" s="12" t="str">
        <f t="shared" si="3"/>
        <v/>
      </c>
      <c r="B66" s="13"/>
      <c r="C66" s="14" t="s">
        <v>19</v>
      </c>
      <c r="D66" s="15" t="s">
        <v>19</v>
      </c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4"/>
        <v>0</v>
      </c>
    </row>
    <row r="67" spans="1:14" ht="14.25" x14ac:dyDescent="0.2">
      <c r="A67" s="12" t="str">
        <f t="shared" si="3"/>
        <v/>
      </c>
      <c r="B67" s="13"/>
      <c r="C67" s="14" t="s">
        <v>19</v>
      </c>
      <c r="D67" s="15" t="s">
        <v>19</v>
      </c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4"/>
        <v>0</v>
      </c>
    </row>
    <row r="68" spans="1:14" ht="14.25" x14ac:dyDescent="0.2">
      <c r="A68" s="12" t="str">
        <f t="shared" si="3"/>
        <v/>
      </c>
      <c r="B68" s="13"/>
      <c r="C68" s="14" t="s">
        <v>19</v>
      </c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4"/>
        <v>0</v>
      </c>
    </row>
    <row r="69" spans="1:14" ht="14.25" x14ac:dyDescent="0.2">
      <c r="A69" s="12" t="str">
        <f t="shared" si="3"/>
        <v/>
      </c>
      <c r="B69" s="13"/>
      <c r="C69" s="14" t="s">
        <v>19</v>
      </c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4"/>
        <v>0</v>
      </c>
    </row>
    <row r="70" spans="1:14" ht="14.25" x14ac:dyDescent="0.2">
      <c r="A70" s="12" t="str">
        <f t="shared" ref="A70:A101" si="5">CONCATENATE(B70,C70,D70)</f>
        <v/>
      </c>
      <c r="B70" s="13"/>
      <c r="C70" s="14" t="s">
        <v>19</v>
      </c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ref="M70:M133" si="6">IF(L70=1,7,IF(L70=2,6,IF(L70=3,5,IF(L70=4,4,IF(L70=5,3,IF(L70=6,2,IF(L70&gt;=6,1,0)))))))</f>
        <v>0</v>
      </c>
      <c r="N70" s="19">
        <f t="shared" ref="N70:N101" si="7">SUM(M70+$N$5)</f>
        <v>0</v>
      </c>
    </row>
    <row r="71" spans="1:14" ht="14.25" x14ac:dyDescent="0.2">
      <c r="A71" s="12" t="str">
        <f t="shared" si="5"/>
        <v/>
      </c>
      <c r="B71" s="13"/>
      <c r="C71" s="14" t="s">
        <v>19</v>
      </c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6"/>
        <v>0</v>
      </c>
      <c r="N71" s="19">
        <f t="shared" si="7"/>
        <v>0</v>
      </c>
    </row>
    <row r="72" spans="1:14" ht="14.25" x14ac:dyDescent="0.2">
      <c r="A72" s="12" t="str">
        <f t="shared" si="5"/>
        <v/>
      </c>
      <c r="B72" s="13"/>
      <c r="C72" s="14" t="s">
        <v>19</v>
      </c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6"/>
        <v>0</v>
      </c>
      <c r="N72" s="19">
        <f t="shared" si="7"/>
        <v>0</v>
      </c>
    </row>
    <row r="73" spans="1:14" ht="14.25" x14ac:dyDescent="0.2">
      <c r="A73" s="12" t="str">
        <f t="shared" si="5"/>
        <v/>
      </c>
      <c r="B73" s="13"/>
      <c r="C73" s="14" t="s">
        <v>19</v>
      </c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6"/>
        <v>0</v>
      </c>
      <c r="N73" s="19">
        <f t="shared" si="7"/>
        <v>0</v>
      </c>
    </row>
    <row r="74" spans="1:14" ht="14.25" x14ac:dyDescent="0.2">
      <c r="A74" s="12" t="str">
        <f t="shared" si="5"/>
        <v/>
      </c>
      <c r="B74" s="13"/>
      <c r="C74" s="14" t="s">
        <v>19</v>
      </c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6"/>
        <v>0</v>
      </c>
      <c r="N74" s="19">
        <f t="shared" si="7"/>
        <v>0</v>
      </c>
    </row>
    <row r="75" spans="1:14" ht="14.25" x14ac:dyDescent="0.2">
      <c r="A75" s="12" t="str">
        <f t="shared" si="5"/>
        <v/>
      </c>
      <c r="B75" s="13"/>
      <c r="C75" s="14" t="s">
        <v>19</v>
      </c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6"/>
        <v>0</v>
      </c>
      <c r="N75" s="19">
        <f t="shared" si="7"/>
        <v>0</v>
      </c>
    </row>
    <row r="76" spans="1:14" ht="14.25" x14ac:dyDescent="0.2">
      <c r="A76" s="12" t="str">
        <f t="shared" si="5"/>
        <v/>
      </c>
      <c r="B76" s="13"/>
      <c r="C76" s="14" t="s">
        <v>19</v>
      </c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6"/>
        <v>0</v>
      </c>
      <c r="N76" s="19">
        <f t="shared" si="7"/>
        <v>0</v>
      </c>
    </row>
    <row r="77" spans="1:14" ht="14.25" x14ac:dyDescent="0.2">
      <c r="A77" s="12" t="str">
        <f t="shared" si="5"/>
        <v/>
      </c>
      <c r="B77" s="13"/>
      <c r="C77" s="14" t="s">
        <v>19</v>
      </c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6"/>
        <v>0</v>
      </c>
      <c r="N77" s="19">
        <f t="shared" si="7"/>
        <v>0</v>
      </c>
    </row>
    <row r="78" spans="1:14" ht="14.25" x14ac:dyDescent="0.2">
      <c r="A78" s="12" t="str">
        <f t="shared" si="5"/>
        <v/>
      </c>
      <c r="B78" s="13"/>
      <c r="C78" s="14" t="s">
        <v>19</v>
      </c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6"/>
        <v>0</v>
      </c>
      <c r="N78" s="19">
        <f t="shared" si="7"/>
        <v>0</v>
      </c>
    </row>
    <row r="79" spans="1:14" ht="14.25" x14ac:dyDescent="0.2">
      <c r="A79" s="12" t="str">
        <f t="shared" si="5"/>
        <v/>
      </c>
      <c r="B79" s="13"/>
      <c r="C79" s="14" t="s">
        <v>19</v>
      </c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6"/>
        <v>0</v>
      </c>
      <c r="N79" s="19">
        <f t="shared" si="7"/>
        <v>0</v>
      </c>
    </row>
    <row r="80" spans="1:14" ht="14.25" x14ac:dyDescent="0.2">
      <c r="A80" s="12" t="str">
        <f t="shared" si="5"/>
        <v/>
      </c>
      <c r="B80" s="13"/>
      <c r="C80" s="14" t="s">
        <v>19</v>
      </c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6"/>
        <v>0</v>
      </c>
      <c r="N80" s="19">
        <f t="shared" si="7"/>
        <v>0</v>
      </c>
    </row>
    <row r="81" spans="1:14" ht="14.25" x14ac:dyDescent="0.2">
      <c r="A81" s="12" t="str">
        <f t="shared" si="5"/>
        <v/>
      </c>
      <c r="B81" s="13"/>
      <c r="C81" s="14" t="s">
        <v>19</v>
      </c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6"/>
        <v>0</v>
      </c>
      <c r="N81" s="19">
        <f t="shared" si="7"/>
        <v>0</v>
      </c>
    </row>
    <row r="82" spans="1:14" ht="14.25" x14ac:dyDescent="0.2">
      <c r="A82" s="12" t="str">
        <f t="shared" si="5"/>
        <v/>
      </c>
      <c r="B82" s="13"/>
      <c r="C82" s="14" t="s">
        <v>19</v>
      </c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6"/>
        <v>0</v>
      </c>
      <c r="N82" s="19">
        <f t="shared" si="7"/>
        <v>0</v>
      </c>
    </row>
    <row r="83" spans="1:14" ht="14.25" x14ac:dyDescent="0.2">
      <c r="A83" s="12" t="str">
        <f t="shared" si="5"/>
        <v/>
      </c>
      <c r="B83" s="13"/>
      <c r="C83" s="14" t="s">
        <v>19</v>
      </c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6"/>
        <v>0</v>
      </c>
      <c r="N83" s="19">
        <f t="shared" si="7"/>
        <v>0</v>
      </c>
    </row>
    <row r="84" spans="1:14" ht="14.25" x14ac:dyDescent="0.2">
      <c r="A84" s="12" t="str">
        <f t="shared" si="5"/>
        <v/>
      </c>
      <c r="B84" s="13"/>
      <c r="C84" s="14" t="s">
        <v>19</v>
      </c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6"/>
        <v>0</v>
      </c>
      <c r="N84" s="19">
        <f t="shared" si="7"/>
        <v>0</v>
      </c>
    </row>
    <row r="85" spans="1:14" ht="14.25" x14ac:dyDescent="0.2">
      <c r="A85" s="12" t="str">
        <f t="shared" si="5"/>
        <v/>
      </c>
      <c r="B85" s="13"/>
      <c r="C85" s="14" t="s">
        <v>19</v>
      </c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6"/>
        <v>0</v>
      </c>
      <c r="N85" s="19">
        <f t="shared" si="7"/>
        <v>0</v>
      </c>
    </row>
    <row r="86" spans="1:14" ht="14.25" x14ac:dyDescent="0.2">
      <c r="A86" s="12" t="str">
        <f t="shared" si="5"/>
        <v/>
      </c>
      <c r="B86" s="13"/>
      <c r="C86" s="14" t="s">
        <v>19</v>
      </c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6"/>
        <v>0</v>
      </c>
      <c r="N86" s="19">
        <f t="shared" si="7"/>
        <v>0</v>
      </c>
    </row>
    <row r="87" spans="1:14" ht="14.25" x14ac:dyDescent="0.2">
      <c r="A87" s="12" t="str">
        <f t="shared" si="5"/>
        <v/>
      </c>
      <c r="B87" s="13"/>
      <c r="C87" s="14" t="s">
        <v>19</v>
      </c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6"/>
        <v>0</v>
      </c>
      <c r="N87" s="19">
        <f t="shared" si="7"/>
        <v>0</v>
      </c>
    </row>
    <row r="88" spans="1:14" ht="14.25" x14ac:dyDescent="0.2">
      <c r="A88" s="12" t="str">
        <f t="shared" si="5"/>
        <v/>
      </c>
      <c r="B88" s="13"/>
      <c r="C88" s="14" t="s">
        <v>19</v>
      </c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6"/>
        <v>0</v>
      </c>
      <c r="N88" s="19">
        <f t="shared" si="7"/>
        <v>0</v>
      </c>
    </row>
    <row r="89" spans="1:14" ht="14.25" x14ac:dyDescent="0.2">
      <c r="A89" s="12" t="str">
        <f t="shared" si="5"/>
        <v/>
      </c>
      <c r="B89" s="13"/>
      <c r="C89" s="14" t="s">
        <v>19</v>
      </c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6"/>
        <v>0</v>
      </c>
      <c r="N89" s="19">
        <f t="shared" si="7"/>
        <v>0</v>
      </c>
    </row>
    <row r="90" spans="1:14" ht="14.25" x14ac:dyDescent="0.2">
      <c r="A90" s="12" t="str">
        <f t="shared" si="5"/>
        <v/>
      </c>
      <c r="B90" s="13"/>
      <c r="C90" s="14" t="s">
        <v>19</v>
      </c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6"/>
        <v>0</v>
      </c>
      <c r="N90" s="19">
        <f t="shared" si="7"/>
        <v>0</v>
      </c>
    </row>
    <row r="91" spans="1:14" ht="14.25" x14ac:dyDescent="0.2">
      <c r="A91" s="12" t="str">
        <f t="shared" si="5"/>
        <v/>
      </c>
      <c r="B91" s="13"/>
      <c r="C91" s="14" t="s">
        <v>19</v>
      </c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6"/>
        <v>0</v>
      </c>
      <c r="N91" s="19">
        <f t="shared" si="7"/>
        <v>0</v>
      </c>
    </row>
    <row r="92" spans="1:14" ht="14.25" x14ac:dyDescent="0.2">
      <c r="A92" s="12" t="str">
        <f t="shared" si="5"/>
        <v/>
      </c>
      <c r="B92" s="13"/>
      <c r="C92" s="14" t="s">
        <v>19</v>
      </c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6"/>
        <v>0</v>
      </c>
      <c r="N92" s="19">
        <f t="shared" si="7"/>
        <v>0</v>
      </c>
    </row>
    <row r="93" spans="1:14" ht="14.25" x14ac:dyDescent="0.2">
      <c r="A93" s="12" t="str">
        <f t="shared" si="5"/>
        <v/>
      </c>
      <c r="B93" s="13"/>
      <c r="C93" s="14" t="s">
        <v>19</v>
      </c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6"/>
        <v>0</v>
      </c>
      <c r="N93" s="19">
        <f t="shared" si="7"/>
        <v>0</v>
      </c>
    </row>
    <row r="94" spans="1:14" ht="14.25" x14ac:dyDescent="0.2">
      <c r="A94" s="12" t="str">
        <f t="shared" si="5"/>
        <v/>
      </c>
      <c r="B94" s="13"/>
      <c r="C94" s="14" t="s">
        <v>19</v>
      </c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6"/>
        <v>0</v>
      </c>
      <c r="N94" s="19">
        <f t="shared" si="7"/>
        <v>0</v>
      </c>
    </row>
    <row r="95" spans="1:14" ht="14.25" x14ac:dyDescent="0.2">
      <c r="A95" s="12" t="str">
        <f t="shared" si="5"/>
        <v/>
      </c>
      <c r="B95" s="13"/>
      <c r="C95" s="14" t="s">
        <v>19</v>
      </c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6"/>
        <v>0</v>
      </c>
      <c r="N95" s="19">
        <f t="shared" si="7"/>
        <v>0</v>
      </c>
    </row>
    <row r="96" spans="1:14" ht="14.25" x14ac:dyDescent="0.2">
      <c r="A96" s="12" t="str">
        <f t="shared" si="5"/>
        <v/>
      </c>
      <c r="B96" s="13"/>
      <c r="C96" s="14" t="s">
        <v>19</v>
      </c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6"/>
        <v>0</v>
      </c>
      <c r="N96" s="19">
        <f t="shared" si="7"/>
        <v>0</v>
      </c>
    </row>
    <row r="97" spans="1:14" ht="14.25" x14ac:dyDescent="0.2">
      <c r="A97" s="12" t="str">
        <f t="shared" si="5"/>
        <v/>
      </c>
      <c r="B97" s="13"/>
      <c r="C97" s="14" t="s">
        <v>19</v>
      </c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6"/>
        <v>0</v>
      </c>
      <c r="N97" s="19">
        <f t="shared" si="7"/>
        <v>0</v>
      </c>
    </row>
    <row r="98" spans="1:14" ht="14.25" x14ac:dyDescent="0.2">
      <c r="A98" s="12" t="str">
        <f t="shared" si="5"/>
        <v/>
      </c>
      <c r="B98" s="13"/>
      <c r="C98" s="14" t="s">
        <v>19</v>
      </c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6"/>
        <v>0</v>
      </c>
      <c r="N98" s="19">
        <f t="shared" si="7"/>
        <v>0</v>
      </c>
    </row>
    <row r="99" spans="1:14" ht="14.25" x14ac:dyDescent="0.2">
      <c r="A99" s="12" t="str">
        <f t="shared" si="5"/>
        <v/>
      </c>
      <c r="B99" s="13"/>
      <c r="C99" s="14" t="s">
        <v>19</v>
      </c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6"/>
        <v>0</v>
      </c>
      <c r="N99" s="19">
        <f t="shared" si="7"/>
        <v>0</v>
      </c>
    </row>
    <row r="100" spans="1:14" ht="14.25" x14ac:dyDescent="0.2">
      <c r="A100" s="12" t="str">
        <f t="shared" si="5"/>
        <v/>
      </c>
      <c r="B100" s="13"/>
      <c r="C100" s="14" t="s">
        <v>19</v>
      </c>
      <c r="D100" s="15"/>
      <c r="E100" s="20"/>
      <c r="F100" s="16"/>
      <c r="G100" s="20"/>
      <c r="H100" s="13"/>
      <c r="I100" s="30"/>
      <c r="J100" s="142"/>
      <c r="K100" s="32"/>
      <c r="L100" s="17"/>
      <c r="M100" s="18">
        <f t="shared" si="6"/>
        <v>0</v>
      </c>
      <c r="N100" s="19">
        <f t="shared" si="7"/>
        <v>0</v>
      </c>
    </row>
    <row r="101" spans="1:14" ht="14.25" x14ac:dyDescent="0.2">
      <c r="A101" s="12" t="str">
        <f t="shared" si="5"/>
        <v/>
      </c>
      <c r="B101" s="13"/>
      <c r="C101" s="14" t="s">
        <v>19</v>
      </c>
      <c r="D101" s="15"/>
      <c r="E101" s="20"/>
      <c r="F101" s="16"/>
      <c r="G101" s="20"/>
      <c r="H101" s="13"/>
      <c r="I101" s="30"/>
      <c r="J101" s="142"/>
      <c r="K101" s="32"/>
      <c r="L101" s="17"/>
      <c r="M101" s="18">
        <f t="shared" si="6"/>
        <v>0</v>
      </c>
      <c r="N101" s="19">
        <f t="shared" si="7"/>
        <v>0</v>
      </c>
    </row>
    <row r="102" spans="1:14" ht="14.25" x14ac:dyDescent="0.2">
      <c r="A102" s="12" t="str">
        <f t="shared" ref="A102:A133" si="8">CONCATENATE(B102,C102,D102)</f>
        <v/>
      </c>
      <c r="B102" s="13"/>
      <c r="C102" s="14" t="s">
        <v>19</v>
      </c>
      <c r="D102" s="15"/>
      <c r="E102" s="20"/>
      <c r="F102" s="16"/>
      <c r="G102" s="20"/>
      <c r="H102" s="13"/>
      <c r="I102" s="30"/>
      <c r="J102" s="142"/>
      <c r="K102" s="32"/>
      <c r="L102" s="17"/>
      <c r="M102" s="18">
        <f t="shared" si="6"/>
        <v>0</v>
      </c>
      <c r="N102" s="19">
        <f t="shared" ref="N102:N133" si="9">SUM(M102+$N$5)</f>
        <v>0</v>
      </c>
    </row>
    <row r="103" spans="1:14" ht="14.25" x14ac:dyDescent="0.2">
      <c r="A103" s="12" t="str">
        <f t="shared" si="8"/>
        <v/>
      </c>
      <c r="B103" s="13"/>
      <c r="C103" s="14" t="s">
        <v>19</v>
      </c>
      <c r="D103" s="15"/>
      <c r="E103" s="20"/>
      <c r="F103" s="16"/>
      <c r="G103" s="20"/>
      <c r="H103" s="13"/>
      <c r="I103" s="30"/>
      <c r="J103" s="142"/>
      <c r="K103" s="32"/>
      <c r="L103" s="17"/>
      <c r="M103" s="18">
        <f t="shared" si="6"/>
        <v>0</v>
      </c>
      <c r="N103" s="19">
        <f t="shared" si="9"/>
        <v>0</v>
      </c>
    </row>
    <row r="104" spans="1:14" ht="14.25" x14ac:dyDescent="0.2">
      <c r="A104" s="12" t="str">
        <f t="shared" si="8"/>
        <v/>
      </c>
      <c r="B104" s="13"/>
      <c r="C104" s="14" t="s">
        <v>19</v>
      </c>
      <c r="D104" s="15"/>
      <c r="E104" s="20"/>
      <c r="F104" s="16"/>
      <c r="G104" s="20"/>
      <c r="H104" s="13"/>
      <c r="I104" s="30"/>
      <c r="J104" s="142"/>
      <c r="K104" s="32"/>
      <c r="L104" s="17"/>
      <c r="M104" s="18">
        <f t="shared" si="6"/>
        <v>0</v>
      </c>
      <c r="N104" s="19">
        <f t="shared" si="9"/>
        <v>0</v>
      </c>
    </row>
    <row r="105" spans="1:14" ht="14.25" x14ac:dyDescent="0.2">
      <c r="A105" s="12" t="str">
        <f t="shared" si="8"/>
        <v/>
      </c>
      <c r="B105" s="13"/>
      <c r="C105" s="14" t="s">
        <v>19</v>
      </c>
      <c r="D105" s="15"/>
      <c r="E105" s="20"/>
      <c r="F105" s="16"/>
      <c r="G105" s="20"/>
      <c r="H105" s="13"/>
      <c r="I105" s="30"/>
      <c r="J105" s="142"/>
      <c r="K105" s="32"/>
      <c r="L105" s="17"/>
      <c r="M105" s="18">
        <f t="shared" si="6"/>
        <v>0</v>
      </c>
      <c r="N105" s="19">
        <f t="shared" si="9"/>
        <v>0</v>
      </c>
    </row>
    <row r="106" spans="1:14" ht="14.25" x14ac:dyDescent="0.2">
      <c r="A106" s="12" t="str">
        <f t="shared" si="8"/>
        <v/>
      </c>
      <c r="B106" s="13"/>
      <c r="C106" s="14" t="s">
        <v>19</v>
      </c>
      <c r="D106" s="15"/>
      <c r="E106" s="20"/>
      <c r="F106" s="16"/>
      <c r="G106" s="20"/>
      <c r="H106" s="13"/>
      <c r="I106" s="30"/>
      <c r="J106" s="142"/>
      <c r="K106" s="32"/>
      <c r="L106" s="17"/>
      <c r="M106" s="18">
        <f t="shared" si="6"/>
        <v>0</v>
      </c>
      <c r="N106" s="19">
        <f t="shared" si="9"/>
        <v>0</v>
      </c>
    </row>
    <row r="107" spans="1:14" ht="14.25" x14ac:dyDescent="0.2">
      <c r="A107" s="12" t="str">
        <f t="shared" si="8"/>
        <v/>
      </c>
      <c r="B107" s="13"/>
      <c r="C107" s="14" t="s">
        <v>19</v>
      </c>
      <c r="D107" s="15"/>
      <c r="E107" s="20"/>
      <c r="F107" s="16"/>
      <c r="G107" s="20"/>
      <c r="H107" s="13"/>
      <c r="I107" s="30"/>
      <c r="J107" s="142"/>
      <c r="K107" s="32"/>
      <c r="L107" s="17"/>
      <c r="M107" s="18">
        <f t="shared" si="6"/>
        <v>0</v>
      </c>
      <c r="N107" s="19">
        <f t="shared" si="9"/>
        <v>0</v>
      </c>
    </row>
    <row r="108" spans="1:14" ht="14.25" x14ac:dyDescent="0.2">
      <c r="A108" s="12" t="str">
        <f t="shared" si="8"/>
        <v/>
      </c>
      <c r="B108" s="13"/>
      <c r="C108" s="14" t="s">
        <v>19</v>
      </c>
      <c r="D108" s="15"/>
      <c r="E108" s="20"/>
      <c r="F108" s="16"/>
      <c r="G108" s="20"/>
      <c r="H108" s="13"/>
      <c r="I108" s="30"/>
      <c r="J108" s="142"/>
      <c r="K108" s="32"/>
      <c r="L108" s="17"/>
      <c r="M108" s="18">
        <f t="shared" si="6"/>
        <v>0</v>
      </c>
      <c r="N108" s="19">
        <f t="shared" si="9"/>
        <v>0</v>
      </c>
    </row>
    <row r="109" spans="1:14" ht="14.25" x14ac:dyDescent="0.2">
      <c r="A109" s="12" t="str">
        <f t="shared" si="8"/>
        <v/>
      </c>
      <c r="B109" s="13"/>
      <c r="C109" s="14" t="s">
        <v>19</v>
      </c>
      <c r="D109" s="15"/>
      <c r="E109" s="20"/>
      <c r="F109" s="16"/>
      <c r="G109" s="20"/>
      <c r="H109" s="13"/>
      <c r="I109" s="30"/>
      <c r="J109" s="142"/>
      <c r="K109" s="32"/>
      <c r="L109" s="17"/>
      <c r="M109" s="18">
        <f t="shared" si="6"/>
        <v>0</v>
      </c>
      <c r="N109" s="19">
        <f t="shared" si="9"/>
        <v>0</v>
      </c>
    </row>
    <row r="110" spans="1:14" ht="14.25" x14ac:dyDescent="0.2">
      <c r="A110" s="12" t="str">
        <f t="shared" si="8"/>
        <v/>
      </c>
      <c r="B110" s="13"/>
      <c r="C110" s="14" t="s">
        <v>19</v>
      </c>
      <c r="D110" s="15"/>
      <c r="E110" s="20"/>
      <c r="F110" s="16"/>
      <c r="G110" s="20"/>
      <c r="H110" s="13"/>
      <c r="I110" s="30"/>
      <c r="J110" s="142"/>
      <c r="K110" s="32"/>
      <c r="L110" s="17"/>
      <c r="M110" s="18">
        <f t="shared" si="6"/>
        <v>0</v>
      </c>
      <c r="N110" s="19">
        <f t="shared" si="9"/>
        <v>0</v>
      </c>
    </row>
    <row r="111" spans="1:14" ht="14.25" x14ac:dyDescent="0.2">
      <c r="A111" s="12" t="str">
        <f t="shared" si="8"/>
        <v/>
      </c>
      <c r="B111" s="13"/>
      <c r="C111" s="14" t="s">
        <v>19</v>
      </c>
      <c r="D111" s="15"/>
      <c r="E111" s="20"/>
      <c r="F111" s="16"/>
      <c r="G111" s="20"/>
      <c r="H111" s="13"/>
      <c r="I111" s="30"/>
      <c r="J111" s="142"/>
      <c r="K111" s="32"/>
      <c r="L111" s="17"/>
      <c r="M111" s="18">
        <f t="shared" si="6"/>
        <v>0</v>
      </c>
      <c r="N111" s="19">
        <f t="shared" si="9"/>
        <v>0</v>
      </c>
    </row>
    <row r="112" spans="1:14" ht="14.25" x14ac:dyDescent="0.2">
      <c r="A112" s="12" t="str">
        <f t="shared" si="8"/>
        <v/>
      </c>
      <c r="B112" s="13"/>
      <c r="C112" s="14" t="s">
        <v>19</v>
      </c>
      <c r="D112" s="15"/>
      <c r="E112" s="20"/>
      <c r="F112" s="16"/>
      <c r="G112" s="20"/>
      <c r="H112" s="13"/>
      <c r="I112" s="30"/>
      <c r="J112" s="142"/>
      <c r="K112" s="32"/>
      <c r="L112" s="17"/>
      <c r="M112" s="18">
        <f t="shared" si="6"/>
        <v>0</v>
      </c>
      <c r="N112" s="19">
        <f t="shared" si="9"/>
        <v>0</v>
      </c>
    </row>
    <row r="113" spans="1:14" ht="14.25" x14ac:dyDescent="0.2">
      <c r="A113" s="12" t="str">
        <f t="shared" si="8"/>
        <v/>
      </c>
      <c r="B113" s="13"/>
      <c r="C113" s="14" t="s">
        <v>19</v>
      </c>
      <c r="D113" s="15"/>
      <c r="E113" s="20"/>
      <c r="F113" s="16"/>
      <c r="G113" s="20"/>
      <c r="H113" s="13"/>
      <c r="I113" s="30"/>
      <c r="J113" s="142"/>
      <c r="K113" s="32"/>
      <c r="L113" s="17"/>
      <c r="M113" s="18">
        <f t="shared" si="6"/>
        <v>0</v>
      </c>
      <c r="N113" s="19">
        <f t="shared" si="9"/>
        <v>0</v>
      </c>
    </row>
    <row r="114" spans="1:14" ht="14.25" x14ac:dyDescent="0.2">
      <c r="A114" s="12" t="str">
        <f t="shared" si="8"/>
        <v/>
      </c>
      <c r="B114" s="13"/>
      <c r="C114" s="14" t="s">
        <v>19</v>
      </c>
      <c r="D114" s="15"/>
      <c r="E114" s="20"/>
      <c r="F114" s="16"/>
      <c r="G114" s="20"/>
      <c r="H114" s="13"/>
      <c r="I114" s="30"/>
      <c r="J114" s="142"/>
      <c r="K114" s="32"/>
      <c r="L114" s="17"/>
      <c r="M114" s="18">
        <f t="shared" si="6"/>
        <v>0</v>
      </c>
      <c r="N114" s="19">
        <f t="shared" si="9"/>
        <v>0</v>
      </c>
    </row>
    <row r="115" spans="1:14" ht="14.25" x14ac:dyDescent="0.2">
      <c r="A115" s="12" t="str">
        <f t="shared" si="8"/>
        <v/>
      </c>
      <c r="B115" s="13"/>
      <c r="C115" s="14" t="s">
        <v>19</v>
      </c>
      <c r="D115" s="15"/>
      <c r="E115" s="20"/>
      <c r="F115" s="16"/>
      <c r="G115" s="20"/>
      <c r="H115" s="13"/>
      <c r="I115" s="30"/>
      <c r="J115" s="142"/>
      <c r="K115" s="32"/>
      <c r="L115" s="17"/>
      <c r="M115" s="18">
        <f t="shared" si="6"/>
        <v>0</v>
      </c>
      <c r="N115" s="19">
        <f t="shared" si="9"/>
        <v>0</v>
      </c>
    </row>
    <row r="116" spans="1:14" ht="14.25" x14ac:dyDescent="0.2">
      <c r="A116" s="12" t="str">
        <f t="shared" si="8"/>
        <v/>
      </c>
      <c r="B116" s="13"/>
      <c r="C116" s="14" t="s">
        <v>19</v>
      </c>
      <c r="D116" s="15"/>
      <c r="E116" s="20"/>
      <c r="F116" s="16"/>
      <c r="G116" s="20"/>
      <c r="H116" s="13"/>
      <c r="I116" s="30"/>
      <c r="J116" s="142"/>
      <c r="K116" s="32"/>
      <c r="L116" s="17"/>
      <c r="M116" s="18">
        <f t="shared" si="6"/>
        <v>0</v>
      </c>
      <c r="N116" s="19">
        <f t="shared" si="9"/>
        <v>0</v>
      </c>
    </row>
    <row r="117" spans="1:14" ht="14.25" x14ac:dyDescent="0.2">
      <c r="A117" s="12" t="str">
        <f t="shared" si="8"/>
        <v/>
      </c>
      <c r="B117" s="13"/>
      <c r="C117" s="14" t="s">
        <v>19</v>
      </c>
      <c r="D117" s="15"/>
      <c r="E117" s="20"/>
      <c r="F117" s="16"/>
      <c r="G117" s="20"/>
      <c r="H117" s="13"/>
      <c r="I117" s="30"/>
      <c r="J117" s="142"/>
      <c r="K117" s="32"/>
      <c r="L117" s="17"/>
      <c r="M117" s="18">
        <f t="shared" si="6"/>
        <v>0</v>
      </c>
      <c r="N117" s="19">
        <f t="shared" si="9"/>
        <v>0</v>
      </c>
    </row>
    <row r="118" spans="1:14" ht="14.25" x14ac:dyDescent="0.2">
      <c r="A118" s="12" t="str">
        <f t="shared" si="8"/>
        <v/>
      </c>
      <c r="B118" s="13"/>
      <c r="C118" s="14" t="s">
        <v>19</v>
      </c>
      <c r="D118" s="15"/>
      <c r="E118" s="20"/>
      <c r="F118" s="16"/>
      <c r="G118" s="20"/>
      <c r="H118" s="13"/>
      <c r="I118" s="30"/>
      <c r="J118" s="142"/>
      <c r="K118" s="32"/>
      <c r="L118" s="17"/>
      <c r="M118" s="18">
        <f t="shared" si="6"/>
        <v>0</v>
      </c>
      <c r="N118" s="19">
        <f t="shared" si="9"/>
        <v>0</v>
      </c>
    </row>
    <row r="119" spans="1:14" ht="14.25" x14ac:dyDescent="0.2">
      <c r="A119" s="12" t="str">
        <f t="shared" si="8"/>
        <v/>
      </c>
      <c r="B119" s="13"/>
      <c r="C119" s="14" t="s">
        <v>19</v>
      </c>
      <c r="D119" s="15"/>
      <c r="E119" s="20"/>
      <c r="F119" s="16"/>
      <c r="G119" s="20"/>
      <c r="H119" s="13"/>
      <c r="I119" s="30"/>
      <c r="J119" s="142"/>
      <c r="K119" s="32"/>
      <c r="L119" s="17"/>
      <c r="M119" s="18">
        <f t="shared" si="6"/>
        <v>0</v>
      </c>
      <c r="N119" s="19">
        <f t="shared" si="9"/>
        <v>0</v>
      </c>
    </row>
    <row r="120" spans="1:14" ht="14.25" x14ac:dyDescent="0.2">
      <c r="A120" s="12" t="str">
        <f t="shared" si="8"/>
        <v/>
      </c>
      <c r="B120" s="13"/>
      <c r="C120" s="14" t="s">
        <v>19</v>
      </c>
      <c r="D120" s="15"/>
      <c r="E120" s="20"/>
      <c r="F120" s="16"/>
      <c r="G120" s="20"/>
      <c r="H120" s="13"/>
      <c r="I120" s="30"/>
      <c r="J120" s="142"/>
      <c r="K120" s="32"/>
      <c r="L120" s="17"/>
      <c r="M120" s="18">
        <f t="shared" si="6"/>
        <v>0</v>
      </c>
      <c r="N120" s="19">
        <f t="shared" si="9"/>
        <v>0</v>
      </c>
    </row>
    <row r="121" spans="1:14" ht="14.25" x14ac:dyDescent="0.2">
      <c r="A121" s="12" t="str">
        <f t="shared" si="8"/>
        <v/>
      </c>
      <c r="B121" s="13"/>
      <c r="C121" s="14" t="s">
        <v>19</v>
      </c>
      <c r="D121" s="15"/>
      <c r="E121" s="20"/>
      <c r="F121" s="16"/>
      <c r="G121" s="20"/>
      <c r="H121" s="13"/>
      <c r="I121" s="30"/>
      <c r="J121" s="142"/>
      <c r="K121" s="32"/>
      <c r="L121" s="17"/>
      <c r="M121" s="18">
        <f t="shared" si="6"/>
        <v>0</v>
      </c>
      <c r="N121" s="19">
        <f t="shared" si="9"/>
        <v>0</v>
      </c>
    </row>
    <row r="122" spans="1:14" ht="14.25" x14ac:dyDescent="0.2">
      <c r="A122" s="12" t="str">
        <f t="shared" si="8"/>
        <v/>
      </c>
      <c r="B122" s="13"/>
      <c r="C122" s="14" t="s">
        <v>19</v>
      </c>
      <c r="D122" s="15"/>
      <c r="E122" s="20"/>
      <c r="F122" s="16"/>
      <c r="G122" s="20"/>
      <c r="H122" s="13"/>
      <c r="I122" s="30"/>
      <c r="J122" s="142"/>
      <c r="K122" s="32"/>
      <c r="L122" s="17"/>
      <c r="M122" s="18">
        <f t="shared" si="6"/>
        <v>0</v>
      </c>
      <c r="N122" s="19">
        <f t="shared" si="9"/>
        <v>0</v>
      </c>
    </row>
    <row r="123" spans="1:14" ht="14.25" x14ac:dyDescent="0.2">
      <c r="A123" s="12" t="str">
        <f t="shared" si="8"/>
        <v/>
      </c>
      <c r="B123" s="13"/>
      <c r="C123" s="14" t="s">
        <v>19</v>
      </c>
      <c r="D123" s="15"/>
      <c r="E123" s="20"/>
      <c r="F123" s="16"/>
      <c r="G123" s="20"/>
      <c r="H123" s="13"/>
      <c r="I123" s="30"/>
      <c r="J123" s="142"/>
      <c r="K123" s="32"/>
      <c r="L123" s="17"/>
      <c r="M123" s="18">
        <f t="shared" si="6"/>
        <v>0</v>
      </c>
      <c r="N123" s="19">
        <f t="shared" si="9"/>
        <v>0</v>
      </c>
    </row>
    <row r="124" spans="1:14" ht="14.25" x14ac:dyDescent="0.2">
      <c r="A124" s="12" t="str">
        <f t="shared" si="8"/>
        <v/>
      </c>
      <c r="B124" s="13"/>
      <c r="C124" s="14" t="s">
        <v>19</v>
      </c>
      <c r="D124" s="15"/>
      <c r="E124" s="20"/>
      <c r="F124" s="16"/>
      <c r="G124" s="20"/>
      <c r="H124" s="13"/>
      <c r="I124" s="30"/>
      <c r="J124" s="142"/>
      <c r="K124" s="32"/>
      <c r="L124" s="17"/>
      <c r="M124" s="18">
        <f t="shared" si="6"/>
        <v>0</v>
      </c>
      <c r="N124" s="19">
        <f t="shared" si="9"/>
        <v>0</v>
      </c>
    </row>
    <row r="125" spans="1:14" ht="14.25" x14ac:dyDescent="0.2">
      <c r="A125" s="12" t="str">
        <f t="shared" si="8"/>
        <v/>
      </c>
      <c r="B125" s="13"/>
      <c r="C125" s="14" t="s">
        <v>19</v>
      </c>
      <c r="D125" s="15"/>
      <c r="E125" s="20"/>
      <c r="F125" s="16"/>
      <c r="G125" s="20"/>
      <c r="H125" s="13"/>
      <c r="I125" s="30"/>
      <c r="J125" s="142"/>
      <c r="K125" s="32"/>
      <c r="L125" s="17"/>
      <c r="M125" s="18">
        <f t="shared" si="6"/>
        <v>0</v>
      </c>
      <c r="N125" s="19">
        <f t="shared" si="9"/>
        <v>0</v>
      </c>
    </row>
    <row r="126" spans="1:14" ht="14.25" x14ac:dyDescent="0.2">
      <c r="A126" s="12" t="str">
        <f t="shared" si="8"/>
        <v/>
      </c>
      <c r="B126" s="13"/>
      <c r="C126" s="14" t="s">
        <v>19</v>
      </c>
      <c r="D126" s="15"/>
      <c r="E126" s="20"/>
      <c r="F126" s="16"/>
      <c r="G126" s="20"/>
      <c r="H126" s="13"/>
      <c r="I126" s="30"/>
      <c r="J126" s="142"/>
      <c r="K126" s="32"/>
      <c r="L126" s="17"/>
      <c r="M126" s="18">
        <f t="shared" si="6"/>
        <v>0</v>
      </c>
      <c r="N126" s="19">
        <f t="shared" si="9"/>
        <v>0</v>
      </c>
    </row>
    <row r="127" spans="1:14" ht="14.25" x14ac:dyDescent="0.2">
      <c r="A127" s="12" t="str">
        <f t="shared" si="8"/>
        <v/>
      </c>
      <c r="B127" s="13"/>
      <c r="C127" s="14" t="s">
        <v>19</v>
      </c>
      <c r="D127" s="15"/>
      <c r="E127" s="20"/>
      <c r="F127" s="16"/>
      <c r="G127" s="20"/>
      <c r="H127" s="13"/>
      <c r="I127" s="30"/>
      <c r="J127" s="142"/>
      <c r="K127" s="32"/>
      <c r="L127" s="17"/>
      <c r="M127" s="18">
        <f t="shared" si="6"/>
        <v>0</v>
      </c>
      <c r="N127" s="19">
        <f t="shared" si="9"/>
        <v>0</v>
      </c>
    </row>
    <row r="128" spans="1:14" ht="14.25" x14ac:dyDescent="0.2">
      <c r="A128" s="12" t="str">
        <f t="shared" si="8"/>
        <v/>
      </c>
      <c r="B128" s="13"/>
      <c r="C128" s="14" t="s">
        <v>19</v>
      </c>
      <c r="D128" s="15"/>
      <c r="E128" s="20"/>
      <c r="F128" s="16"/>
      <c r="G128" s="20"/>
      <c r="H128" s="13"/>
      <c r="I128" s="30"/>
      <c r="J128" s="142"/>
      <c r="K128" s="32"/>
      <c r="L128" s="17"/>
      <c r="M128" s="18">
        <f t="shared" si="6"/>
        <v>0</v>
      </c>
      <c r="N128" s="19">
        <f t="shared" si="9"/>
        <v>0</v>
      </c>
    </row>
    <row r="129" spans="1:14" ht="14.25" x14ac:dyDescent="0.2">
      <c r="A129" s="12" t="str">
        <f t="shared" si="8"/>
        <v/>
      </c>
      <c r="B129" s="13"/>
      <c r="C129" s="14" t="s">
        <v>19</v>
      </c>
      <c r="D129" s="15"/>
      <c r="E129" s="20"/>
      <c r="F129" s="16"/>
      <c r="G129" s="20"/>
      <c r="H129" s="13"/>
      <c r="I129" s="30"/>
      <c r="J129" s="142"/>
      <c r="K129" s="32"/>
      <c r="L129" s="17"/>
      <c r="M129" s="18">
        <f t="shared" si="6"/>
        <v>0</v>
      </c>
      <c r="N129" s="19">
        <f t="shared" si="9"/>
        <v>0</v>
      </c>
    </row>
    <row r="130" spans="1:14" ht="14.25" x14ac:dyDescent="0.2">
      <c r="A130" s="12" t="str">
        <f t="shared" si="8"/>
        <v/>
      </c>
      <c r="B130" s="13"/>
      <c r="C130" s="14" t="s">
        <v>19</v>
      </c>
      <c r="D130" s="15"/>
      <c r="E130" s="20"/>
      <c r="F130" s="16"/>
      <c r="G130" s="20"/>
      <c r="H130" s="13"/>
      <c r="I130" s="30"/>
      <c r="J130" s="142"/>
      <c r="K130" s="32"/>
      <c r="L130" s="17"/>
      <c r="M130" s="18">
        <f t="shared" si="6"/>
        <v>0</v>
      </c>
      <c r="N130" s="19">
        <f t="shared" si="9"/>
        <v>0</v>
      </c>
    </row>
    <row r="131" spans="1:14" ht="14.25" x14ac:dyDescent="0.2">
      <c r="A131" s="12" t="str">
        <f t="shared" si="8"/>
        <v/>
      </c>
      <c r="B131" s="13"/>
      <c r="C131" s="14" t="s">
        <v>19</v>
      </c>
      <c r="D131" s="15"/>
      <c r="E131" s="20"/>
      <c r="F131" s="16"/>
      <c r="G131" s="20"/>
      <c r="H131" s="13"/>
      <c r="I131" s="30"/>
      <c r="J131" s="142"/>
      <c r="K131" s="32"/>
      <c r="L131" s="17"/>
      <c r="M131" s="18">
        <f t="shared" si="6"/>
        <v>0</v>
      </c>
      <c r="N131" s="19">
        <f t="shared" si="9"/>
        <v>0</v>
      </c>
    </row>
    <row r="132" spans="1:14" ht="14.25" x14ac:dyDescent="0.2">
      <c r="A132" s="12" t="str">
        <f t="shared" si="8"/>
        <v/>
      </c>
      <c r="B132" s="13"/>
      <c r="C132" s="14"/>
      <c r="D132" s="15"/>
      <c r="E132" s="20"/>
      <c r="F132" s="16"/>
      <c r="G132" s="20"/>
      <c r="H132" s="13"/>
      <c r="I132" s="30"/>
      <c r="J132" s="142"/>
      <c r="K132" s="32"/>
      <c r="L132" s="17"/>
      <c r="M132" s="18">
        <f t="shared" si="6"/>
        <v>0</v>
      </c>
      <c r="N132" s="19">
        <f t="shared" si="9"/>
        <v>0</v>
      </c>
    </row>
    <row r="133" spans="1:14" ht="14.25" x14ac:dyDescent="0.2">
      <c r="A133" s="12" t="str">
        <f t="shared" si="8"/>
        <v/>
      </c>
      <c r="B133" s="13"/>
      <c r="C133" s="14"/>
      <c r="D133" s="15"/>
      <c r="E133" s="20"/>
      <c r="F133" s="16"/>
      <c r="G133" s="20"/>
      <c r="H133" s="13"/>
      <c r="I133" s="30"/>
      <c r="J133" s="142"/>
      <c r="K133" s="32"/>
      <c r="L133" s="17"/>
      <c r="M133" s="18">
        <f t="shared" si="6"/>
        <v>0</v>
      </c>
      <c r="N133" s="19">
        <f t="shared" si="9"/>
        <v>0</v>
      </c>
    </row>
    <row r="134" spans="1:14" ht="14.25" x14ac:dyDescent="0.2">
      <c r="A134" s="12" t="str">
        <f t="shared" ref="A134:A151" si="10">CONCATENATE(B134,C134,D134)</f>
        <v/>
      </c>
      <c r="B134" s="13"/>
      <c r="C134" s="14"/>
      <c r="D134" s="15"/>
      <c r="E134" s="20"/>
      <c r="F134" s="16"/>
      <c r="G134" s="20"/>
      <c r="H134" s="13"/>
      <c r="I134" s="30"/>
      <c r="J134" s="142"/>
      <c r="K134" s="32"/>
      <c r="L134" s="17"/>
      <c r="M134" s="18">
        <f t="shared" ref="M134:M151" si="11">IF(L134=1,7,IF(L134=2,6,IF(L134=3,5,IF(L134=4,4,IF(L134=5,3,IF(L134=6,2,IF(L134&gt;=6,1,0)))))))</f>
        <v>0</v>
      </c>
      <c r="N134" s="19">
        <f t="shared" ref="N134:N151" si="12">SUM(M134+$N$5)</f>
        <v>0</v>
      </c>
    </row>
    <row r="135" spans="1:14" ht="14.25" x14ac:dyDescent="0.2">
      <c r="A135" s="12" t="str">
        <f t="shared" si="10"/>
        <v/>
      </c>
      <c r="B135" s="13"/>
      <c r="C135" s="14"/>
      <c r="D135" s="15"/>
      <c r="E135" s="20"/>
      <c r="F135" s="16"/>
      <c r="G135" s="20"/>
      <c r="H135" s="13"/>
      <c r="I135" s="30"/>
      <c r="J135" s="142"/>
      <c r="K135" s="32"/>
      <c r="L135" s="17"/>
      <c r="M135" s="18">
        <f t="shared" si="11"/>
        <v>0</v>
      </c>
      <c r="N135" s="19">
        <f t="shared" si="12"/>
        <v>0</v>
      </c>
    </row>
    <row r="136" spans="1:14" ht="14.25" x14ac:dyDescent="0.2">
      <c r="A136" s="12" t="str">
        <f t="shared" si="10"/>
        <v/>
      </c>
      <c r="B136" s="13"/>
      <c r="C136" s="14"/>
      <c r="D136" s="15"/>
      <c r="E136" s="20"/>
      <c r="F136" s="16"/>
      <c r="G136" s="20"/>
      <c r="H136" s="13"/>
      <c r="I136" s="30"/>
      <c r="J136" s="142"/>
      <c r="K136" s="32"/>
      <c r="L136" s="17"/>
      <c r="M136" s="18">
        <f t="shared" si="11"/>
        <v>0</v>
      </c>
      <c r="N136" s="19">
        <f t="shared" si="12"/>
        <v>0</v>
      </c>
    </row>
    <row r="137" spans="1:14" ht="14.25" x14ac:dyDescent="0.2">
      <c r="A137" s="12" t="str">
        <f t="shared" si="10"/>
        <v/>
      </c>
      <c r="B137" s="13"/>
      <c r="C137" s="14"/>
      <c r="D137" s="15"/>
      <c r="E137" s="20"/>
      <c r="F137" s="16"/>
      <c r="G137" s="20"/>
      <c r="H137" s="13"/>
      <c r="I137" s="30"/>
      <c r="J137" s="142"/>
      <c r="K137" s="32"/>
      <c r="L137" s="17"/>
      <c r="M137" s="18">
        <f t="shared" si="11"/>
        <v>0</v>
      </c>
      <c r="N137" s="19">
        <f t="shared" si="12"/>
        <v>0</v>
      </c>
    </row>
    <row r="138" spans="1:14" ht="14.25" x14ac:dyDescent="0.2">
      <c r="A138" s="12" t="str">
        <f t="shared" si="10"/>
        <v/>
      </c>
      <c r="B138" s="13"/>
      <c r="C138" s="14"/>
      <c r="D138" s="15"/>
      <c r="E138" s="20"/>
      <c r="F138" s="16"/>
      <c r="G138" s="20"/>
      <c r="H138" s="13"/>
      <c r="I138" s="30"/>
      <c r="J138" s="142"/>
      <c r="K138" s="32"/>
      <c r="L138" s="17"/>
      <c r="M138" s="18">
        <f t="shared" si="11"/>
        <v>0</v>
      </c>
      <c r="N138" s="19">
        <f t="shared" si="12"/>
        <v>0</v>
      </c>
    </row>
    <row r="139" spans="1:14" ht="14.25" x14ac:dyDescent="0.2">
      <c r="A139" s="12" t="str">
        <f t="shared" si="10"/>
        <v/>
      </c>
      <c r="B139" s="13"/>
      <c r="C139" s="14"/>
      <c r="D139" s="15"/>
      <c r="E139" s="20"/>
      <c r="F139" s="16"/>
      <c r="G139" s="20"/>
      <c r="H139" s="13"/>
      <c r="I139" s="30"/>
      <c r="J139" s="142"/>
      <c r="K139" s="32"/>
      <c r="L139" s="17"/>
      <c r="M139" s="18">
        <f t="shared" si="11"/>
        <v>0</v>
      </c>
      <c r="N139" s="19">
        <f t="shared" si="12"/>
        <v>0</v>
      </c>
    </row>
    <row r="140" spans="1:14" ht="14.25" x14ac:dyDescent="0.2">
      <c r="A140" s="12" t="str">
        <f t="shared" si="10"/>
        <v/>
      </c>
      <c r="B140" s="13"/>
      <c r="C140" s="14"/>
      <c r="D140" s="15"/>
      <c r="E140" s="20"/>
      <c r="F140" s="16"/>
      <c r="G140" s="20"/>
      <c r="H140" s="13"/>
      <c r="I140" s="30"/>
      <c r="J140" s="142"/>
      <c r="K140" s="32"/>
      <c r="L140" s="17"/>
      <c r="M140" s="18">
        <f t="shared" si="11"/>
        <v>0</v>
      </c>
      <c r="N140" s="19">
        <f t="shared" si="12"/>
        <v>0</v>
      </c>
    </row>
    <row r="141" spans="1:14" ht="14.25" x14ac:dyDescent="0.2">
      <c r="A141" s="12" t="str">
        <f t="shared" si="10"/>
        <v/>
      </c>
      <c r="B141" s="13"/>
      <c r="C141" s="14"/>
      <c r="D141" s="15"/>
      <c r="E141" s="20"/>
      <c r="F141" s="16"/>
      <c r="G141" s="20"/>
      <c r="H141" s="13"/>
      <c r="I141" s="30"/>
      <c r="J141" s="142"/>
      <c r="K141" s="32"/>
      <c r="L141" s="17"/>
      <c r="M141" s="18">
        <f t="shared" si="11"/>
        <v>0</v>
      </c>
      <c r="N141" s="19">
        <f t="shared" si="12"/>
        <v>0</v>
      </c>
    </row>
    <row r="142" spans="1:14" ht="14.25" x14ac:dyDescent="0.2">
      <c r="A142" s="12" t="str">
        <f t="shared" si="10"/>
        <v/>
      </c>
      <c r="B142" s="13"/>
      <c r="C142" s="266"/>
      <c r="D142" s="15"/>
      <c r="E142" s="20"/>
      <c r="F142" s="16"/>
      <c r="G142" s="20"/>
      <c r="H142" s="13"/>
      <c r="I142" s="30"/>
      <c r="J142" s="142"/>
      <c r="K142" s="32"/>
      <c r="L142" s="17"/>
      <c r="M142" s="18">
        <f t="shared" si="11"/>
        <v>0</v>
      </c>
      <c r="N142" s="19">
        <f t="shared" si="12"/>
        <v>0</v>
      </c>
    </row>
    <row r="143" spans="1:14" ht="14.25" x14ac:dyDescent="0.2">
      <c r="A143" s="12" t="str">
        <f t="shared" si="10"/>
        <v/>
      </c>
      <c r="B143" s="13"/>
      <c r="C143" s="266"/>
      <c r="D143" s="15"/>
      <c r="E143" s="20"/>
      <c r="F143" s="16"/>
      <c r="G143" s="20"/>
      <c r="H143" s="13"/>
      <c r="I143" s="30"/>
      <c r="J143" s="142"/>
      <c r="K143" s="32"/>
      <c r="L143" s="17"/>
      <c r="M143" s="18">
        <f t="shared" si="11"/>
        <v>0</v>
      </c>
      <c r="N143" s="19">
        <f t="shared" si="12"/>
        <v>0</v>
      </c>
    </row>
    <row r="144" spans="1:14" ht="14.25" x14ac:dyDescent="0.2">
      <c r="A144" s="12" t="str">
        <f t="shared" si="10"/>
        <v/>
      </c>
      <c r="B144" s="13"/>
      <c r="C144" s="266"/>
      <c r="D144" s="262"/>
      <c r="E144" s="20"/>
      <c r="F144" s="16"/>
      <c r="G144" s="20"/>
      <c r="H144" s="13"/>
      <c r="I144" s="30"/>
      <c r="J144" s="142"/>
      <c r="K144" s="32"/>
      <c r="L144" s="17"/>
      <c r="M144" s="18">
        <f t="shared" si="11"/>
        <v>0</v>
      </c>
      <c r="N144" s="19">
        <f t="shared" si="12"/>
        <v>0</v>
      </c>
    </row>
    <row r="145" spans="1:14" ht="14.25" x14ac:dyDescent="0.2">
      <c r="A145" s="12" t="str">
        <f t="shared" si="10"/>
        <v/>
      </c>
      <c r="B145" s="13"/>
      <c r="C145" s="14"/>
      <c r="D145" s="15"/>
      <c r="E145" s="20"/>
      <c r="F145" s="16"/>
      <c r="G145" s="20"/>
      <c r="H145" s="13"/>
      <c r="I145" s="30"/>
      <c r="J145" s="142"/>
      <c r="K145" s="32"/>
      <c r="L145" s="17"/>
      <c r="M145" s="18">
        <f t="shared" si="11"/>
        <v>0</v>
      </c>
      <c r="N145" s="19">
        <f t="shared" si="12"/>
        <v>0</v>
      </c>
    </row>
    <row r="146" spans="1:14" ht="14.25" x14ac:dyDescent="0.2">
      <c r="A146" s="12" t="str">
        <f t="shared" si="10"/>
        <v/>
      </c>
      <c r="B146" s="13"/>
      <c r="C146" s="14"/>
      <c r="D146" s="262"/>
      <c r="E146" s="20"/>
      <c r="F146" s="16"/>
      <c r="G146" s="20"/>
      <c r="H146" s="13"/>
      <c r="I146" s="30"/>
      <c r="J146" s="142"/>
      <c r="K146" s="32"/>
      <c r="L146" s="17"/>
      <c r="M146" s="18">
        <f t="shared" si="11"/>
        <v>0</v>
      </c>
      <c r="N146" s="19">
        <f t="shared" si="12"/>
        <v>0</v>
      </c>
    </row>
    <row r="147" spans="1:14" ht="14.25" x14ac:dyDescent="0.2">
      <c r="A147" s="12" t="str">
        <f t="shared" si="10"/>
        <v/>
      </c>
      <c r="B147" s="13"/>
      <c r="C147" s="14"/>
      <c r="D147" s="262"/>
      <c r="E147" s="20"/>
      <c r="F147" s="16"/>
      <c r="G147" s="20"/>
      <c r="H147" s="13"/>
      <c r="I147" s="30"/>
      <c r="J147" s="142"/>
      <c r="K147" s="32"/>
      <c r="L147" s="17"/>
      <c r="M147" s="18">
        <f t="shared" si="11"/>
        <v>0</v>
      </c>
      <c r="N147" s="19">
        <f t="shared" si="12"/>
        <v>0</v>
      </c>
    </row>
    <row r="148" spans="1:14" ht="14.25" x14ac:dyDescent="0.2">
      <c r="A148" s="12" t="str">
        <f t="shared" si="10"/>
        <v/>
      </c>
      <c r="B148" s="13"/>
      <c r="C148" s="14"/>
      <c r="D148" s="262"/>
      <c r="E148" s="20"/>
      <c r="F148" s="16"/>
      <c r="G148" s="20"/>
      <c r="H148" s="13"/>
      <c r="I148" s="30"/>
      <c r="J148" s="142"/>
      <c r="K148" s="32"/>
      <c r="L148" s="17"/>
      <c r="M148" s="18">
        <f t="shared" si="11"/>
        <v>0</v>
      </c>
      <c r="N148" s="19">
        <f t="shared" si="12"/>
        <v>0</v>
      </c>
    </row>
    <row r="149" spans="1:14" ht="14.25" x14ac:dyDescent="0.2">
      <c r="A149" s="12" t="str">
        <f t="shared" si="10"/>
        <v/>
      </c>
      <c r="B149" s="13"/>
      <c r="C149" s="14"/>
      <c r="D149" s="262"/>
      <c r="E149" s="20"/>
      <c r="F149" s="16"/>
      <c r="G149" s="20"/>
      <c r="H149" s="13"/>
      <c r="I149" s="30"/>
      <c r="J149" s="142"/>
      <c r="K149" s="32"/>
      <c r="L149" s="17"/>
      <c r="M149" s="18">
        <f t="shared" si="11"/>
        <v>0</v>
      </c>
      <c r="N149" s="19">
        <f t="shared" si="12"/>
        <v>0</v>
      </c>
    </row>
    <row r="150" spans="1:14" ht="14.25" x14ac:dyDescent="0.2">
      <c r="A150" s="12" t="str">
        <f t="shared" si="10"/>
        <v/>
      </c>
      <c r="B150" s="13"/>
      <c r="C150" s="14"/>
      <c r="D150" s="15"/>
      <c r="E150" s="20"/>
      <c r="F150" s="16"/>
      <c r="G150" s="20"/>
      <c r="H150" s="13"/>
      <c r="I150" s="30"/>
      <c r="J150" s="142"/>
      <c r="K150" s="32"/>
      <c r="L150" s="17"/>
      <c r="M150" s="18">
        <f t="shared" si="11"/>
        <v>0</v>
      </c>
      <c r="N150" s="19">
        <f t="shared" si="12"/>
        <v>0</v>
      </c>
    </row>
    <row r="151" spans="1:14" ht="14.25" x14ac:dyDescent="0.2">
      <c r="A151" s="12" t="str">
        <f t="shared" si="10"/>
        <v/>
      </c>
      <c r="B151" s="13"/>
      <c r="C151" s="14"/>
      <c r="D151" s="15"/>
      <c r="E151" s="20"/>
      <c r="F151" s="16"/>
      <c r="G151" s="20"/>
      <c r="H151" s="13"/>
      <c r="I151" s="30"/>
      <c r="J151" s="142"/>
      <c r="K151" s="32"/>
      <c r="L151" s="17"/>
      <c r="M151" s="18">
        <f t="shared" si="11"/>
        <v>0</v>
      </c>
      <c r="N151" s="19">
        <f t="shared" si="12"/>
        <v>0</v>
      </c>
    </row>
  </sheetData>
  <autoFilter ref="A3:N151" xr:uid="{E05E81AF-BF9F-4E36-A9D6-7BB1A8CDA224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51">
      <sortCondition ref="B3:B151"/>
    </sortState>
  </autoFilter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5" priority="58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382B-E295-49C3-9698-2DC85815EA26}">
  <sheetPr>
    <tabColor rgb="FFFF0000"/>
    <pageSetUpPr fitToPage="1"/>
  </sheetPr>
  <dimension ref="A1:AI135"/>
  <sheetViews>
    <sheetView zoomScale="80" zoomScaleNormal="80" zoomScaleSheetLayoutView="74" workbookViewId="0">
      <selection activeCell="D32" sqref="D32"/>
    </sheetView>
  </sheetViews>
  <sheetFormatPr defaultColWidth="14.42578125" defaultRowHeight="12.75" x14ac:dyDescent="0.2"/>
  <cols>
    <col min="1" max="1" width="3.7109375" style="4" bestFit="1" customWidth="1"/>
    <col min="2" max="2" width="18.7109375" style="5" bestFit="1" customWidth="1"/>
    <col min="3" max="3" width="25.5703125" style="5" bestFit="1" customWidth="1"/>
    <col min="4" max="4" width="25.5703125" style="5" customWidth="1"/>
    <col min="5" max="5" width="16.7109375" style="5" bestFit="1" customWidth="1"/>
    <col min="6" max="6" width="13.7109375" style="4" bestFit="1" customWidth="1"/>
    <col min="7" max="7" width="4.5703125" style="4" bestFit="1" customWidth="1"/>
    <col min="8" max="8" width="6.7109375" style="4" bestFit="1" customWidth="1"/>
    <col min="9" max="9" width="6.5703125" style="6" bestFit="1" customWidth="1"/>
    <col min="10" max="10" width="8" style="2" bestFit="1" customWidth="1"/>
    <col min="11" max="12" width="8.28515625" style="2" bestFit="1" customWidth="1"/>
    <col min="13" max="15" width="8.7109375" style="2" bestFit="1" customWidth="1"/>
    <col min="16" max="16" width="8.7109375" style="2" customWidth="1"/>
    <col min="17" max="18" width="8.5703125" style="2" customWidth="1"/>
    <col min="19" max="19" width="7.85546875" style="2" bestFit="1" customWidth="1"/>
    <col min="20" max="20" width="7.5703125" style="2" bestFit="1" customWidth="1"/>
    <col min="21" max="21" width="8.5703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5703125" style="2" bestFit="1" customWidth="1"/>
    <col min="26" max="26" width="8" style="2" bestFit="1" customWidth="1"/>
    <col min="27" max="27" width="9" style="2" bestFit="1" customWidth="1"/>
    <col min="28" max="28" width="7.42578125" style="2" bestFit="1" customWidth="1"/>
    <col min="29" max="29" width="8.7109375" style="2" bestFit="1" customWidth="1"/>
    <col min="30" max="30" width="8.140625" style="2" bestFit="1" customWidth="1"/>
    <col min="31" max="31" width="8.5703125" style="2" bestFit="1" customWidth="1"/>
    <col min="32" max="32" width="8" style="2" bestFit="1" customWidth="1"/>
    <col min="33" max="33" width="9.42578125" style="6" bestFit="1" customWidth="1"/>
    <col min="34" max="34" width="7.85546875" style="6" bestFit="1" customWidth="1"/>
    <col min="35" max="16384" width="14.42578125" style="4"/>
  </cols>
  <sheetData>
    <row r="1" spans="1:35" s="3" customFormat="1" ht="12.75" customHeight="1" x14ac:dyDescent="0.2">
      <c r="A1" s="564" t="s">
        <v>144</v>
      </c>
      <c r="B1" s="565" t="s">
        <v>105</v>
      </c>
      <c r="C1" s="565" t="s">
        <v>112</v>
      </c>
      <c r="D1" s="565" t="s">
        <v>166</v>
      </c>
      <c r="E1" s="565" t="s">
        <v>0</v>
      </c>
      <c r="F1" s="565" t="s">
        <v>1</v>
      </c>
      <c r="G1" s="567" t="s">
        <v>74</v>
      </c>
      <c r="H1" s="570" t="s">
        <v>72</v>
      </c>
      <c r="I1" s="571" t="s">
        <v>3</v>
      </c>
      <c r="J1" s="560" t="s">
        <v>21</v>
      </c>
      <c r="K1" s="562" t="s">
        <v>143</v>
      </c>
      <c r="L1" s="556" t="s">
        <v>386</v>
      </c>
      <c r="M1" s="556" t="s">
        <v>129</v>
      </c>
      <c r="N1" s="556" t="s">
        <v>93</v>
      </c>
      <c r="O1" s="556" t="s">
        <v>387</v>
      </c>
      <c r="P1" s="556" t="s">
        <v>947</v>
      </c>
      <c r="Q1" s="556" t="s">
        <v>126</v>
      </c>
      <c r="R1" s="556" t="s">
        <v>138</v>
      </c>
      <c r="S1" s="556" t="s">
        <v>139</v>
      </c>
      <c r="T1" s="556" t="s">
        <v>388</v>
      </c>
      <c r="U1" s="556" t="s">
        <v>389</v>
      </c>
      <c r="V1" s="556" t="s">
        <v>127</v>
      </c>
      <c r="W1" s="556" t="s">
        <v>390</v>
      </c>
      <c r="X1" s="556" t="s">
        <v>140</v>
      </c>
      <c r="Y1" s="556" t="s">
        <v>391</v>
      </c>
      <c r="Z1" s="556" t="s">
        <v>131</v>
      </c>
      <c r="AA1" s="556" t="s">
        <v>128</v>
      </c>
      <c r="AB1" s="556" t="s">
        <v>141</v>
      </c>
      <c r="AC1" s="556" t="s">
        <v>142</v>
      </c>
      <c r="AD1" s="556"/>
      <c r="AE1" s="556"/>
      <c r="AF1" s="556"/>
      <c r="AG1" s="556"/>
      <c r="AH1" s="558"/>
      <c r="AI1" s="230"/>
    </row>
    <row r="2" spans="1:35" s="3" customFormat="1" ht="12.75" customHeight="1" x14ac:dyDescent="0.2">
      <c r="A2" s="564"/>
      <c r="B2" s="566"/>
      <c r="C2" s="566"/>
      <c r="D2" s="566"/>
      <c r="E2" s="566"/>
      <c r="F2" s="566"/>
      <c r="G2" s="567"/>
      <c r="H2" s="569"/>
      <c r="I2" s="567"/>
      <c r="J2" s="561"/>
      <c r="K2" s="563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9"/>
      <c r="AI2" s="230"/>
    </row>
    <row r="3" spans="1:35" s="3" customFormat="1" ht="12.75" customHeight="1" x14ac:dyDescent="0.2">
      <c r="A3" s="564"/>
      <c r="B3" s="566" t="s">
        <v>4</v>
      </c>
      <c r="C3" s="566" t="s">
        <v>5</v>
      </c>
      <c r="D3" s="566" t="s">
        <v>167</v>
      </c>
      <c r="E3" s="566" t="s">
        <v>9</v>
      </c>
      <c r="F3" s="566" t="s">
        <v>6</v>
      </c>
      <c r="G3" s="567" t="s">
        <v>2</v>
      </c>
      <c r="H3" s="569" t="s">
        <v>73</v>
      </c>
      <c r="I3" s="567" t="s">
        <v>7</v>
      </c>
      <c r="J3" s="561" t="s">
        <v>20</v>
      </c>
      <c r="K3" s="568" t="s">
        <v>385</v>
      </c>
      <c r="L3" s="554" t="s">
        <v>370</v>
      </c>
      <c r="M3" s="554">
        <v>45354</v>
      </c>
      <c r="N3" s="554" t="s">
        <v>392</v>
      </c>
      <c r="O3" s="554">
        <v>45403</v>
      </c>
      <c r="P3" s="554">
        <v>45410</v>
      </c>
      <c r="Q3" s="554" t="s">
        <v>393</v>
      </c>
      <c r="R3" s="554">
        <v>45423</v>
      </c>
      <c r="S3" s="554">
        <v>45444</v>
      </c>
      <c r="T3" s="554" t="s">
        <v>394</v>
      </c>
      <c r="U3" s="554">
        <v>45465</v>
      </c>
      <c r="V3" s="554" t="s">
        <v>395</v>
      </c>
      <c r="W3" s="554" t="s">
        <v>396</v>
      </c>
      <c r="X3" s="554" t="s">
        <v>397</v>
      </c>
      <c r="Y3" s="554" t="s">
        <v>136</v>
      </c>
      <c r="Z3" s="554" t="s">
        <v>398</v>
      </c>
      <c r="AA3" s="554" t="s">
        <v>399</v>
      </c>
      <c r="AB3" s="554" t="s">
        <v>382</v>
      </c>
      <c r="AC3" s="554" t="s">
        <v>400</v>
      </c>
      <c r="AD3" s="554"/>
      <c r="AE3" s="554"/>
      <c r="AF3" s="554"/>
      <c r="AG3" s="554"/>
      <c r="AH3" s="555"/>
      <c r="AI3" s="230"/>
    </row>
    <row r="4" spans="1:35" s="2" customFormat="1" ht="12.75" customHeight="1" x14ac:dyDescent="0.2">
      <c r="A4" s="564"/>
      <c r="B4" s="566" t="s">
        <v>4</v>
      </c>
      <c r="C4" s="566"/>
      <c r="D4" s="566"/>
      <c r="E4" s="566"/>
      <c r="F4" s="566"/>
      <c r="G4" s="567"/>
      <c r="H4" s="569"/>
      <c r="I4" s="567"/>
      <c r="J4" s="561"/>
      <c r="K4" s="568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5"/>
      <c r="AI4" s="231"/>
    </row>
    <row r="5" spans="1:35" s="2" customFormat="1" ht="16.5" thickBot="1" x14ac:dyDescent="0.25">
      <c r="A5" s="564"/>
      <c r="B5" s="255" t="s">
        <v>82</v>
      </c>
      <c r="C5" s="255" t="s">
        <v>83</v>
      </c>
      <c r="D5" s="255"/>
      <c r="E5" s="255" t="s">
        <v>9</v>
      </c>
      <c r="F5" s="255" t="s">
        <v>6</v>
      </c>
      <c r="G5" s="256" t="s">
        <v>2</v>
      </c>
      <c r="H5" s="257" t="s">
        <v>28</v>
      </c>
      <c r="I5" s="258" t="s">
        <v>7</v>
      </c>
      <c r="J5" s="259" t="s">
        <v>8</v>
      </c>
      <c r="K5" s="452" t="s">
        <v>117</v>
      </c>
      <c r="L5" s="453" t="s">
        <v>117</v>
      </c>
      <c r="M5" s="453" t="s">
        <v>117</v>
      </c>
      <c r="N5" s="453" t="s">
        <v>117</v>
      </c>
      <c r="O5" s="453" t="s">
        <v>117</v>
      </c>
      <c r="P5" s="453" t="s">
        <v>117</v>
      </c>
      <c r="Q5" s="453" t="s">
        <v>117</v>
      </c>
      <c r="R5" s="453" t="s">
        <v>117</v>
      </c>
      <c r="S5" s="453" t="s">
        <v>117</v>
      </c>
      <c r="T5" s="453" t="s">
        <v>117</v>
      </c>
      <c r="U5" s="453" t="s">
        <v>117</v>
      </c>
      <c r="V5" s="453" t="s">
        <v>117</v>
      </c>
      <c r="W5" s="453" t="s">
        <v>117</v>
      </c>
      <c r="X5" s="453" t="s">
        <v>117</v>
      </c>
      <c r="Y5" s="453" t="s">
        <v>117</v>
      </c>
      <c r="Z5" s="453" t="s">
        <v>117</v>
      </c>
      <c r="AA5" s="453" t="s">
        <v>117</v>
      </c>
      <c r="AB5" s="453" t="s">
        <v>117</v>
      </c>
      <c r="AC5" s="453" t="s">
        <v>117</v>
      </c>
      <c r="AD5" s="267"/>
      <c r="AE5" s="267"/>
      <c r="AF5" s="267"/>
      <c r="AG5" s="267"/>
      <c r="AH5" s="268"/>
      <c r="AI5" s="231"/>
    </row>
    <row r="6" spans="1:35" s="3" customFormat="1" x14ac:dyDescent="0.2">
      <c r="A6" s="564"/>
      <c r="B6" s="493" t="s">
        <v>182</v>
      </c>
      <c r="C6" s="494" t="s">
        <v>183</v>
      </c>
      <c r="D6" s="494" t="s">
        <v>183</v>
      </c>
      <c r="E6" s="494" t="s">
        <v>184</v>
      </c>
      <c r="F6" s="495">
        <v>45414</v>
      </c>
      <c r="G6" s="496">
        <v>15</v>
      </c>
      <c r="H6" s="497">
        <f t="shared" ref="H6:H13" si="0">COUNTIF(K6:AI6,"&gt;0")</f>
        <v>3</v>
      </c>
      <c r="I6" s="498">
        <f t="shared" ref="I6:I13" si="1">SUM(K6:AJ6)</f>
        <v>21</v>
      </c>
      <c r="J6" s="499">
        <f t="shared" ref="J6:J13" si="2">RANK(I6,$I$6:$I$51)</f>
        <v>1</v>
      </c>
      <c r="K6" s="394">
        <f>_xlfn.IFNA(VLOOKUP(CONCATENATE($K$5,$B6,$C6),CAP!$A$6:$N$200,14,FALSE),0)</f>
        <v>0</v>
      </c>
      <c r="L6" s="243">
        <f>_xlfn.IFNA(VLOOKUP(CONCATENATE($L$5,$B6,$C6),'SER1'!$A$6:$N$200,14,FALSE),0)</f>
        <v>0</v>
      </c>
      <c r="M6" s="243">
        <f>_xlfn.IFNA(VLOOKUP(CONCATENATE($M$5,$B6,$C6),ALB!$A$6:$N$200,14,FALSE),0)</f>
        <v>0</v>
      </c>
      <c r="N6" s="243">
        <f>_xlfn.IFNA(VLOOKUP(CONCATENATE($N$5,$B6,$C6),KR!$A$6:$N$117,14,FALSE),0)</f>
        <v>0</v>
      </c>
      <c r="O6" s="243">
        <f>_xlfn.IFNA(VLOOKUP(CONCATENATE($O$5,$B6,$C6),[2]SER2!$A$6:$N$144,14,FALSE),0)</f>
        <v>0</v>
      </c>
      <c r="P6" s="243">
        <f>_xlfn.IFNA(VLOOKUP(CONCATENATE($P$5,$B6,$C6),HARV!$A$6:$N$203,14,FALSE),0)</f>
        <v>0</v>
      </c>
      <c r="Q6" s="243">
        <f>_xlfn.IFNA(VLOOKUP(CONCATENATE($Q$5,$B6,$C6),DARD!$A$6:$N$203,14,FALSE),0)</f>
        <v>0</v>
      </c>
      <c r="R6" s="243">
        <f>_xlfn.IFNA(VLOOKUP(CONCATENATE($R$5,$B6,$C6),AVON!$A$6:$N$200,14,FALSE),0)</f>
        <v>0</v>
      </c>
      <c r="S6" s="243">
        <f>_xlfn.IFNA(VLOOKUP(CONCATENATE($S$5,$B6,$C6),MUR!$A$6:$N$200,14,FALSE),0)</f>
        <v>0</v>
      </c>
      <c r="T6" s="243">
        <f>_xlfn.IFNA(VLOOKUP(CONCATENATE($T$5,$B6,$C6),MOOR!$A$6:$N$200,14,FALSE),0)</f>
        <v>7</v>
      </c>
      <c r="U6" s="243">
        <f>_xlfn.IFNA(VLOOKUP(CONCATENATE($U$5,$B6,$C6),MORT!$A$6:$N$198,14,FALSE),0)</f>
        <v>7</v>
      </c>
      <c r="V6" s="243">
        <f>_xlfn.IFNA(VLOOKUP(CONCATENATE($V$5,$B6,$C6),KAL!$A$8:$N$198,14,FALSE),0)</f>
        <v>0</v>
      </c>
      <c r="W6" s="243">
        <f>_xlfn.IFNA(VLOOKUP(CONCATENATE($W$5,$B6,$C6),GID!$A$8:$N$198,14,FALSE),0)</f>
        <v>0</v>
      </c>
      <c r="X6" s="243">
        <f>_xlfn.IFNA(VLOOKUP(CONCATENATE($X$5,$B6,$C6),KEL!$A$6:$N$198,14,FALSE),0)</f>
        <v>7</v>
      </c>
      <c r="Y6" s="243">
        <f>_xlfn.IFNA(VLOOKUP(CONCATENATE($Y$5,$B6,$C6),ESP!$A$6:$N$198,14,FALSE),0)</f>
        <v>0</v>
      </c>
      <c r="Z6" s="243">
        <f>_xlfn.IFNA(VLOOKUP(CONCATENATE($Z$5,$B6,$C6),MOON!$A$6:$N$195,14,FALSE),0)</f>
        <v>0</v>
      </c>
      <c r="AA6" s="243">
        <f>_xlfn.IFNA(VLOOKUP(CONCATENATE($AA$5,$B6,$C6),DRY!$A$6:$N$200,14,FALSE),0)</f>
        <v>0</v>
      </c>
      <c r="AB6" s="243">
        <f>_xlfn.IFNA(VLOOKUP(CONCATENATE($AB$5,$B6,$C6),WALL!$A$6:$N$200,14,FALSE),0)</f>
        <v>0</v>
      </c>
      <c r="AC6" s="243">
        <f>_xlfn.IFNA(VLOOKUP(CONCATENATE($AC$5,$B6,$C6),[4]PCWA!$A$6:$N$200,14,FALSE),0)</f>
        <v>0</v>
      </c>
      <c r="AD6" s="236"/>
      <c r="AE6" s="358"/>
      <c r="AF6" s="236"/>
      <c r="AG6" s="236"/>
      <c r="AH6" s="237">
        <f>_xlfn.IFNA(VLOOKUP(CONCATENATE($AH$5,$B6,$C6),PCWA!$A$6:$N$231,14,FALSE),0)</f>
        <v>0</v>
      </c>
      <c r="AI6" s="231"/>
    </row>
    <row r="7" spans="1:35" s="3" customFormat="1" x14ac:dyDescent="0.2">
      <c r="A7" s="564"/>
      <c r="B7" s="500" t="s">
        <v>185</v>
      </c>
      <c r="C7" s="501" t="s">
        <v>189</v>
      </c>
      <c r="D7" s="501" t="s">
        <v>189</v>
      </c>
      <c r="E7" s="501" t="s">
        <v>188</v>
      </c>
      <c r="F7" s="502">
        <v>45422</v>
      </c>
      <c r="G7" s="503">
        <v>16</v>
      </c>
      <c r="H7" s="504">
        <f t="shared" si="0"/>
        <v>3</v>
      </c>
      <c r="I7" s="505">
        <f t="shared" si="1"/>
        <v>19</v>
      </c>
      <c r="J7" s="506">
        <f t="shared" si="2"/>
        <v>2</v>
      </c>
      <c r="K7" s="394">
        <f>_xlfn.IFNA(VLOOKUP(CONCATENATE($K$5,$B7,$C7),CAP!$A$6:$N$200,14,FALSE),0)</f>
        <v>6</v>
      </c>
      <c r="L7" s="243">
        <f>_xlfn.IFNA(VLOOKUP(CONCATENATE($L$5,$B7,$C7),'SER1'!$A$6:$N$200,14,FALSE),0)</f>
        <v>7</v>
      </c>
      <c r="M7" s="243">
        <f>_xlfn.IFNA(VLOOKUP(CONCATENATE($M$5,$B7,$C7),ALB!$A$6:$N$200,14,FALSE),0)</f>
        <v>0</v>
      </c>
      <c r="N7" s="243">
        <f>_xlfn.IFNA(VLOOKUP(CONCATENATE($N$5,$B7,$C7),KR!$A$6:$N$117,14,FALSE),0)</f>
        <v>0</v>
      </c>
      <c r="O7" s="243">
        <f>_xlfn.IFNA(VLOOKUP(CONCATENATE($O$5,$B7,$C7),[2]SER2!$A$6:$N$144,14,FALSE),0)</f>
        <v>0</v>
      </c>
      <c r="P7" s="243">
        <f>_xlfn.IFNA(VLOOKUP(CONCATENATE($P$5,$B7,$C7),HARV!$A$6:$N$203,14,FALSE),0)</f>
        <v>0</v>
      </c>
      <c r="Q7" s="243">
        <f>_xlfn.IFNA(VLOOKUP(CONCATENATE($Q$5,$B7,$C7),DARD!$A$6:$N$203,14,FALSE),0)</f>
        <v>0</v>
      </c>
      <c r="R7" s="243">
        <f>_xlfn.IFNA(VLOOKUP(CONCATENATE($R$5,$B7,$C7),AVON!$A$6:$N$200,14,FALSE),0)</f>
        <v>0</v>
      </c>
      <c r="S7" s="243">
        <f>_xlfn.IFNA(VLOOKUP(CONCATENATE($S$5,$B7,$C7),MUR!$A$6:$N$200,14,FALSE),0)</f>
        <v>0</v>
      </c>
      <c r="T7" s="243">
        <f>_xlfn.IFNA(VLOOKUP(CONCATENATE($T$5,$B7,$C7),MOOR!$A$6:$N$200,14,FALSE),0)</f>
        <v>0</v>
      </c>
      <c r="U7" s="243">
        <f>_xlfn.IFNA(VLOOKUP(CONCATENATE($U$5,$B7,$C7),MORT!$A$6:$N$198,14,FALSE),0)</f>
        <v>0</v>
      </c>
      <c r="V7" s="243">
        <f>_xlfn.IFNA(VLOOKUP(CONCATENATE($V$5,$B7,$C7),KAL!$A$8:$N$198,14,FALSE),0)</f>
        <v>0</v>
      </c>
      <c r="W7" s="243">
        <f>_xlfn.IFNA(VLOOKUP(CONCATENATE($W$5,$B7,$C7),GID!$A$8:$N$198,14,FALSE),0)</f>
        <v>0</v>
      </c>
      <c r="X7" s="243">
        <f>_xlfn.IFNA(VLOOKUP(CONCATENATE($X$5,$B7,$C7),KEL!$A$6:$N$198,14,FALSE),0)</f>
        <v>6</v>
      </c>
      <c r="Y7" s="243">
        <f>_xlfn.IFNA(VLOOKUP(CONCATENATE($Y$5,$B7,$C7),ESP!$A$6:$N$198,14,FALSE),0)</f>
        <v>0</v>
      </c>
      <c r="Z7" s="243">
        <f>_xlfn.IFNA(VLOOKUP(CONCATENATE($Z$5,$B7,$C7),MOON!$A$6:$N$195,14,FALSE),0)</f>
        <v>0</v>
      </c>
      <c r="AA7" s="243">
        <f>_xlfn.IFNA(VLOOKUP(CONCATENATE($AA$5,$B7,$C7),DRY!$A$6:$N$200,14,FALSE),0)</f>
        <v>0</v>
      </c>
      <c r="AB7" s="243">
        <f>_xlfn.IFNA(VLOOKUP(CONCATENATE($AB$5,$B7,$C7),WALL!$A$6:$N$200,14,FALSE),0)</f>
        <v>0</v>
      </c>
      <c r="AC7" s="243">
        <f>_xlfn.IFNA(VLOOKUP(CONCATENATE($AC$5,$B7,$C7),[4]PCWA!$A$6:$N$200,14,FALSE),0)</f>
        <v>0</v>
      </c>
      <c r="AD7" s="243"/>
      <c r="AE7" s="243"/>
      <c r="AF7" s="243"/>
      <c r="AG7" s="243"/>
      <c r="AH7" s="244">
        <f>_xlfn.IFNA(VLOOKUP(CONCATENATE($AH$5,$B7,$C7),PCWA!$A$6:$N$231,14,FALSE),0)</f>
        <v>0</v>
      </c>
      <c r="AI7" s="231"/>
    </row>
    <row r="8" spans="1:35" s="3" customFormat="1" x14ac:dyDescent="0.2">
      <c r="A8" s="564"/>
      <c r="B8" s="500" t="s">
        <v>476</v>
      </c>
      <c r="C8" s="507" t="s">
        <v>575</v>
      </c>
      <c r="D8" s="507" t="s">
        <v>948</v>
      </c>
      <c r="E8" s="507" t="s">
        <v>949</v>
      </c>
      <c r="F8" s="508">
        <v>45464</v>
      </c>
      <c r="G8" s="509">
        <v>15</v>
      </c>
      <c r="H8" s="504">
        <f t="shared" si="0"/>
        <v>2</v>
      </c>
      <c r="I8" s="505">
        <f t="shared" si="1"/>
        <v>14</v>
      </c>
      <c r="J8" s="506">
        <f t="shared" si="2"/>
        <v>3</v>
      </c>
      <c r="K8" s="394">
        <f>_xlfn.IFNA(VLOOKUP(CONCATENATE($K$5,$B8,$C8),CAP!$A$6:$N$200,14,FALSE),0)</f>
        <v>0</v>
      </c>
      <c r="L8" s="243">
        <f>_xlfn.IFNA(VLOOKUP(CONCATENATE($L$5,$B8,$C8),'SER1'!$A$6:$N$200,14,FALSE),0)</f>
        <v>0</v>
      </c>
      <c r="M8" s="243">
        <f>_xlfn.IFNA(VLOOKUP(CONCATENATE($M$5,$B8,$C8),ALB!$A$6:$N$200,14,FALSE),0)</f>
        <v>0</v>
      </c>
      <c r="N8" s="243">
        <f>_xlfn.IFNA(VLOOKUP(CONCATENATE($N$5,$B8,$C8),KR!$A$6:$N$117,14,FALSE),0)</f>
        <v>0</v>
      </c>
      <c r="O8" s="243">
        <f>_xlfn.IFNA(VLOOKUP(CONCATENATE($O$5,$B8,$C8),[2]SER2!$A$6:$N$144,14,FALSE),0)</f>
        <v>0</v>
      </c>
      <c r="P8" s="243">
        <f>_xlfn.IFNA(VLOOKUP(CONCATENATE($P$5,$B8,$C8),HARV!$A$6:$N$203,14,FALSE),0)</f>
        <v>7</v>
      </c>
      <c r="Q8" s="243">
        <f>_xlfn.IFNA(VLOOKUP(CONCATENATE($Q$5,$B8,$C8),DARD!$A$6:$N$203,14,FALSE),0)</f>
        <v>0</v>
      </c>
      <c r="R8" s="243">
        <f>_xlfn.IFNA(VLOOKUP(CONCATENATE($R$5,$B8,$C8),AVON!$A$6:$N$200,14,FALSE),0)</f>
        <v>0</v>
      </c>
      <c r="S8" s="243">
        <f>_xlfn.IFNA(VLOOKUP(CONCATENATE($S$5,$B8,$C8),MUR!$A$6:$N$200,14,FALSE),0)</f>
        <v>7</v>
      </c>
      <c r="T8" s="243">
        <f>_xlfn.IFNA(VLOOKUP(CONCATENATE($T$5,$B8,$C8),MOOR!$A$6:$N$200,14,FALSE),0)</f>
        <v>0</v>
      </c>
      <c r="U8" s="243">
        <f>_xlfn.IFNA(VLOOKUP(CONCATENATE($U$5,$B8,$C8),MORT!$A$6:$N$198,14,FALSE),0)</f>
        <v>0</v>
      </c>
      <c r="V8" s="243">
        <f>_xlfn.IFNA(VLOOKUP(CONCATENATE($V$5,$B8,$C8),KAL!$A$8:$N$198,14,FALSE),0)</f>
        <v>0</v>
      </c>
      <c r="W8" s="243">
        <f>_xlfn.IFNA(VLOOKUP(CONCATENATE($W$5,$B8,$C8),GID!$A$8:$N$198,14,FALSE),0)</f>
        <v>0</v>
      </c>
      <c r="X8" s="243">
        <f>_xlfn.IFNA(VLOOKUP(CONCATENATE($X$5,$B8,$C8),KEL!$A$6:$N$198,14,FALSE),0)</f>
        <v>0</v>
      </c>
      <c r="Y8" s="243">
        <f>_xlfn.IFNA(VLOOKUP(CONCATENATE($Y$5,$B8,$C8),ESP!$A$6:$N$198,14,FALSE),0)</f>
        <v>0</v>
      </c>
      <c r="Z8" s="243">
        <f>_xlfn.IFNA(VLOOKUP(CONCATENATE($Z$5,$B8,$C8),MOON!$A$6:$N$195,14,FALSE),0)</f>
        <v>0</v>
      </c>
      <c r="AA8" s="243">
        <f>_xlfn.IFNA(VLOOKUP(CONCATENATE($AA$5,$B8,$C8),DRY!$A$6:$N$200,14,FALSE),0)</f>
        <v>0</v>
      </c>
      <c r="AB8" s="243">
        <f>_xlfn.IFNA(VLOOKUP(CONCATENATE($AB$5,$B8,$C8),WALL!$A$6:$N$200,14,FALSE),0)</f>
        <v>0</v>
      </c>
      <c r="AC8" s="243">
        <f>_xlfn.IFNA(VLOOKUP(CONCATENATE($AC$5,$B8,$C8),[4]PCWA!$A$6:$N$200,14,FALSE),0)</f>
        <v>0</v>
      </c>
      <c r="AD8" s="243"/>
      <c r="AE8" s="243"/>
      <c r="AF8" s="243"/>
      <c r="AG8" s="243"/>
      <c r="AH8" s="244">
        <f>_xlfn.IFNA(VLOOKUP(CONCATENATE($AH$5,$B8,$C8),PCWA!$A$6:$N$231,14,FALSE),0)</f>
        <v>0</v>
      </c>
      <c r="AI8" s="231"/>
    </row>
    <row r="9" spans="1:35" s="3" customFormat="1" x14ac:dyDescent="0.2">
      <c r="A9" s="564"/>
      <c r="B9" s="500" t="s">
        <v>185</v>
      </c>
      <c r="C9" s="507" t="s">
        <v>186</v>
      </c>
      <c r="D9" s="507" t="s">
        <v>187</v>
      </c>
      <c r="E9" s="507" t="s">
        <v>188</v>
      </c>
      <c r="F9" s="508">
        <v>45422</v>
      </c>
      <c r="G9" s="509">
        <v>16</v>
      </c>
      <c r="H9" s="504">
        <f t="shared" si="0"/>
        <v>2</v>
      </c>
      <c r="I9" s="505">
        <f t="shared" si="1"/>
        <v>13</v>
      </c>
      <c r="J9" s="506">
        <f t="shared" si="2"/>
        <v>4</v>
      </c>
      <c r="K9" s="394">
        <f>_xlfn.IFNA(VLOOKUP(CONCATENATE($K$5,$B9,$C9),CAP!$A$6:$N$200,14,FALSE),0)</f>
        <v>7</v>
      </c>
      <c r="L9" s="243">
        <f>_xlfn.IFNA(VLOOKUP(CONCATENATE($L$5,$B9,$C9),'SER1'!$A$6:$N$200,14,FALSE),0)</f>
        <v>6</v>
      </c>
      <c r="M9" s="243">
        <f>_xlfn.IFNA(VLOOKUP(CONCATENATE($M$5,$B9,$C9),ALB!$A$6:$N$200,14,FALSE),0)</f>
        <v>0</v>
      </c>
      <c r="N9" s="243">
        <f>_xlfn.IFNA(VLOOKUP(CONCATENATE($N$5,$B9,$C9),KR!$A$6:$N$117,14,FALSE),0)</f>
        <v>0</v>
      </c>
      <c r="O9" s="243">
        <f>_xlfn.IFNA(VLOOKUP(CONCATENATE($O$5,$B9,$C9),[2]SER2!$A$6:$N$144,14,FALSE),0)</f>
        <v>0</v>
      </c>
      <c r="P9" s="243">
        <f>_xlfn.IFNA(VLOOKUP(CONCATENATE($P$5,$B9,$C9),HARV!$A$6:$N$203,14,FALSE),0)</f>
        <v>0</v>
      </c>
      <c r="Q9" s="243">
        <f>_xlfn.IFNA(VLOOKUP(CONCATENATE($Q$5,$B9,$C9),DARD!$A$6:$N$203,14,FALSE),0)</f>
        <v>0</v>
      </c>
      <c r="R9" s="243">
        <f>_xlfn.IFNA(VLOOKUP(CONCATENATE($R$5,$B9,$C9),AVON!$A$6:$N$200,14,FALSE),0)</f>
        <v>0</v>
      </c>
      <c r="S9" s="243">
        <f>_xlfn.IFNA(VLOOKUP(CONCATENATE($S$5,$B9,$C9),MUR!$A$6:$N$200,14,FALSE),0)</f>
        <v>0</v>
      </c>
      <c r="T9" s="243">
        <f>_xlfn.IFNA(VLOOKUP(CONCATENATE($T$5,$B9,$C9),MOOR!$A$6:$N$200,14,FALSE),0)</f>
        <v>0</v>
      </c>
      <c r="U9" s="243">
        <f>_xlfn.IFNA(VLOOKUP(CONCATENATE($U$5,$B9,$C9),MORT!$A$6:$N$198,14,FALSE),0)</f>
        <v>0</v>
      </c>
      <c r="V9" s="243">
        <f>_xlfn.IFNA(VLOOKUP(CONCATENATE($V$5,$B9,$C9),KAL!$A$8:$N$198,14,FALSE),0)</f>
        <v>0</v>
      </c>
      <c r="W9" s="243">
        <f>_xlfn.IFNA(VLOOKUP(CONCATENATE($W$5,$B9,$C9),GID!$A$8:$N$198,14,FALSE),0)</f>
        <v>0</v>
      </c>
      <c r="X9" s="243">
        <f>_xlfn.IFNA(VLOOKUP(CONCATENATE($X$5,$B9,$C9),KEL!$A$6:$N$198,14,FALSE),0)</f>
        <v>0</v>
      </c>
      <c r="Y9" s="243">
        <f>_xlfn.IFNA(VLOOKUP(CONCATENATE($Y$5,$B9,$C9),ESP!$A$6:$N$198,14,FALSE),0)</f>
        <v>0</v>
      </c>
      <c r="Z9" s="243">
        <f>_xlfn.IFNA(VLOOKUP(CONCATENATE($Z$5,$B9,$C9),MOON!$A$6:$N$195,14,FALSE),0)</f>
        <v>0</v>
      </c>
      <c r="AA9" s="243">
        <f>_xlfn.IFNA(VLOOKUP(CONCATENATE($AA$5,$B9,$C9),DRY!$A$6:$N$200,14,FALSE),0)</f>
        <v>0</v>
      </c>
      <c r="AB9" s="243">
        <f>_xlfn.IFNA(VLOOKUP(CONCATENATE($AB$5,$B9,$C9),WALL!$A$6:$N$200,14,FALSE),0)</f>
        <v>0</v>
      </c>
      <c r="AC9" s="243">
        <f>_xlfn.IFNA(VLOOKUP(CONCATENATE($AC$5,$B9,$C9),[4]PCWA!$A$6:$N$200,14,FALSE),0)</f>
        <v>0</v>
      </c>
      <c r="AD9" s="243"/>
      <c r="AE9" s="243"/>
      <c r="AF9" s="243"/>
      <c r="AG9" s="243"/>
      <c r="AH9" s="244">
        <f>_xlfn.IFNA(VLOOKUP(CONCATENATE($AH$5,$B9,$C9),PCWA!$A$6:$N$231,14,FALSE),0)</f>
        <v>0</v>
      </c>
      <c r="AI9" s="231"/>
    </row>
    <row r="10" spans="1:35" s="3" customFormat="1" x14ac:dyDescent="0.2">
      <c r="A10" s="564"/>
      <c r="B10" s="510" t="s">
        <v>586</v>
      </c>
      <c r="C10" s="511" t="s">
        <v>587</v>
      </c>
      <c r="D10" s="511" t="s">
        <v>587</v>
      </c>
      <c r="E10" s="507" t="s">
        <v>588</v>
      </c>
      <c r="F10" s="508">
        <v>45527</v>
      </c>
      <c r="G10" s="509">
        <v>21</v>
      </c>
      <c r="H10" s="504">
        <f t="shared" si="0"/>
        <v>2</v>
      </c>
      <c r="I10" s="505">
        <f t="shared" si="1"/>
        <v>11</v>
      </c>
      <c r="J10" s="506">
        <f t="shared" si="2"/>
        <v>5</v>
      </c>
      <c r="K10" s="394">
        <f>_xlfn.IFNA(VLOOKUP(CONCATENATE($K$5,$B10,$C10),CAP!$A$6:$N$200,14,FALSE),0)</f>
        <v>0</v>
      </c>
      <c r="L10" s="243">
        <f>_xlfn.IFNA(VLOOKUP(CONCATENATE($L$5,$B10,$C10),'SER1'!$A$6:$N$200,14,FALSE),0)</f>
        <v>0</v>
      </c>
      <c r="M10" s="243">
        <f>_xlfn.IFNA(VLOOKUP(CONCATENATE($M$5,$B10,$C10),ALB!$A$6:$N$200,14,FALSE),0)</f>
        <v>0</v>
      </c>
      <c r="N10" s="243">
        <f>_xlfn.IFNA(VLOOKUP(CONCATENATE($N$5,$B10,$C10),KR!$A$6:$N$117,14,FALSE),0)</f>
        <v>0</v>
      </c>
      <c r="O10" s="243">
        <f>_xlfn.IFNA(VLOOKUP(CONCATENATE($O$5,$B10,$C10),[2]SER2!$A$6:$N$144,14,FALSE),0)</f>
        <v>0</v>
      </c>
      <c r="P10" s="243">
        <f>_xlfn.IFNA(VLOOKUP(CONCATENATE($P$5,$B10,$C10),HARV!$A$6:$N$203,14,FALSE),0)</f>
        <v>0</v>
      </c>
      <c r="Q10" s="243">
        <f>_xlfn.IFNA(VLOOKUP(CONCATENATE($Q$5,$B10,$C10),DARD!$A$6:$N$203,14,FALSE),0)</f>
        <v>0</v>
      </c>
      <c r="R10" s="243">
        <f>_xlfn.IFNA(VLOOKUP(CONCATENATE($R$5,$B10,$C10),AVON!$A$6:$N$200,14,FALSE),0)</f>
        <v>0</v>
      </c>
      <c r="S10" s="243">
        <f>_xlfn.IFNA(VLOOKUP(CONCATENATE($S$5,$B10,$C10),MUR!$A$6:$N$200,14,FALSE),0)</f>
        <v>0</v>
      </c>
      <c r="T10" s="243">
        <f>_xlfn.IFNA(VLOOKUP(CONCATENATE($T$5,$B10,$C10),MOOR!$A$6:$N$200,14,FALSE),0)</f>
        <v>0</v>
      </c>
      <c r="U10" s="243">
        <f>_xlfn.IFNA(VLOOKUP(CONCATENATE($U$5,$B10,$C10),MORT!$A$6:$N$198,14,FALSE),0)</f>
        <v>0</v>
      </c>
      <c r="V10" s="243">
        <f>_xlfn.IFNA(VLOOKUP(CONCATENATE($V$5,$B10,$C10),KAL!$A$8:$N$198,14,FALSE),0)</f>
        <v>0</v>
      </c>
      <c r="W10" s="243">
        <f>_xlfn.IFNA(VLOOKUP(CONCATENATE($W$5,$B10,$C10),GID!$A$8:$N$198,14,FALSE),0)</f>
        <v>0</v>
      </c>
      <c r="X10" s="243">
        <f>_xlfn.IFNA(VLOOKUP(CONCATENATE($X$5,$B10,$C10),KEL!$A$6:$N$198,14,FALSE),0)</f>
        <v>5</v>
      </c>
      <c r="Y10" s="243">
        <f>_xlfn.IFNA(VLOOKUP(CONCATENATE($Y$5,$B10,$C10),ESP!$A$6:$N$198,14,FALSE),0)</f>
        <v>0</v>
      </c>
      <c r="Z10" s="243">
        <f>_xlfn.IFNA(VLOOKUP(CONCATENATE($Z$5,$B10,$C10),MOON!$A$6:$N$195,14,FALSE),0)</f>
        <v>0</v>
      </c>
      <c r="AA10" s="243">
        <f>_xlfn.IFNA(VLOOKUP(CONCATENATE($AA$5,$B10,$C10),DRY!$A$6:$N$200,14,FALSE),0)</f>
        <v>6</v>
      </c>
      <c r="AB10" s="243">
        <f>_xlfn.IFNA(VLOOKUP(CONCATENATE($AB$5,$B10,$C10),WALL!$A$6:$N$200,14,FALSE),0)</f>
        <v>0</v>
      </c>
      <c r="AC10" s="243">
        <f>_xlfn.IFNA(VLOOKUP(CONCATENATE($AC$5,$B10,$C10),[4]PCWA!$A$6:$N$200,14,FALSE),0)</f>
        <v>0</v>
      </c>
      <c r="AD10" s="243"/>
      <c r="AE10" s="243"/>
      <c r="AF10" s="243"/>
      <c r="AG10" s="243"/>
      <c r="AH10" s="244">
        <f>_xlfn.IFNA(VLOOKUP(CONCATENATE($AH$5,$B10,$C10),PCWA!$A$6:$N$231,14,FALSE),0)</f>
        <v>0</v>
      </c>
      <c r="AI10" s="231"/>
    </row>
    <row r="11" spans="1:35" s="3" customFormat="1" x14ac:dyDescent="0.2">
      <c r="A11" s="564"/>
      <c r="B11" s="238" t="s">
        <v>578</v>
      </c>
      <c r="C11" s="245" t="s">
        <v>178</v>
      </c>
      <c r="D11" s="245" t="s">
        <v>190</v>
      </c>
      <c r="E11" s="245" t="s">
        <v>171</v>
      </c>
      <c r="F11" s="246">
        <v>45368</v>
      </c>
      <c r="G11" s="242">
        <v>15</v>
      </c>
      <c r="H11" s="240">
        <f t="shared" si="0"/>
        <v>1</v>
      </c>
      <c r="I11" s="241">
        <f t="shared" si="1"/>
        <v>4</v>
      </c>
      <c r="J11" s="451">
        <f t="shared" si="2"/>
        <v>6</v>
      </c>
      <c r="K11" s="394">
        <f>_xlfn.IFNA(VLOOKUP(CONCATENATE($K$5,$B11,$C11),CAP!$A$6:$N$200,14,FALSE),0)</f>
        <v>0</v>
      </c>
      <c r="L11" s="243">
        <f>_xlfn.IFNA(VLOOKUP(CONCATENATE($L$5,$B11,$C11),'SER1'!$A$6:$N$200,14,FALSE),0)</f>
        <v>0</v>
      </c>
      <c r="M11" s="243">
        <f>_xlfn.IFNA(VLOOKUP(CONCATENATE($M$5,$B11,$C11),ALB!$A$6:$N$200,14,FALSE),0)</f>
        <v>0</v>
      </c>
      <c r="N11" s="243">
        <f>_xlfn.IFNA(VLOOKUP(CONCATENATE($N$5,$B11,$C11),KR!$A$6:$N$117,14,FALSE),0)</f>
        <v>0</v>
      </c>
      <c r="O11" s="243">
        <f>_xlfn.IFNA(VLOOKUP(CONCATENATE($O$5,$B11,$C11),[2]SER2!$A$6:$N$144,14,FALSE),0)</f>
        <v>0</v>
      </c>
      <c r="P11" s="243">
        <f>_xlfn.IFNA(VLOOKUP(CONCATENATE($P$5,$B11,$C11),HARV!$A$6:$N$203,14,FALSE),0)</f>
        <v>0</v>
      </c>
      <c r="Q11" s="243">
        <f>_xlfn.IFNA(VLOOKUP(CONCATENATE($Q$5,$B11,$C11),DARD!$A$6:$N$203,14,FALSE),0)</f>
        <v>0</v>
      </c>
      <c r="R11" s="243">
        <f>_xlfn.IFNA(VLOOKUP(CONCATENATE($R$5,$B11,$C11),AVON!$A$6:$N$200,14,FALSE),0)</f>
        <v>0</v>
      </c>
      <c r="S11" s="243">
        <f>_xlfn.IFNA(VLOOKUP(CONCATENATE($S$5,$B11,$C11),MUR!$A$6:$N$200,14,FALSE),0)</f>
        <v>0</v>
      </c>
      <c r="T11" s="243">
        <f>_xlfn.IFNA(VLOOKUP(CONCATENATE($T$5,$B11,$C11),MOOR!$A$6:$N$200,14,FALSE),0)</f>
        <v>0</v>
      </c>
      <c r="U11" s="243">
        <f>_xlfn.IFNA(VLOOKUP(CONCATENATE($U$5,$B11,$C11),MORT!$A$6:$N$198,14,FALSE),0)</f>
        <v>0</v>
      </c>
      <c r="V11" s="243">
        <f>_xlfn.IFNA(VLOOKUP(CONCATENATE($V$5,$B11,$C11),KAL!$A$8:$N$198,14,FALSE),0)</f>
        <v>0</v>
      </c>
      <c r="W11" s="243">
        <f>_xlfn.IFNA(VLOOKUP(CONCATENATE($W$5,$B11,$C11),GID!$A$8:$N$198,14,FALSE),0)</f>
        <v>0</v>
      </c>
      <c r="X11" s="243">
        <f>_xlfn.IFNA(VLOOKUP(CONCATENATE($X$5,$B11,$C11),KEL!$A$6:$N$198,14,FALSE),0)</f>
        <v>0</v>
      </c>
      <c r="Y11" s="243">
        <f>_xlfn.IFNA(VLOOKUP(CONCATENATE($Y$5,$B11,$C11),ESP!$A$6:$N$198,14,FALSE),0)</f>
        <v>0</v>
      </c>
      <c r="Z11" s="243">
        <f>_xlfn.IFNA(VLOOKUP(CONCATENATE($Z$5,$B11,$C11),MOON!$A$6:$N$195,14,FALSE),0)</f>
        <v>0</v>
      </c>
      <c r="AA11" s="243">
        <f>_xlfn.IFNA(VLOOKUP(CONCATENATE($AA$5,$B11,$C11),DRY!$A$6:$N$200,14,FALSE),0)</f>
        <v>0</v>
      </c>
      <c r="AB11" s="243">
        <f>_xlfn.IFNA(VLOOKUP(CONCATENATE($AB$5,$B11,$C11),WALL!$A$6:$N$200,14,FALSE),0)</f>
        <v>4</v>
      </c>
      <c r="AC11" s="243">
        <f>_xlfn.IFNA(VLOOKUP(CONCATENATE($AC$5,$B11,$C11),[4]PCWA!$A$6:$N$200,14,FALSE),0)</f>
        <v>0</v>
      </c>
      <c r="AD11" s="243"/>
      <c r="AE11" s="243"/>
      <c r="AF11" s="243"/>
      <c r="AG11" s="243"/>
      <c r="AH11" s="244"/>
      <c r="AI11" s="231"/>
    </row>
    <row r="12" spans="1:35" x14ac:dyDescent="0.2">
      <c r="A12" s="564"/>
      <c r="B12" s="238" t="s">
        <v>589</v>
      </c>
      <c r="C12" s="245" t="s">
        <v>590</v>
      </c>
      <c r="D12" s="245" t="s">
        <v>590</v>
      </c>
      <c r="E12" s="245" t="s">
        <v>588</v>
      </c>
      <c r="F12" s="246">
        <v>45527</v>
      </c>
      <c r="G12" s="242">
        <v>22</v>
      </c>
      <c r="H12" s="240">
        <f t="shared" si="0"/>
        <v>1</v>
      </c>
      <c r="I12" s="241">
        <f t="shared" si="1"/>
        <v>3</v>
      </c>
      <c r="J12" s="451">
        <f t="shared" si="2"/>
        <v>7</v>
      </c>
      <c r="K12" s="394">
        <f>_xlfn.IFNA(VLOOKUP(CONCATENATE($K$5,$B12,$C12),CAP!$A$6:$N$200,14,FALSE),0)</f>
        <v>0</v>
      </c>
      <c r="L12" s="243">
        <f>_xlfn.IFNA(VLOOKUP(CONCATENATE($L$5,$B12,$C12),'SER1'!$A$6:$N$200,14,FALSE),0)</f>
        <v>0</v>
      </c>
      <c r="M12" s="243">
        <f>_xlfn.IFNA(VLOOKUP(CONCATENATE($M$5,$B12,$C12),ALB!$A$6:$N$200,14,FALSE),0)</f>
        <v>0</v>
      </c>
      <c r="N12" s="243">
        <f>_xlfn.IFNA(VLOOKUP(CONCATENATE($N$5,$B12,$C12),KR!$A$6:$N$117,14,FALSE),0)</f>
        <v>0</v>
      </c>
      <c r="O12" s="243">
        <f>_xlfn.IFNA(VLOOKUP(CONCATENATE($O$5,$B12,$C12),[2]SER2!$A$6:$N$144,14,FALSE),0)</f>
        <v>0</v>
      </c>
      <c r="P12" s="243">
        <f>_xlfn.IFNA(VLOOKUP(CONCATENATE($P$5,$B12,$C12),HARV!$A$6:$N$203,14,FALSE),0)</f>
        <v>0</v>
      </c>
      <c r="Q12" s="243">
        <f>_xlfn.IFNA(VLOOKUP(CONCATENATE($Q$5,$B12,$C12),DARD!$A$6:$N$203,14,FALSE),0)</f>
        <v>0</v>
      </c>
      <c r="R12" s="243">
        <f>_xlfn.IFNA(VLOOKUP(CONCATENATE($R$5,$B12,$C12),AVON!$A$6:$N$200,14,FALSE),0)</f>
        <v>0</v>
      </c>
      <c r="S12" s="243">
        <f>_xlfn.IFNA(VLOOKUP(CONCATENATE($S$5,$B12,$C12),MUR!$A$6:$N$200,14,FALSE),0)</f>
        <v>0</v>
      </c>
      <c r="T12" s="243">
        <f>_xlfn.IFNA(VLOOKUP(CONCATENATE($T$5,$B12,$C12),MOOR!$A$6:$N$200,14,FALSE),0)</f>
        <v>0</v>
      </c>
      <c r="U12" s="243">
        <f>_xlfn.IFNA(VLOOKUP(CONCATENATE($U$5,$B12,$C12),MORT!$A$6:$N$198,14,FALSE),0)</f>
        <v>0</v>
      </c>
      <c r="V12" s="243">
        <f>_xlfn.IFNA(VLOOKUP(CONCATENATE($V$5,$B12,$C12),KAL!$A$8:$N$198,14,FALSE),0)</f>
        <v>0</v>
      </c>
      <c r="W12" s="243">
        <f>_xlfn.IFNA(VLOOKUP(CONCATENATE($W$5,$B12,$C12),GID!$A$8:$N$198,14,FALSE),0)</f>
        <v>0</v>
      </c>
      <c r="X12" s="243">
        <f>_xlfn.IFNA(VLOOKUP(CONCATENATE($X$5,$B12,$C12),KEL!$A$6:$N$198,14,FALSE),0)</f>
        <v>0</v>
      </c>
      <c r="Y12" s="243">
        <f>_xlfn.IFNA(VLOOKUP(CONCATENATE($Y$5,$B12,$C12),ESP!$A$6:$N$198,14,FALSE),0)</f>
        <v>0</v>
      </c>
      <c r="Z12" s="243">
        <f>_xlfn.IFNA(VLOOKUP(CONCATENATE($Z$5,$B12,$C12),MOON!$A$6:$N$195,14,FALSE),0)</f>
        <v>0</v>
      </c>
      <c r="AA12" s="243">
        <f>_xlfn.IFNA(VLOOKUP(CONCATENATE($AA$5,$B12,$C12),DRY!$A$6:$N$200,14,FALSE),0)</f>
        <v>3</v>
      </c>
      <c r="AB12" s="243">
        <f>_xlfn.IFNA(VLOOKUP(CONCATENATE($AB$5,$B12,$C12),WALL!$A$6:$N$200,14,FALSE),0)</f>
        <v>0</v>
      </c>
      <c r="AC12" s="243">
        <f>_xlfn.IFNA(VLOOKUP(CONCATENATE($AC$5,$B12,$C12),[4]PCWA!$A$6:$N$200,14,FALSE),0)</f>
        <v>0</v>
      </c>
      <c r="AD12" s="243"/>
      <c r="AE12" s="243"/>
      <c r="AF12" s="243"/>
      <c r="AG12" s="243"/>
      <c r="AH12" s="244">
        <f>_xlfn.IFNA(VLOOKUP(CONCATENATE($AH$5,$B12,$C12),PCWA!$A$6:$N$231,14,FALSE),0)</f>
        <v>0</v>
      </c>
      <c r="AI12" s="231"/>
    </row>
    <row r="13" spans="1:35" x14ac:dyDescent="0.2">
      <c r="A13" s="564"/>
      <c r="B13" s="238" t="s">
        <v>179</v>
      </c>
      <c r="C13" s="245" t="s">
        <v>180</v>
      </c>
      <c r="D13" s="245"/>
      <c r="E13" s="245" t="s">
        <v>181</v>
      </c>
      <c r="F13" s="246">
        <v>45393</v>
      </c>
      <c r="G13" s="242">
        <v>15</v>
      </c>
      <c r="H13" s="240">
        <f t="shared" si="0"/>
        <v>0</v>
      </c>
      <c r="I13" s="241">
        <f t="shared" si="1"/>
        <v>0</v>
      </c>
      <c r="J13" s="451">
        <f t="shared" si="2"/>
        <v>8</v>
      </c>
      <c r="K13" s="394">
        <f>_xlfn.IFNA(VLOOKUP(CONCATENATE($K$5,$B13,$C13),CAP!$A$6:$N$200,14,FALSE),0)</f>
        <v>0</v>
      </c>
      <c r="L13" s="243">
        <f>_xlfn.IFNA(VLOOKUP(CONCATENATE($L$5,$B13,$C13),'SER1'!$A$6:$N$200,14,FALSE),0)</f>
        <v>0</v>
      </c>
      <c r="M13" s="243">
        <f>_xlfn.IFNA(VLOOKUP(CONCATENATE($M$5,$B13,$C13),ALB!$A$6:$N$200,14,FALSE),0)</f>
        <v>0</v>
      </c>
      <c r="N13" s="243">
        <f>_xlfn.IFNA(VLOOKUP(CONCATENATE($N$5,$B13,$C13),KR!$A$6:$N$117,14,FALSE),0)</f>
        <v>0</v>
      </c>
      <c r="O13" s="243">
        <f>_xlfn.IFNA(VLOOKUP(CONCATENATE($O$5,$B13,$C13),[2]SER2!$A$6:$N$144,14,FALSE),0)</f>
        <v>0</v>
      </c>
      <c r="P13" s="243">
        <f>_xlfn.IFNA(VLOOKUP(CONCATENATE($P$5,$B13,$C13),HARV!$A$6:$N$203,14,FALSE),0)</f>
        <v>0</v>
      </c>
      <c r="Q13" s="243">
        <f>_xlfn.IFNA(VLOOKUP(CONCATENATE($Q$5,$B13,$C13),DARD!$A$6:$N$203,14,FALSE),0)</f>
        <v>0</v>
      </c>
      <c r="R13" s="243">
        <f>_xlfn.IFNA(VLOOKUP(CONCATENATE($R$5,$B13,$C13),AVON!$A$6:$N$200,14,FALSE),0)</f>
        <v>0</v>
      </c>
      <c r="S13" s="243">
        <f>_xlfn.IFNA(VLOOKUP(CONCATENATE($S$5,$B13,$C13),MUR!$A$6:$N$200,14,FALSE),0)</f>
        <v>0</v>
      </c>
      <c r="T13" s="243">
        <f>_xlfn.IFNA(VLOOKUP(CONCATENATE($T$5,$B13,$C13),MOOR!$A$6:$N$200,14,FALSE),0)</f>
        <v>0</v>
      </c>
      <c r="U13" s="243">
        <f>_xlfn.IFNA(VLOOKUP(CONCATENATE($U$5,$B13,$C13),MORT!$A$6:$N$198,14,FALSE),0)</f>
        <v>0</v>
      </c>
      <c r="V13" s="243">
        <f>_xlfn.IFNA(VLOOKUP(CONCATENATE($V$5,$B13,$C13),KAL!$A$8:$N$198,14,FALSE),0)</f>
        <v>0</v>
      </c>
      <c r="W13" s="243">
        <f>_xlfn.IFNA(VLOOKUP(CONCATENATE($W$5,$B13,$C13),GID!$A$8:$N$198,14,FALSE),0)</f>
        <v>0</v>
      </c>
      <c r="X13" s="243">
        <f>_xlfn.IFNA(VLOOKUP(CONCATENATE($X$5,$B13,$C13),KEL!$A$6:$N$198,14,FALSE),0)</f>
        <v>0</v>
      </c>
      <c r="Y13" s="243">
        <f>_xlfn.IFNA(VLOOKUP(CONCATENATE($Y$5,$B13,$C13),ESP!$A$6:$N$198,14,FALSE),0)</f>
        <v>0</v>
      </c>
      <c r="Z13" s="243">
        <f>_xlfn.IFNA(VLOOKUP(CONCATENATE($Z$5,$B13,$C13),MOON!$A$6:$N$195,14,FALSE),0)</f>
        <v>0</v>
      </c>
      <c r="AA13" s="243">
        <f>_xlfn.IFNA(VLOOKUP(CONCATENATE($AA$5,$B13,$C13),DRY!$A$6:$N$200,14,FALSE),0)</f>
        <v>0</v>
      </c>
      <c r="AB13" s="243">
        <f>_xlfn.IFNA(VLOOKUP(CONCATENATE($AB$5,$B13,$C13),WALL!$A$6:$N$200,14,FALSE),0)</f>
        <v>0</v>
      </c>
      <c r="AC13" s="243">
        <f>_xlfn.IFNA(VLOOKUP(CONCATENATE($AC$5,$B13,$C13),[4]PCWA!$A$6:$N$200,14,FALSE),0)</f>
        <v>0</v>
      </c>
      <c r="AD13" s="243"/>
      <c r="AE13" s="243"/>
      <c r="AF13" s="243"/>
      <c r="AG13" s="243"/>
      <c r="AH13" s="244">
        <f>_xlfn.IFNA(VLOOKUP(CONCATENATE($AH$5,$B13,$C13),PCWA!$A$6:$N$231,14,FALSE),0)</f>
        <v>0</v>
      </c>
      <c r="AI13" s="231"/>
    </row>
    <row r="14" spans="1:35" x14ac:dyDescent="0.2">
      <c r="A14" s="564"/>
      <c r="B14" s="238"/>
      <c r="C14" s="245"/>
      <c r="D14" s="245"/>
      <c r="E14" s="245"/>
      <c r="F14" s="246"/>
      <c r="G14" s="242"/>
      <c r="H14" s="240">
        <f t="shared" ref="H14:H19" si="3">COUNTIF(K14:AI14,"&gt;0")</f>
        <v>0</v>
      </c>
      <c r="I14" s="241">
        <f t="shared" ref="I14:I19" si="4">SUM(K14:AJ14)</f>
        <v>0</v>
      </c>
      <c r="J14" s="451">
        <f t="shared" ref="J14:J24" si="5">RANK(I14,$I$6:$I$51)</f>
        <v>8</v>
      </c>
      <c r="K14" s="394">
        <f>_xlfn.IFNA(VLOOKUP(CONCATENATE($K$5,$B14,$C14),CAP!$A$6:$N$200,14,FALSE),0)</f>
        <v>0</v>
      </c>
      <c r="L14" s="243">
        <f>_xlfn.IFNA(VLOOKUP(CONCATENATE($L$5,$B14,$C14),'SER1'!$A$6:$N$200,14,FALSE),0)</f>
        <v>0</v>
      </c>
      <c r="M14" s="243">
        <f>_xlfn.IFNA(VLOOKUP(CONCATENATE($M$5,$B14,$C14),ALB!$A$6:$N$200,14,FALSE),0)</f>
        <v>0</v>
      </c>
      <c r="N14" s="243">
        <f>_xlfn.IFNA(VLOOKUP(CONCATENATE($N$5,$B14,$C14),KR!$A$6:$N$117,14,FALSE),0)</f>
        <v>0</v>
      </c>
      <c r="O14" s="243">
        <f>_xlfn.IFNA(VLOOKUP(CONCATENATE($O$5,$B14,$C14),[2]SER2!$A$6:$N$144,14,FALSE),0)</f>
        <v>0</v>
      </c>
      <c r="P14" s="243">
        <f>_xlfn.IFNA(VLOOKUP(CONCATENATE($P$5,$B14,$C14),HARV!$A$6:$N$203,14,FALSE),0)</f>
        <v>0</v>
      </c>
      <c r="Q14" s="243">
        <f>_xlfn.IFNA(VLOOKUP(CONCATENATE($Q$5,$B14,$C14),DARD!$A$6:$N$203,14,FALSE),0)</f>
        <v>0</v>
      </c>
      <c r="R14" s="243">
        <f>_xlfn.IFNA(VLOOKUP(CONCATENATE($R$5,$B14,$C14),AVON!$A$6:$N$200,14,FALSE),0)</f>
        <v>0</v>
      </c>
      <c r="S14" s="243">
        <f>_xlfn.IFNA(VLOOKUP(CONCATENATE($S$5,$B14,$C14),MUR!$A$6:$N$200,14,FALSE),0)</f>
        <v>0</v>
      </c>
      <c r="T14" s="243">
        <f>_xlfn.IFNA(VLOOKUP(CONCATENATE($T$5,$B14,$C14),MOOR!$A$6:$N$200,14,FALSE),0)</f>
        <v>0</v>
      </c>
      <c r="U14" s="243">
        <f>_xlfn.IFNA(VLOOKUP(CONCATENATE($U$5,$B14,$C14),MORT!$A$6:$N$198,14,FALSE),0)</f>
        <v>0</v>
      </c>
      <c r="V14" s="243">
        <f>_xlfn.IFNA(VLOOKUP(CONCATENATE($V$5,$B14,$C14),KAL!$A$8:$N$198,14,FALSE),0)</f>
        <v>0</v>
      </c>
      <c r="W14" s="243">
        <f>_xlfn.IFNA(VLOOKUP(CONCATENATE($W$5,$B14,$C14),GID!$A$8:$N$198,14,FALSE),0)</f>
        <v>0</v>
      </c>
      <c r="X14" s="243">
        <f>_xlfn.IFNA(VLOOKUP(CONCATENATE($X$5,$B14,$C14),KEL!$A$6:$N$198,14,FALSE),0)</f>
        <v>0</v>
      </c>
      <c r="Y14" s="243">
        <f>_xlfn.IFNA(VLOOKUP(CONCATENATE($Y$5,$B14,$C14),ESP!$A$6:$N$198,14,FALSE),0)</f>
        <v>0</v>
      </c>
      <c r="Z14" s="243">
        <f>_xlfn.IFNA(VLOOKUP(CONCATENATE($Z$5,$B14,$C14),MOON!$A$6:$N$195,14,FALSE),0)</f>
        <v>0</v>
      </c>
      <c r="AA14" s="243">
        <f>_xlfn.IFNA(VLOOKUP(CONCATENATE($AA$5,$B14,$C14),DRY!$A$6:$N$200,14,FALSE),0)</f>
        <v>0</v>
      </c>
      <c r="AB14" s="243">
        <f>_xlfn.IFNA(VLOOKUP(CONCATENATE($AB$5,$B14,$C14),WALL!$A$6:$N$200,14,FALSE),0)</f>
        <v>0</v>
      </c>
      <c r="AC14" s="243">
        <f>_xlfn.IFNA(VLOOKUP(CONCATENATE($AC$5,$B14,$C14),[4]PCWA!$A$6:$N$200,14,FALSE),0)</f>
        <v>0</v>
      </c>
      <c r="AD14" s="243"/>
      <c r="AE14" s="243"/>
      <c r="AF14" s="243"/>
      <c r="AG14" s="243"/>
      <c r="AH14" s="244">
        <f>_xlfn.IFNA(VLOOKUP(CONCATENATE($AH$5,$B14,$C14),PCWA!$A$6:$N$231,14,FALSE),0)</f>
        <v>0</v>
      </c>
      <c r="AI14" s="231"/>
    </row>
    <row r="15" spans="1:35" x14ac:dyDescent="0.2">
      <c r="A15" s="564"/>
      <c r="B15" s="238"/>
      <c r="C15" s="245"/>
      <c r="D15" s="245"/>
      <c r="E15" s="245"/>
      <c r="F15" s="246"/>
      <c r="G15" s="242"/>
      <c r="H15" s="240">
        <f t="shared" si="3"/>
        <v>0</v>
      </c>
      <c r="I15" s="241">
        <f t="shared" si="4"/>
        <v>0</v>
      </c>
      <c r="J15" s="451">
        <f t="shared" si="5"/>
        <v>8</v>
      </c>
      <c r="K15" s="394">
        <f>_xlfn.IFNA(VLOOKUP(CONCATENATE($K$5,$B15,$C15),CAP!$A$6:$N$200,14,FALSE),0)</f>
        <v>0</v>
      </c>
      <c r="L15" s="243">
        <f>_xlfn.IFNA(VLOOKUP(CONCATENATE($L$5,$B15,$C15),'SER1'!$A$6:$N$200,14,FALSE),0)</f>
        <v>0</v>
      </c>
      <c r="M15" s="243">
        <f>_xlfn.IFNA(VLOOKUP(CONCATENATE($M$5,$B15,$C15),ALB!$A$6:$N$200,14,FALSE),0)</f>
        <v>0</v>
      </c>
      <c r="N15" s="243">
        <f>_xlfn.IFNA(VLOOKUP(CONCATENATE($N$5,$B15,$C15),KR!$A$6:$N$117,14,FALSE),0)</f>
        <v>0</v>
      </c>
      <c r="O15" s="243">
        <f>_xlfn.IFNA(VLOOKUP(CONCATENATE($O$5,$B15,$C15),[2]SER2!$A$6:$N$144,14,FALSE),0)</f>
        <v>0</v>
      </c>
      <c r="P15" s="243">
        <f>_xlfn.IFNA(VLOOKUP(CONCATENATE($P$5,$B15,$C15),HARV!$A$6:$N$203,14,FALSE),0)</f>
        <v>0</v>
      </c>
      <c r="Q15" s="243">
        <f>_xlfn.IFNA(VLOOKUP(CONCATENATE($Q$5,$B15,$C15),DARD!$A$6:$N$203,14,FALSE),0)</f>
        <v>0</v>
      </c>
      <c r="R15" s="243">
        <f>_xlfn.IFNA(VLOOKUP(CONCATENATE($R$5,$B15,$C15),AVON!$A$6:$N$200,14,FALSE),0)</f>
        <v>0</v>
      </c>
      <c r="S15" s="243">
        <f>_xlfn.IFNA(VLOOKUP(CONCATENATE($S$5,$B15,$C15),MUR!$A$6:$N$200,14,FALSE),0)</f>
        <v>0</v>
      </c>
      <c r="T15" s="243">
        <f>_xlfn.IFNA(VLOOKUP(CONCATENATE($T$5,$B15,$C15),MOOR!$A$6:$N$200,14,FALSE),0)</f>
        <v>0</v>
      </c>
      <c r="U15" s="243">
        <f>_xlfn.IFNA(VLOOKUP(CONCATENATE($U$5,$B15,$C15),MORT!$A$6:$N$198,14,FALSE),0)</f>
        <v>0</v>
      </c>
      <c r="V15" s="243">
        <f>_xlfn.IFNA(VLOOKUP(CONCATENATE($V$5,$B15,$C15),KAL!$A$8:$N$198,14,FALSE),0)</f>
        <v>0</v>
      </c>
      <c r="W15" s="243">
        <f>_xlfn.IFNA(VLOOKUP(CONCATENATE($W$5,$B15,$C15),GID!$A$8:$N$198,14,FALSE),0)</f>
        <v>0</v>
      </c>
      <c r="X15" s="243">
        <f>_xlfn.IFNA(VLOOKUP(CONCATENATE($X$5,$B15,$C15),KEL!$A$6:$N$198,14,FALSE),0)</f>
        <v>0</v>
      </c>
      <c r="Y15" s="243">
        <f>_xlfn.IFNA(VLOOKUP(CONCATENATE($Y$5,$B15,$C15),ESP!$A$6:$N$198,14,FALSE),0)</f>
        <v>0</v>
      </c>
      <c r="Z15" s="243">
        <f>_xlfn.IFNA(VLOOKUP(CONCATENATE($Z$5,$B15,$C15),MOON!$A$6:$N$195,14,FALSE),0)</f>
        <v>0</v>
      </c>
      <c r="AA15" s="243">
        <f>_xlfn.IFNA(VLOOKUP(CONCATENATE($AA$5,$B15,$C15),DRY!$A$6:$N$200,14,FALSE),0)</f>
        <v>0</v>
      </c>
      <c r="AB15" s="243">
        <f>_xlfn.IFNA(VLOOKUP(CONCATENATE($AB$5,$B15,$C15),WALL!$A$6:$N$200,14,FALSE),0)</f>
        <v>0</v>
      </c>
      <c r="AC15" s="243">
        <f>_xlfn.IFNA(VLOOKUP(CONCATENATE($AC$5,$B15,$C15),[4]PCWA!$A$6:$N$200,14,FALSE),0)</f>
        <v>0</v>
      </c>
      <c r="AD15" s="243"/>
      <c r="AE15" s="243"/>
      <c r="AF15" s="243"/>
      <c r="AG15" s="243"/>
      <c r="AH15" s="244">
        <f>_xlfn.IFNA(VLOOKUP(CONCATENATE($AH$5,$B15,$C15),PCWA!$A$6:$N$231,14,FALSE),0)</f>
        <v>0</v>
      </c>
      <c r="AI15" s="231"/>
    </row>
    <row r="16" spans="1:35" x14ac:dyDescent="0.2">
      <c r="A16" s="564"/>
      <c r="B16" s="238"/>
      <c r="C16" s="245"/>
      <c r="D16" s="245"/>
      <c r="E16" s="245"/>
      <c r="F16" s="246"/>
      <c r="G16" s="242"/>
      <c r="H16" s="240">
        <f t="shared" si="3"/>
        <v>0</v>
      </c>
      <c r="I16" s="241">
        <f t="shared" si="4"/>
        <v>0</v>
      </c>
      <c r="J16" s="451">
        <f t="shared" si="5"/>
        <v>8</v>
      </c>
      <c r="K16" s="394">
        <f>_xlfn.IFNA(VLOOKUP(CONCATENATE($K$5,$B16,$C16),CAP!$A$6:$N$200,14,FALSE),0)</f>
        <v>0</v>
      </c>
      <c r="L16" s="243">
        <f>_xlfn.IFNA(VLOOKUP(CONCATENATE($L$5,$B16,$C16),'SER1'!$A$6:$N$200,14,FALSE),0)</f>
        <v>0</v>
      </c>
      <c r="M16" s="243">
        <f>_xlfn.IFNA(VLOOKUP(CONCATENATE($M$5,$B16,$C16),ALB!$A$6:$N$200,14,FALSE),0)</f>
        <v>0</v>
      </c>
      <c r="N16" s="243">
        <f>_xlfn.IFNA(VLOOKUP(CONCATENATE($N$5,$B16,$C16),KR!$A$6:$N$117,14,FALSE),0)</f>
        <v>0</v>
      </c>
      <c r="O16" s="243">
        <f>_xlfn.IFNA(VLOOKUP(CONCATENATE($O$5,$B16,$C16),[2]SER2!$A$6:$N$144,14,FALSE),0)</f>
        <v>0</v>
      </c>
      <c r="P16" s="243">
        <f>_xlfn.IFNA(VLOOKUP(CONCATENATE($P$5,$B16,$C16),HARV!$A$6:$N$203,14,FALSE),0)</f>
        <v>0</v>
      </c>
      <c r="Q16" s="243">
        <f>_xlfn.IFNA(VLOOKUP(CONCATENATE($Q$5,$B16,$C16),DARD!$A$6:$N$203,14,FALSE),0)</f>
        <v>0</v>
      </c>
      <c r="R16" s="243">
        <f>_xlfn.IFNA(VLOOKUP(CONCATENATE($R$5,$B16,$C16),AVON!$A$6:$N$200,14,FALSE),0)</f>
        <v>0</v>
      </c>
      <c r="S16" s="243">
        <f>_xlfn.IFNA(VLOOKUP(CONCATENATE($S$5,$B16,$C16),MUR!$A$6:$N$200,14,FALSE),0)</f>
        <v>0</v>
      </c>
      <c r="T16" s="243">
        <f>_xlfn.IFNA(VLOOKUP(CONCATENATE($T$5,$B16,$C16),MOOR!$A$6:$N$200,14,FALSE),0)</f>
        <v>0</v>
      </c>
      <c r="U16" s="243">
        <f>_xlfn.IFNA(VLOOKUP(CONCATENATE($U$5,$B16,$C16),MORT!$A$6:$N$198,14,FALSE),0)</f>
        <v>0</v>
      </c>
      <c r="V16" s="243">
        <f>_xlfn.IFNA(VLOOKUP(CONCATENATE($V$5,$B16,$C16),KAL!$A$8:$N$198,14,FALSE),0)</f>
        <v>0</v>
      </c>
      <c r="W16" s="243">
        <f>_xlfn.IFNA(VLOOKUP(CONCATENATE($W$5,$B16,$C16),GID!$A$8:$N$198,14,FALSE),0)</f>
        <v>0</v>
      </c>
      <c r="X16" s="243">
        <f>_xlfn.IFNA(VLOOKUP(CONCATENATE($Y$5,$B16,$C16),[3]KEL!$A$6:$N$198,14,FALSE),0)</f>
        <v>0</v>
      </c>
      <c r="Y16" s="243">
        <f>_xlfn.IFNA(VLOOKUP(CONCATENATE($Y$5,$B16,$C16),ESP!$A$6:$N$198,14,FALSE),0)</f>
        <v>0</v>
      </c>
      <c r="Z16" s="243">
        <f>_xlfn.IFNA(VLOOKUP(CONCATENATE($Z$5,$B16,$C16),MOON!$A$6:$N$195,14,FALSE),0)</f>
        <v>0</v>
      </c>
      <c r="AA16" s="243">
        <f>_xlfn.IFNA(VLOOKUP(CONCATENATE($AA$5,$B16,$C16),DRY!$A$6:$N$200,14,FALSE),0)</f>
        <v>0</v>
      </c>
      <c r="AB16" s="243">
        <f>_xlfn.IFNA(VLOOKUP(CONCATENATE($AB$5,$B16,$C16),WALL!$A$6:$N$200,14,FALSE),0)</f>
        <v>0</v>
      </c>
      <c r="AC16" s="243">
        <f>_xlfn.IFNA(VLOOKUP(CONCATENATE($AC$5,$B16,$C16),[4]PCWA!$A$6:$N$200,14,FALSE),0)</f>
        <v>0</v>
      </c>
      <c r="AD16" s="243"/>
      <c r="AE16" s="243"/>
      <c r="AF16" s="243"/>
      <c r="AG16" s="243"/>
      <c r="AH16" s="244">
        <f>_xlfn.IFNA(VLOOKUP(CONCATENATE($AH$5,$B16,$C16),PCWA!$A$6:$N$231,14,FALSE),0)</f>
        <v>0</v>
      </c>
      <c r="AI16" s="231"/>
    </row>
    <row r="17" spans="1:35" x14ac:dyDescent="0.2">
      <c r="A17" s="564"/>
      <c r="B17" s="238"/>
      <c r="C17" s="245"/>
      <c r="D17" s="245"/>
      <c r="E17" s="245"/>
      <c r="F17" s="246"/>
      <c r="G17" s="242"/>
      <c r="H17" s="240">
        <f t="shared" si="3"/>
        <v>0</v>
      </c>
      <c r="I17" s="241">
        <f t="shared" si="4"/>
        <v>0</v>
      </c>
      <c r="J17" s="451">
        <f t="shared" si="5"/>
        <v>8</v>
      </c>
      <c r="K17" s="394">
        <f>_xlfn.IFNA(VLOOKUP(CONCATENATE($K$5,$B17,$C17),CAP!$A$6:$N$200,14,FALSE),0)</f>
        <v>0</v>
      </c>
      <c r="L17" s="243">
        <f>_xlfn.IFNA(VLOOKUP(CONCATENATE($L$5,$B17,$C17),'SER1'!$A$6:$N$200,14,FALSE),0)</f>
        <v>0</v>
      </c>
      <c r="M17" s="243">
        <f>_xlfn.IFNA(VLOOKUP(CONCATENATE($M$5,$B17,$C17),ALB!$A$6:$N$200,14,FALSE),0)</f>
        <v>0</v>
      </c>
      <c r="N17" s="243">
        <f>_xlfn.IFNA(VLOOKUP(CONCATENATE($N$5,$B17,$C17),KR!$A$6:$N$117,14,FALSE),0)</f>
        <v>0</v>
      </c>
      <c r="O17" s="243">
        <f>_xlfn.IFNA(VLOOKUP(CONCATENATE($O$5,$B17,$C17),[2]SER2!$A$6:$N$144,14,FALSE),0)</f>
        <v>0</v>
      </c>
      <c r="P17" s="243">
        <f>_xlfn.IFNA(VLOOKUP(CONCATENATE($P$5,$B17,$C17),HARV!$A$6:$N$203,14,FALSE),0)</f>
        <v>0</v>
      </c>
      <c r="Q17" s="243">
        <f>_xlfn.IFNA(VLOOKUP(CONCATENATE($Q$5,$B17,$C17),DARD!$A$6:$N$203,14,FALSE),0)</f>
        <v>0</v>
      </c>
      <c r="R17" s="243">
        <f>_xlfn.IFNA(VLOOKUP(CONCATENATE($R$5,$B17,$C17),AVON!$A$6:$N$200,14,FALSE),0)</f>
        <v>0</v>
      </c>
      <c r="S17" s="243">
        <f>_xlfn.IFNA(VLOOKUP(CONCATENATE($S$5,$B17,$C17),MUR!$A$6:$N$200,14,FALSE),0)</f>
        <v>0</v>
      </c>
      <c r="T17" s="243">
        <f>_xlfn.IFNA(VLOOKUP(CONCATENATE($T$5,$B17,$C17),MOOR!$A$6:$N$200,14,FALSE),0)</f>
        <v>0</v>
      </c>
      <c r="U17" s="243">
        <f>_xlfn.IFNA(VLOOKUP(CONCATENATE($U$5,$B17,$C17),MORT!$A$6:$N$198,14,FALSE),0)</f>
        <v>0</v>
      </c>
      <c r="V17" s="243">
        <f>_xlfn.IFNA(VLOOKUP(CONCATENATE($V$5,$B17,$C17),KAL!$A$8:$N$198,14,FALSE),0)</f>
        <v>0</v>
      </c>
      <c r="W17" s="243">
        <f>_xlfn.IFNA(VLOOKUP(CONCATENATE($W$5,$B17,$C17),GID!$A$8:$N$198,14,FALSE),0)</f>
        <v>0</v>
      </c>
      <c r="X17" s="243">
        <f>_xlfn.IFNA(VLOOKUP(CONCATENATE($Y$5,$B17,$C17),[3]KEL!$A$6:$N$198,14,FALSE),0)</f>
        <v>0</v>
      </c>
      <c r="Y17" s="243">
        <f>_xlfn.IFNA(VLOOKUP(CONCATENATE($Y$5,$B17,$C17),ESP!$A$6:$N$198,14,FALSE),0)</f>
        <v>0</v>
      </c>
      <c r="Z17" s="243">
        <f>_xlfn.IFNA(VLOOKUP(CONCATENATE($Z$5,$B17,$C17),MOON!$A$6:$N$195,14,FALSE),0)</f>
        <v>0</v>
      </c>
      <c r="AA17" s="243">
        <f>_xlfn.IFNA(VLOOKUP(CONCATENATE($AA$5,$B17,$C17),DRY!$A$6:$N$200,14,FALSE),0)</f>
        <v>0</v>
      </c>
      <c r="AB17" s="243">
        <f>_xlfn.IFNA(VLOOKUP(CONCATENATE($AB$5,$B17,$C17),WALL!$A$6:$N$200,14,FALSE),0)</f>
        <v>0</v>
      </c>
      <c r="AC17" s="243">
        <f>_xlfn.IFNA(VLOOKUP(CONCATENATE($AC$5,$B17,$C17),[4]PCWA!$A$6:$N$200,14,FALSE),0)</f>
        <v>0</v>
      </c>
      <c r="AD17" s="243"/>
      <c r="AE17" s="243"/>
      <c r="AF17" s="243"/>
      <c r="AG17" s="243"/>
      <c r="AH17" s="244">
        <f>_xlfn.IFNA(VLOOKUP(CONCATENATE($AH$5,$B17,$C17),PCWA!$A$6:$N$231,14,FALSE),0)</f>
        <v>0</v>
      </c>
      <c r="AI17" s="231"/>
    </row>
    <row r="18" spans="1:35" x14ac:dyDescent="0.2">
      <c r="A18" s="564"/>
      <c r="B18" s="238"/>
      <c r="C18" s="245"/>
      <c r="D18" s="245"/>
      <c r="E18" s="245"/>
      <c r="F18" s="246"/>
      <c r="G18" s="242"/>
      <c r="H18" s="240">
        <f t="shared" si="3"/>
        <v>0</v>
      </c>
      <c r="I18" s="241">
        <f t="shared" si="4"/>
        <v>0</v>
      </c>
      <c r="J18" s="451">
        <f t="shared" si="5"/>
        <v>8</v>
      </c>
      <c r="K18" s="394">
        <f>_xlfn.IFNA(VLOOKUP(CONCATENATE($K$5,$B18,$C18),CAP!$A$6:$N$200,14,FALSE),0)</f>
        <v>0</v>
      </c>
      <c r="L18" s="243">
        <f>_xlfn.IFNA(VLOOKUP(CONCATENATE($L$5,$B18,$C18),'SER1'!$A$6:$N$200,14,FALSE),0)</f>
        <v>0</v>
      </c>
      <c r="M18" s="243">
        <f>_xlfn.IFNA(VLOOKUP(CONCATENATE($M$5,$B18,$C18),ALB!$A$6:$N$200,14,FALSE),0)</f>
        <v>0</v>
      </c>
      <c r="N18" s="243">
        <f>_xlfn.IFNA(VLOOKUP(CONCATENATE($N$5,$B18,$C18),KR!$A$6:$N$117,14,FALSE),0)</f>
        <v>0</v>
      </c>
      <c r="O18" s="243">
        <f>_xlfn.IFNA(VLOOKUP(CONCATENATE($O$5,$B18,$C18),[2]SER2!$A$6:$N$144,14,FALSE),0)</f>
        <v>0</v>
      </c>
      <c r="P18" s="243">
        <f>_xlfn.IFNA(VLOOKUP(CONCATENATE($P$5,$B18,$C18),HARV!$A$6:$N$203,14,FALSE),0)</f>
        <v>0</v>
      </c>
      <c r="Q18" s="243">
        <f>_xlfn.IFNA(VLOOKUP(CONCATENATE($Q$5,$B18,$C18),DARD!$A$6:$N$203,14,FALSE),0)</f>
        <v>0</v>
      </c>
      <c r="R18" s="243">
        <f>_xlfn.IFNA(VLOOKUP(CONCATENATE($R$5,$B18,$C18),AVON!$A$6:$N$200,14,FALSE),0)</f>
        <v>0</v>
      </c>
      <c r="S18" s="243">
        <f>_xlfn.IFNA(VLOOKUP(CONCATENATE($S$5,$B18,$C18),MUR!$A$6:$N$200,14,FALSE),0)</f>
        <v>0</v>
      </c>
      <c r="T18" s="243">
        <f>_xlfn.IFNA(VLOOKUP(CONCATENATE($T$5,$B18,$C18),MOOR!$A$6:$N$200,14,FALSE),0)</f>
        <v>0</v>
      </c>
      <c r="U18" s="243">
        <f>_xlfn.IFNA(VLOOKUP(CONCATENATE($U$5,$B18,$C18),MORT!$A$6:$N$198,14,FALSE),0)</f>
        <v>0</v>
      </c>
      <c r="V18" s="243">
        <f>_xlfn.IFNA(VLOOKUP(CONCATENATE($V$5,$B18,$C18),KAL!$A$8:$N$198,14,FALSE),0)</f>
        <v>0</v>
      </c>
      <c r="W18" s="243">
        <f>_xlfn.IFNA(VLOOKUP(CONCATENATE($W$5,$B18,$C18),GID!$A$8:$N$198,14,FALSE),0)</f>
        <v>0</v>
      </c>
      <c r="X18" s="243">
        <f>_xlfn.IFNA(VLOOKUP(CONCATENATE($Y$5,$B18,$C18),[3]KEL!$A$6:$N$198,14,FALSE),0)</f>
        <v>0</v>
      </c>
      <c r="Y18" s="243">
        <f>_xlfn.IFNA(VLOOKUP(CONCATENATE($Y$5,$B18,$C18),ESP!$A$6:$N$198,14,FALSE),0)</f>
        <v>0</v>
      </c>
      <c r="Z18" s="243">
        <f>_xlfn.IFNA(VLOOKUP(CONCATENATE($Z$5,$B18,$C18),MOON!$A$6:$N$195,14,FALSE),0)</f>
        <v>0</v>
      </c>
      <c r="AA18" s="243">
        <f>_xlfn.IFNA(VLOOKUP(CONCATENATE($AA$5,$B18,$C18),DRY!$A$6:$N$200,14,FALSE),0)</f>
        <v>0</v>
      </c>
      <c r="AB18" s="243">
        <f>_xlfn.IFNA(VLOOKUP(CONCATENATE($AB$5,$B18,$C18),WALL!$A$6:$N$200,14,FALSE),0)</f>
        <v>0</v>
      </c>
      <c r="AC18" s="243">
        <f>_xlfn.IFNA(VLOOKUP(CONCATENATE($AC$5,$B18,$C18),[4]PCWA!$A$6:$N$200,14,FALSE),0)</f>
        <v>0</v>
      </c>
      <c r="AD18" s="243"/>
      <c r="AE18" s="243"/>
      <c r="AF18" s="243"/>
      <c r="AG18" s="243"/>
      <c r="AH18" s="244">
        <f>_xlfn.IFNA(VLOOKUP(CONCATENATE($AH$5,$B18,$C18),PCWA!$A$6:$N$231,14,FALSE),0)</f>
        <v>0</v>
      </c>
      <c r="AI18" s="231"/>
    </row>
    <row r="19" spans="1:35" x14ac:dyDescent="0.2">
      <c r="A19" s="564"/>
      <c r="B19" s="238"/>
      <c r="C19" s="245"/>
      <c r="D19" s="245"/>
      <c r="E19" s="245"/>
      <c r="F19" s="246"/>
      <c r="G19" s="242"/>
      <c r="H19" s="240">
        <f t="shared" si="3"/>
        <v>0</v>
      </c>
      <c r="I19" s="241">
        <f t="shared" si="4"/>
        <v>0</v>
      </c>
      <c r="J19" s="451">
        <f t="shared" si="5"/>
        <v>8</v>
      </c>
      <c r="K19" s="394">
        <f>_xlfn.IFNA(VLOOKUP(CONCATENATE($K$5,$B19,$C19),CAP!$A$6:$N$200,14,FALSE),0)</f>
        <v>0</v>
      </c>
      <c r="L19" s="243">
        <f>_xlfn.IFNA(VLOOKUP(CONCATENATE($L$5,$B19,$C19),'SER1'!$A$6:$N$200,14,FALSE),0)</f>
        <v>0</v>
      </c>
      <c r="M19" s="243">
        <f>_xlfn.IFNA(VLOOKUP(CONCATENATE($M$5,$B19,$C19),ALB!$A$6:$N$200,14,FALSE),0)</f>
        <v>0</v>
      </c>
      <c r="N19" s="243">
        <f>_xlfn.IFNA(VLOOKUP(CONCATENATE($N$5,$B19,$C19),KR!$A$6:$N$117,14,FALSE),0)</f>
        <v>0</v>
      </c>
      <c r="O19" s="243">
        <f>_xlfn.IFNA(VLOOKUP(CONCATENATE($O$5,$B19,$C19),[2]SER2!$A$6:$N$144,14,FALSE),0)</f>
        <v>0</v>
      </c>
      <c r="P19" s="243">
        <f>_xlfn.IFNA(VLOOKUP(CONCATENATE($P$5,$B19,$C19),HARV!$A$6:$N$203,14,FALSE),0)</f>
        <v>0</v>
      </c>
      <c r="Q19" s="243">
        <f>_xlfn.IFNA(VLOOKUP(CONCATENATE($Q$5,$B19,$C19),DARD!$A$6:$N$203,14,FALSE),0)</f>
        <v>0</v>
      </c>
      <c r="R19" s="243">
        <f>_xlfn.IFNA(VLOOKUP(CONCATENATE($R$5,$B19,$C19),AVON!$A$6:$N$200,14,FALSE),0)</f>
        <v>0</v>
      </c>
      <c r="S19" s="243">
        <f>_xlfn.IFNA(VLOOKUP(CONCATENATE($S$5,$B19,$C19),MUR!$A$6:$N$200,14,FALSE),0)</f>
        <v>0</v>
      </c>
      <c r="T19" s="243">
        <f>_xlfn.IFNA(VLOOKUP(CONCATENATE($T$5,$B19,$C19),MOOR!$A$6:$N$200,14,FALSE),0)</f>
        <v>0</v>
      </c>
      <c r="U19" s="243">
        <f>_xlfn.IFNA(VLOOKUP(CONCATENATE($U$5,$B19,$C19),MORT!$A$6:$N$198,14,FALSE),0)</f>
        <v>0</v>
      </c>
      <c r="V19" s="243">
        <f>_xlfn.IFNA(VLOOKUP(CONCATENATE($V$5,$B19,$C19),KAL!$A$8:$N$198,14,FALSE),0)</f>
        <v>0</v>
      </c>
      <c r="W19" s="243">
        <f>_xlfn.IFNA(VLOOKUP(CONCATENATE($W$5,$B19,$C19),GID!$A$8:$N$198,14,FALSE),0)</f>
        <v>0</v>
      </c>
      <c r="X19" s="243">
        <f>_xlfn.IFNA(VLOOKUP(CONCATENATE($Y$5,$B19,$C19),[3]KEL!$A$6:$N$198,14,FALSE),0)</f>
        <v>0</v>
      </c>
      <c r="Y19" s="243">
        <f>_xlfn.IFNA(VLOOKUP(CONCATENATE($Y$5,$B19,$C19),ESP!$A$6:$N$198,14,FALSE),0)</f>
        <v>0</v>
      </c>
      <c r="Z19" s="243">
        <f>_xlfn.IFNA(VLOOKUP(CONCATENATE($Z$5,$B19,$C19),MOON!$A$6:$N$195,14,FALSE),0)</f>
        <v>0</v>
      </c>
      <c r="AA19" s="243">
        <f>_xlfn.IFNA(VLOOKUP(CONCATENATE($AA$5,$B19,$C19),DRY!$A$6:$N$200,14,FALSE),0)</f>
        <v>0</v>
      </c>
      <c r="AB19" s="243">
        <f>_xlfn.IFNA(VLOOKUP(CONCATENATE($AB$5,$B19,$C19),WALL!$A$6:$N$200,14,FALSE),0)</f>
        <v>0</v>
      </c>
      <c r="AC19" s="243">
        <f>_xlfn.IFNA(VLOOKUP(CONCATENATE($AC$5,$B19,$C19),[4]PCWA!$A$6:$N$200,14,FALSE),0)</f>
        <v>0</v>
      </c>
      <c r="AD19" s="243"/>
      <c r="AE19" s="243"/>
      <c r="AF19" s="243"/>
      <c r="AG19" s="243"/>
      <c r="AH19" s="244">
        <f>_xlfn.IFNA(VLOOKUP(CONCATENATE($AH$5,$B19,$C19),PCWA!$A$6:$N$231,14,FALSE),0)</f>
        <v>0</v>
      </c>
      <c r="AI19" s="231"/>
    </row>
    <row r="20" spans="1:35" s="3" customFormat="1" x14ac:dyDescent="0.2">
      <c r="A20" s="564"/>
      <c r="B20" s="238"/>
      <c r="C20" s="245"/>
      <c r="D20" s="245"/>
      <c r="E20" s="245"/>
      <c r="F20" s="246"/>
      <c r="G20" s="242"/>
      <c r="H20" s="240">
        <f t="shared" ref="H20:H24" si="6">COUNTIF(K20:AI20,"&gt;0")</f>
        <v>0</v>
      </c>
      <c r="I20" s="241">
        <f t="shared" ref="I20:I24" si="7">SUM(K20:AJ20)</f>
        <v>0</v>
      </c>
      <c r="J20" s="451">
        <f t="shared" si="5"/>
        <v>8</v>
      </c>
      <c r="K20" s="394">
        <f>_xlfn.IFNA(VLOOKUP(CONCATENATE($K$5,$B20,$C20),CAP!$A$6:$N$200,14,FALSE),0)</f>
        <v>0</v>
      </c>
      <c r="L20" s="243">
        <f>_xlfn.IFNA(VLOOKUP(CONCATENATE($L$5,$B20,$C20),'SER1'!$A$6:$N$200,14,FALSE),0)</f>
        <v>0</v>
      </c>
      <c r="M20" s="243">
        <f>_xlfn.IFNA(VLOOKUP(CONCATENATE($M$5,$B20,$C20),ALB!$A$6:$N$200,14,FALSE),0)</f>
        <v>0</v>
      </c>
      <c r="N20" s="243">
        <f>_xlfn.IFNA(VLOOKUP(CONCATENATE($N$5,$B20,$C20),KR!$A$6:$N$117,14,FALSE),0)</f>
        <v>0</v>
      </c>
      <c r="O20" s="243">
        <f>_xlfn.IFNA(VLOOKUP(CONCATENATE($O$5,$B20,$C20),[2]SER2!$A$6:$N$144,14,FALSE),0)</f>
        <v>0</v>
      </c>
      <c r="P20" s="243">
        <f>_xlfn.IFNA(VLOOKUP(CONCATENATE($P$5,$B20,$C20),HARV!$A$6:$N$203,14,FALSE),0)</f>
        <v>0</v>
      </c>
      <c r="Q20" s="243">
        <f>_xlfn.IFNA(VLOOKUP(CONCATENATE($Q$5,$B20,$C20),DARD!$A$6:$N$203,14,FALSE),0)</f>
        <v>0</v>
      </c>
      <c r="R20" s="243">
        <f>_xlfn.IFNA(VLOOKUP(CONCATENATE($R$5,$B20,$C20),AVON!$A$6:$N$200,14,FALSE),0)</f>
        <v>0</v>
      </c>
      <c r="S20" s="243">
        <f>_xlfn.IFNA(VLOOKUP(CONCATENATE($S$5,$B20,$C20),MUR!$A$6:$N$200,14,FALSE),0)</f>
        <v>0</v>
      </c>
      <c r="T20" s="243">
        <f>_xlfn.IFNA(VLOOKUP(CONCATENATE($T$5,$B20,$C20),MOOR!$A$6:$N$200,14,FALSE),0)</f>
        <v>0</v>
      </c>
      <c r="U20" s="243">
        <f>_xlfn.IFNA(VLOOKUP(CONCATENATE($U$5,$B20,$C20),MORT!$A$6:$N$198,14,FALSE),0)</f>
        <v>0</v>
      </c>
      <c r="V20" s="243">
        <f>_xlfn.IFNA(VLOOKUP(CONCATENATE($V$5,$B20,$C20),KAL!$A$8:$N$198,14,FALSE),0)</f>
        <v>0</v>
      </c>
      <c r="W20" s="243">
        <f>_xlfn.IFNA(VLOOKUP(CONCATENATE($W$5,$B20,$C20),GID!$A$8:$N$198,14,FALSE),0)</f>
        <v>0</v>
      </c>
      <c r="X20" s="243">
        <f>_xlfn.IFNA(VLOOKUP(CONCATENATE($Y$5,$B20,$C20),[3]KEL!$A$6:$N$198,14,FALSE),0)</f>
        <v>0</v>
      </c>
      <c r="Y20" s="243">
        <f>_xlfn.IFNA(VLOOKUP(CONCATENATE($Y$5,$B20,$C20),ESP!$A$6:$N$198,14,FALSE),0)</f>
        <v>0</v>
      </c>
      <c r="Z20" s="243">
        <f>_xlfn.IFNA(VLOOKUP(CONCATENATE($Z$5,$B20,$C20),MOON!$A$6:$N$195,14,FALSE),0)</f>
        <v>0</v>
      </c>
      <c r="AA20" s="243">
        <f>_xlfn.IFNA(VLOOKUP(CONCATENATE($AA$5,$B20,$C20),DRY!$A$6:$N$200,14,FALSE),0)</f>
        <v>0</v>
      </c>
      <c r="AB20" s="243">
        <f>_xlfn.IFNA(VLOOKUP(CONCATENATE($AB$5,$B20,$C20),WALL!$A$6:$N$200,14,FALSE),0)</f>
        <v>0</v>
      </c>
      <c r="AC20" s="243">
        <f>_xlfn.IFNA(VLOOKUP(CONCATENATE($AC$5,$B20,$C20),[4]PCWA!$A$6:$N$200,14,FALSE),0)</f>
        <v>0</v>
      </c>
      <c r="AD20" s="243"/>
      <c r="AE20" s="243"/>
      <c r="AF20" s="243"/>
      <c r="AG20" s="243"/>
      <c r="AH20" s="244">
        <f>_xlfn.IFNA(VLOOKUP(CONCATENATE($AH$5,$B20,$C20),PCWA!$A$6:$N$231,14,FALSE),0)</f>
        <v>0</v>
      </c>
      <c r="AI20" s="231"/>
    </row>
    <row r="21" spans="1:35" s="3" customFormat="1" x14ac:dyDescent="0.2">
      <c r="A21" s="564"/>
      <c r="B21" s="238"/>
      <c r="C21" s="245"/>
      <c r="D21" s="245"/>
      <c r="E21" s="245"/>
      <c r="F21" s="246"/>
      <c r="G21" s="242"/>
      <c r="H21" s="240">
        <f t="shared" si="6"/>
        <v>0</v>
      </c>
      <c r="I21" s="241">
        <f t="shared" si="7"/>
        <v>0</v>
      </c>
      <c r="J21" s="451">
        <f t="shared" si="5"/>
        <v>8</v>
      </c>
      <c r="K21" s="394">
        <f>_xlfn.IFNA(VLOOKUP(CONCATENATE($K$5,$B21,$C21),CAP!$A$6:$N$200,14,FALSE),0)</f>
        <v>0</v>
      </c>
      <c r="L21" s="243">
        <f>_xlfn.IFNA(VLOOKUP(CONCATENATE($L$5,$B21,$C21),'SER1'!$A$6:$N$200,14,FALSE),0)</f>
        <v>0</v>
      </c>
      <c r="M21" s="243">
        <f>_xlfn.IFNA(VLOOKUP(CONCATENATE($M$5,$B21,$C21),ALB!$A$6:$N$200,14,FALSE),0)</f>
        <v>0</v>
      </c>
      <c r="N21" s="243">
        <f>_xlfn.IFNA(VLOOKUP(CONCATENATE($N$5,$B21,$C21),KR!$A$6:$N$117,14,FALSE),0)</f>
        <v>0</v>
      </c>
      <c r="O21" s="243">
        <f>_xlfn.IFNA(VLOOKUP(CONCATENATE($O$5,$B21,$C21),[2]SER2!$A$6:$N$144,14,FALSE),0)</f>
        <v>0</v>
      </c>
      <c r="P21" s="243">
        <f>_xlfn.IFNA(VLOOKUP(CONCATENATE($P$5,$B21,$C21),HARV!$A$6:$N$203,14,FALSE),0)</f>
        <v>0</v>
      </c>
      <c r="Q21" s="243">
        <f>_xlfn.IFNA(VLOOKUP(CONCATENATE($Q$5,$B21,$C21),DARD!$A$6:$N$203,14,FALSE),0)</f>
        <v>0</v>
      </c>
      <c r="R21" s="243">
        <f>_xlfn.IFNA(VLOOKUP(CONCATENATE($R$5,$B21,$C21),AVON!$A$6:$N$200,14,FALSE),0)</f>
        <v>0</v>
      </c>
      <c r="S21" s="243">
        <f>_xlfn.IFNA(VLOOKUP(CONCATENATE($S$5,$B21,$C21),MUR!$A$6:$N$200,14,FALSE),0)</f>
        <v>0</v>
      </c>
      <c r="T21" s="243">
        <f>_xlfn.IFNA(VLOOKUP(CONCATENATE($T$5,$B21,$C21),MOOR!$A$6:$N$200,14,FALSE),0)</f>
        <v>0</v>
      </c>
      <c r="U21" s="243">
        <f>_xlfn.IFNA(VLOOKUP(CONCATENATE($U$5,$B21,$C21),MORT!$A$6:$N$198,14,FALSE),0)</f>
        <v>0</v>
      </c>
      <c r="V21" s="243">
        <f>_xlfn.IFNA(VLOOKUP(CONCATENATE($V$5,$B21,$C21),KAL!$A$8:$N$198,14,FALSE),0)</f>
        <v>0</v>
      </c>
      <c r="W21" s="243">
        <f>_xlfn.IFNA(VLOOKUP(CONCATENATE($W$5,$B21,$C21),GID!$A$8:$N$198,14,FALSE),0)</f>
        <v>0</v>
      </c>
      <c r="X21" s="243">
        <f>_xlfn.IFNA(VLOOKUP(CONCATENATE($Y$5,$B21,$C21),[3]KEL!$A$6:$N$198,14,FALSE),0)</f>
        <v>0</v>
      </c>
      <c r="Y21" s="243">
        <f>_xlfn.IFNA(VLOOKUP(CONCATENATE($Y$5,$B21,$C21),ESP!$A$6:$N$198,14,FALSE),0)</f>
        <v>0</v>
      </c>
      <c r="Z21" s="243">
        <f>_xlfn.IFNA(VLOOKUP(CONCATENATE($Z$5,$B21,$C21),MOON!$A$6:$N$195,14,FALSE),0)</f>
        <v>0</v>
      </c>
      <c r="AA21" s="243">
        <f>_xlfn.IFNA(VLOOKUP(CONCATENATE($AA$5,$B21,$C21),DRY!$A$6:$N$200,14,FALSE),0)</f>
        <v>0</v>
      </c>
      <c r="AB21" s="243">
        <f>_xlfn.IFNA(VLOOKUP(CONCATENATE($AB$5,$B21,$C21),WALL!$A$6:$N$200,14,FALSE),0)</f>
        <v>0</v>
      </c>
      <c r="AC21" s="243">
        <f>_xlfn.IFNA(VLOOKUP(CONCATENATE($AC$5,$B21,$C21),[4]PCWA!$A$6:$N$200,14,FALSE),0)</f>
        <v>0</v>
      </c>
      <c r="AD21" s="243"/>
      <c r="AE21" s="243"/>
      <c r="AF21" s="243"/>
      <c r="AG21" s="243"/>
      <c r="AH21" s="244">
        <f>_xlfn.IFNA(VLOOKUP(CONCATENATE($AH$5,$B21,$C21),PCWA!$A$6:$N$231,14,FALSE),0)</f>
        <v>0</v>
      </c>
      <c r="AI21" s="231"/>
    </row>
    <row r="22" spans="1:35" x14ac:dyDescent="0.2">
      <c r="A22" s="564"/>
      <c r="B22" s="238"/>
      <c r="C22" s="245"/>
      <c r="D22" s="245"/>
      <c r="E22" s="245"/>
      <c r="F22" s="246"/>
      <c r="G22" s="242"/>
      <c r="H22" s="240">
        <f t="shared" si="6"/>
        <v>0</v>
      </c>
      <c r="I22" s="241">
        <f t="shared" si="7"/>
        <v>0</v>
      </c>
      <c r="J22" s="451">
        <f t="shared" si="5"/>
        <v>8</v>
      </c>
      <c r="K22" s="394">
        <f>_xlfn.IFNA(VLOOKUP(CONCATENATE($K$5,$B22,$C22),CAP!$A$6:$N$200,14,FALSE),0)</f>
        <v>0</v>
      </c>
      <c r="L22" s="243">
        <f>_xlfn.IFNA(VLOOKUP(CONCATENATE($L$5,$B22,$C22),'SER1'!$A$6:$N$200,14,FALSE),0)</f>
        <v>0</v>
      </c>
      <c r="M22" s="243">
        <f>_xlfn.IFNA(VLOOKUP(CONCATENATE($M$5,$B22,$C22),ALB!$A$6:$N$200,14,FALSE),0)</f>
        <v>0</v>
      </c>
      <c r="N22" s="243">
        <f>_xlfn.IFNA(VLOOKUP(CONCATENATE($N$5,$B22,$C22),KR!$A$6:$N$117,14,FALSE),0)</f>
        <v>0</v>
      </c>
      <c r="O22" s="243">
        <f>_xlfn.IFNA(VLOOKUP(CONCATENATE($O$5,$B22,$C22),[2]SER2!$A$6:$N$144,14,FALSE),0)</f>
        <v>0</v>
      </c>
      <c r="P22" s="243">
        <f>_xlfn.IFNA(VLOOKUP(CONCATENATE($P$5,$B22,$C22),HARV!$A$6:$N$203,14,FALSE),0)</f>
        <v>0</v>
      </c>
      <c r="Q22" s="243">
        <f>_xlfn.IFNA(VLOOKUP(CONCATENATE($Q$5,$B22,$C22),DARD!$A$6:$N$203,14,FALSE),0)</f>
        <v>0</v>
      </c>
      <c r="R22" s="243">
        <f>_xlfn.IFNA(VLOOKUP(CONCATENATE($R$5,$B22,$C22),AVON!$A$6:$N$200,14,FALSE),0)</f>
        <v>0</v>
      </c>
      <c r="S22" s="243">
        <f>_xlfn.IFNA(VLOOKUP(CONCATENATE($S$5,$B22,$C22),MUR!$A$6:$N$200,14,FALSE),0)</f>
        <v>0</v>
      </c>
      <c r="T22" s="243">
        <f>_xlfn.IFNA(VLOOKUP(CONCATENATE($T$5,$B22,$C22),MOOR!$A$6:$N$200,14,FALSE),0)</f>
        <v>0</v>
      </c>
      <c r="U22" s="243">
        <f>_xlfn.IFNA(VLOOKUP(CONCATENATE($U$5,$B22,$C22),MORT!$A$6:$N$198,14,FALSE),0)</f>
        <v>0</v>
      </c>
      <c r="V22" s="243">
        <f>_xlfn.IFNA(VLOOKUP(CONCATENATE($V$5,$B22,$C22),KAL!$A$8:$N$198,14,FALSE),0)</f>
        <v>0</v>
      </c>
      <c r="W22" s="243">
        <f>_xlfn.IFNA(VLOOKUP(CONCATENATE($W$5,$B22,$C22),GID!$A$8:$N$198,14,FALSE),0)</f>
        <v>0</v>
      </c>
      <c r="X22" s="243">
        <f>_xlfn.IFNA(VLOOKUP(CONCATENATE($Y$5,$B22,$C22),[3]KEL!$A$6:$N$198,14,FALSE),0)</f>
        <v>0</v>
      </c>
      <c r="Y22" s="243">
        <f>_xlfn.IFNA(VLOOKUP(CONCATENATE($Y$5,$B22,$C22),ESP!$A$6:$N$198,14,FALSE),0)</f>
        <v>0</v>
      </c>
      <c r="Z22" s="243">
        <f>_xlfn.IFNA(VLOOKUP(CONCATENATE($Z$5,$B22,$C22),MOON!$A$6:$N$195,14,FALSE),0)</f>
        <v>0</v>
      </c>
      <c r="AA22" s="243">
        <f>_xlfn.IFNA(VLOOKUP(CONCATENATE($AA$5,$B22,$C22),DRY!$A$6:$N$200,14,FALSE),0)</f>
        <v>0</v>
      </c>
      <c r="AB22" s="243">
        <f>_xlfn.IFNA(VLOOKUP(CONCATENATE($AB$5,$B22,$C22),WALL!$A$6:$N$200,14,FALSE),0)</f>
        <v>0</v>
      </c>
      <c r="AC22" s="243">
        <f>_xlfn.IFNA(VLOOKUP(CONCATENATE($AC$5,$B22,$C22),[4]PCWA!$A$6:$N$200,14,FALSE),0)</f>
        <v>0</v>
      </c>
      <c r="AD22" s="243"/>
      <c r="AE22" s="243"/>
      <c r="AF22" s="243"/>
      <c r="AG22" s="243"/>
      <c r="AH22" s="244">
        <f>_xlfn.IFNA(VLOOKUP(CONCATENATE($AH$5,$B22,$C22),PCWA!$A$6:$N$231,14,FALSE),0)</f>
        <v>0</v>
      </c>
      <c r="AI22" s="231"/>
    </row>
    <row r="23" spans="1:35" x14ac:dyDescent="0.2">
      <c r="A23" s="564"/>
      <c r="B23" s="238"/>
      <c r="C23" s="245"/>
      <c r="D23" s="245"/>
      <c r="E23" s="245"/>
      <c r="F23" s="246"/>
      <c r="G23" s="242"/>
      <c r="H23" s="240">
        <f t="shared" si="6"/>
        <v>0</v>
      </c>
      <c r="I23" s="241">
        <f t="shared" si="7"/>
        <v>0</v>
      </c>
      <c r="J23" s="451">
        <f t="shared" si="5"/>
        <v>8</v>
      </c>
      <c r="K23" s="394">
        <f>_xlfn.IFNA(VLOOKUP(CONCATENATE($K$5,$B23,$C23),CAP!$A$6:$N$200,14,FALSE),0)</f>
        <v>0</v>
      </c>
      <c r="L23" s="243">
        <f>_xlfn.IFNA(VLOOKUP(CONCATENATE($L$5,$B23,$C23),'SER1'!$A$6:$N$200,14,FALSE),0)</f>
        <v>0</v>
      </c>
      <c r="M23" s="243">
        <f>_xlfn.IFNA(VLOOKUP(CONCATENATE($M$5,$B23,$C23),ALB!$A$6:$N$200,14,FALSE),0)</f>
        <v>0</v>
      </c>
      <c r="N23" s="243">
        <f>_xlfn.IFNA(VLOOKUP(CONCATENATE($N$5,$B23,$C23),KR!$A$6:$N$117,14,FALSE),0)</f>
        <v>0</v>
      </c>
      <c r="O23" s="243">
        <f>_xlfn.IFNA(VLOOKUP(CONCATENATE($O$5,$B23,$C23),[2]SER2!$A$6:$N$144,14,FALSE),0)</f>
        <v>0</v>
      </c>
      <c r="P23" s="243">
        <f>_xlfn.IFNA(VLOOKUP(CONCATENATE($P$5,$B23,$C23),HARV!$A$6:$N$203,14,FALSE),0)</f>
        <v>0</v>
      </c>
      <c r="Q23" s="243">
        <f>_xlfn.IFNA(VLOOKUP(CONCATENATE($Q$5,$B23,$C23),DARD!$A$6:$N$203,14,FALSE),0)</f>
        <v>0</v>
      </c>
      <c r="R23" s="243">
        <f>_xlfn.IFNA(VLOOKUP(CONCATENATE($R$5,$B23,$C23),AVON!$A$6:$N$200,14,FALSE),0)</f>
        <v>0</v>
      </c>
      <c r="S23" s="243">
        <f>_xlfn.IFNA(VLOOKUP(CONCATENATE($S$5,$B23,$C23),MUR!$A$6:$N$200,14,FALSE),0)</f>
        <v>0</v>
      </c>
      <c r="T23" s="243">
        <f>_xlfn.IFNA(VLOOKUP(CONCATENATE($T$5,$B23,$C23),MOOR!$A$6:$N$200,14,FALSE),0)</f>
        <v>0</v>
      </c>
      <c r="U23" s="243">
        <f>_xlfn.IFNA(VLOOKUP(CONCATENATE($U$5,$B23,$C23),MORT!$A$6:$N$198,14,FALSE),0)</f>
        <v>0</v>
      </c>
      <c r="V23" s="243">
        <f>_xlfn.IFNA(VLOOKUP(CONCATENATE($V$5,$B23,$C23),KAL!$A$8:$N$198,14,FALSE),0)</f>
        <v>0</v>
      </c>
      <c r="W23" s="243">
        <f>_xlfn.IFNA(VLOOKUP(CONCATENATE($W$5,$B23,$C23),GID!$A$8:$N$198,14,FALSE),0)</f>
        <v>0</v>
      </c>
      <c r="X23" s="243">
        <f>_xlfn.IFNA(VLOOKUP(CONCATENATE($Y$5,$B23,$C23),[3]KEL!$A$6:$N$198,14,FALSE),0)</f>
        <v>0</v>
      </c>
      <c r="Y23" s="243">
        <f>_xlfn.IFNA(VLOOKUP(CONCATENATE($Y$5,$B23,$C23),ESP!$A$6:$N$198,14,FALSE),0)</f>
        <v>0</v>
      </c>
      <c r="Z23" s="243">
        <f>_xlfn.IFNA(VLOOKUP(CONCATENATE($Z$5,$B23,$C23),MOON!$A$6:$N$195,14,FALSE),0)</f>
        <v>0</v>
      </c>
      <c r="AA23" s="243">
        <f>_xlfn.IFNA(VLOOKUP(CONCATENATE($AA$5,$B23,$C23),DRY!$A$6:$N$200,14,FALSE),0)</f>
        <v>0</v>
      </c>
      <c r="AB23" s="243">
        <f>_xlfn.IFNA(VLOOKUP(CONCATENATE($AB$5,$B23,$C23),WALL!$A$6:$N$200,14,FALSE),0)</f>
        <v>0</v>
      </c>
      <c r="AC23" s="243">
        <f>_xlfn.IFNA(VLOOKUP(CONCATENATE($AC$5,$B23,$C23),[4]PCWA!$A$6:$N$200,14,FALSE),0)</f>
        <v>0</v>
      </c>
      <c r="AD23" s="243"/>
      <c r="AE23" s="243"/>
      <c r="AF23" s="243"/>
      <c r="AG23" s="243"/>
      <c r="AH23" s="244">
        <f>_xlfn.IFNA(VLOOKUP(CONCATENATE($AH$5,$B23,$C23),PCWA!$A$6:$N$231,14,FALSE),0)</f>
        <v>0</v>
      </c>
      <c r="AI23" s="231"/>
    </row>
    <row r="24" spans="1:35" x14ac:dyDescent="0.2">
      <c r="A24" s="564"/>
      <c r="B24" s="238"/>
      <c r="C24" s="245"/>
      <c r="D24" s="239"/>
      <c r="E24" s="239"/>
      <c r="F24" s="246"/>
      <c r="G24" s="242"/>
      <c r="H24" s="240">
        <f t="shared" si="6"/>
        <v>0</v>
      </c>
      <c r="I24" s="241">
        <f t="shared" si="7"/>
        <v>0</v>
      </c>
      <c r="J24" s="451">
        <f t="shared" si="5"/>
        <v>8</v>
      </c>
      <c r="K24" s="394">
        <f>_xlfn.IFNA(VLOOKUP(CONCATENATE($K$5,$B24,$C24),CAP!$A$6:$N$200,14,FALSE),0)</f>
        <v>0</v>
      </c>
      <c r="L24" s="243">
        <f>_xlfn.IFNA(VLOOKUP(CONCATENATE($L$5,$B24,$C24),'SER1'!$A$6:$N$200,14,FALSE),0)</f>
        <v>0</v>
      </c>
      <c r="M24" s="243">
        <f>_xlfn.IFNA(VLOOKUP(CONCATENATE($M$5,$B24,$C24),ALB!$A$6:$N$200,14,FALSE),0)</f>
        <v>0</v>
      </c>
      <c r="N24" s="243">
        <f>_xlfn.IFNA(VLOOKUP(CONCATENATE($N$5,$B24,$C24),KR!$A$6:$N$117,14,FALSE),0)</f>
        <v>0</v>
      </c>
      <c r="O24" s="243">
        <f>_xlfn.IFNA(VLOOKUP(CONCATENATE($O$5,$B24,$C24),[2]SER2!$A$6:$N$144,14,FALSE),0)</f>
        <v>0</v>
      </c>
      <c r="P24" s="243"/>
      <c r="Q24" s="243">
        <f>_xlfn.IFNA(VLOOKUP(CONCATENATE($Q$5,$B24,$C24),DARD!$A$6:$N$203,14,FALSE),0)</f>
        <v>0</v>
      </c>
      <c r="R24" s="243">
        <f>_xlfn.IFNA(VLOOKUP(CONCATENATE($R$5,$B24,$C24),AVON!$A$6:$N$200,14,FALSE),0)</f>
        <v>0</v>
      </c>
      <c r="S24" s="243">
        <f>_xlfn.IFNA(VLOOKUP(CONCATENATE($S$5,$B24,$C24),MUR!$A$6:$N$200,14,FALSE),0)</f>
        <v>0</v>
      </c>
      <c r="T24" s="243">
        <f>_xlfn.IFNA(VLOOKUP(CONCATENATE($T$5,$B24,$C24),MOOR!$A$6:$N$200,14,FALSE),0)</f>
        <v>0</v>
      </c>
      <c r="U24" s="243">
        <f>_xlfn.IFNA(VLOOKUP(CONCATENATE($U$5,$B24,$C24),MORT!$A$6:$N$198,14,FALSE),0)</f>
        <v>0</v>
      </c>
      <c r="V24" s="243">
        <f>_xlfn.IFNA(VLOOKUP(CONCATENATE($V$5,$B24,$C24),KAL!$A$8:$N$198,14,FALSE),0)</f>
        <v>0</v>
      </c>
      <c r="W24" s="243">
        <f>_xlfn.IFNA(VLOOKUP(CONCATENATE($W$5,$B24,$C24),GID!$A$8:$N$198,14,FALSE),0)</f>
        <v>0</v>
      </c>
      <c r="X24" s="243">
        <f>_xlfn.IFNA(VLOOKUP(CONCATENATE($Y$5,$B24,$C24),[3]KEL!$A$6:$N$198,14,FALSE),0)</f>
        <v>0</v>
      </c>
      <c r="Y24" s="243">
        <f>_xlfn.IFNA(VLOOKUP(CONCATENATE($Y$5,$B24,$C24),ESP!$A$6:$N$198,14,FALSE),0)</f>
        <v>0</v>
      </c>
      <c r="Z24" s="243">
        <f>_xlfn.IFNA(VLOOKUP(CONCATENATE($Z$5,$B24,$C24),MOON!$A$6:$N$195,14,FALSE),0)</f>
        <v>0</v>
      </c>
      <c r="AA24" s="243">
        <f>_xlfn.IFNA(VLOOKUP(CONCATENATE($AA$5,$B24,$C24),DRY!$A$6:$N$200,14,FALSE),0)</f>
        <v>0</v>
      </c>
      <c r="AB24" s="243">
        <f>_xlfn.IFNA(VLOOKUP(CONCATENATE($AB$5,$B24,$C24),WALL!$A$6:$N$200,14,FALSE),0)</f>
        <v>0</v>
      </c>
      <c r="AC24" s="243">
        <f>_xlfn.IFNA(VLOOKUP(CONCATENATE($AC$5,$B24,$C24),[4]PCWA!$A$6:$N$200,14,FALSE),0)</f>
        <v>0</v>
      </c>
      <c r="AD24" s="243"/>
      <c r="AE24" s="243"/>
      <c r="AF24" s="243"/>
      <c r="AG24" s="243"/>
      <c r="AH24" s="244">
        <f>_xlfn.IFNA(VLOOKUP(CONCATENATE($AH$5,$B24,$C24),PCWA!$A$6:$N$231,14,FALSE),0)</f>
        <v>0</v>
      </c>
      <c r="AI24" s="231"/>
    </row>
    <row r="25" spans="1:35" x14ac:dyDescent="0.2">
      <c r="A25" s="564"/>
      <c r="B25" s="238"/>
      <c r="C25" s="245"/>
      <c r="D25" s="245"/>
      <c r="E25" s="245"/>
      <c r="F25" s="246"/>
      <c r="G25" s="242"/>
      <c r="H25" s="240"/>
      <c r="I25" s="241"/>
      <c r="J25" s="451"/>
      <c r="K25" s="394">
        <f>_xlfn.IFNA(VLOOKUP(CONCATENATE($K$5,$B25,$C25),CAP!$A$6:$N$200,14,FALSE),0)</f>
        <v>0</v>
      </c>
      <c r="L25" s="243">
        <f>_xlfn.IFNA(VLOOKUP(CONCATENATE($L$5,$B25,$C25),'SER1'!$A$6:$N$200,14,FALSE),0)</f>
        <v>0</v>
      </c>
      <c r="M25" s="243">
        <f>_xlfn.IFNA(VLOOKUP(CONCATENATE($M$5,$B25,$C25),ALB!$A$6:$N$200,14,FALSE),0)</f>
        <v>0</v>
      </c>
      <c r="N25" s="243">
        <f>_xlfn.IFNA(VLOOKUP(CONCATENATE($N$5,$B25,$C25),KR!$A$6:$N$117,14,FALSE),0)</f>
        <v>0</v>
      </c>
      <c r="O25" s="243">
        <f>_xlfn.IFNA(VLOOKUP(CONCATENATE($O$5,$B25,$C25),[2]SER2!$A$6:$N$144,14,FALSE),0)</f>
        <v>0</v>
      </c>
      <c r="P25" s="243"/>
      <c r="Q25" s="243">
        <f>_xlfn.IFNA(VLOOKUP(CONCATENATE($Q$5,$B25,$C25),DARD!$A$6:$N$203,14,FALSE),0)</f>
        <v>0</v>
      </c>
      <c r="R25" s="243">
        <f>_xlfn.IFNA(VLOOKUP(CONCATENATE($R$5,$B25,$C25),AVON!$A$6:$N$200,14,FALSE),0)</f>
        <v>0</v>
      </c>
      <c r="S25" s="243">
        <f>_xlfn.IFNA(VLOOKUP(CONCATENATE($S$5,$B25,$C25),MUR!$A$6:$N$200,14,FALSE),0)</f>
        <v>0</v>
      </c>
      <c r="T25" s="243">
        <f>_xlfn.IFNA(VLOOKUP(CONCATENATE($T$5,$B25,$C25),MOOR!$A$6:$N$200,14,FALSE),0)</f>
        <v>0</v>
      </c>
      <c r="U25" s="243">
        <f>_xlfn.IFNA(VLOOKUP(CONCATENATE($U$5,$B25,$C25),MORT!$A$6:$N$198,14,FALSE),0)</f>
        <v>0</v>
      </c>
      <c r="V25" s="243">
        <f>_xlfn.IFNA(VLOOKUP(CONCATENATE($V$5,$B25,$C25),KAL!$A$8:$N$198,14,FALSE),0)</f>
        <v>0</v>
      </c>
      <c r="W25" s="243">
        <f>_xlfn.IFNA(VLOOKUP(CONCATENATE($W$5,$B25,$C25),GID!$A$8:$N$198,14,FALSE),0)</f>
        <v>0</v>
      </c>
      <c r="X25" s="243">
        <f>_xlfn.IFNA(VLOOKUP(CONCATENATE($Y$5,$B25,$C25),[3]KEL!$A$6:$N$198,14,FALSE),0)</f>
        <v>0</v>
      </c>
      <c r="Y25" s="243">
        <f>_xlfn.IFNA(VLOOKUP(CONCATENATE($Y$5,$B25,$C25),ESP!$A$6:$N$198,14,FALSE),0)</f>
        <v>0</v>
      </c>
      <c r="Z25" s="243">
        <f>_xlfn.IFNA(VLOOKUP(CONCATENATE($Z$5,$B25,$C25),MOON!$A$6:$N$195,14,FALSE),0)</f>
        <v>0</v>
      </c>
      <c r="AA25" s="243">
        <f>_xlfn.IFNA(VLOOKUP(CONCATENATE($AA$5,$B25,$C25),DRY!$A$6:$N$200,14,FALSE),0)</f>
        <v>0</v>
      </c>
      <c r="AB25" s="243">
        <f>_xlfn.IFNA(VLOOKUP(CONCATENATE($AB$5,$B25,$C25),WALL!$A$6:$N$200,14,FALSE),0)</f>
        <v>0</v>
      </c>
      <c r="AC25" s="243">
        <f>_xlfn.IFNA(VLOOKUP(CONCATENATE($AC$5,$B25,$C25),[4]PCWA!$A$6:$N$200,14,FALSE),0)</f>
        <v>0</v>
      </c>
      <c r="AD25" s="243"/>
      <c r="AE25" s="243"/>
      <c r="AF25" s="243"/>
      <c r="AG25" s="243"/>
      <c r="AH25" s="244">
        <f>_xlfn.IFNA(VLOOKUP(CONCATENATE($AH$5,$B25,$C25),PCWA!$A$6:$N$231,14,FALSE),0)</f>
        <v>0</v>
      </c>
      <c r="AI25" s="230"/>
    </row>
    <row r="26" spans="1:35" x14ac:dyDescent="0.2">
      <c r="A26" s="564"/>
      <c r="B26" s="238"/>
      <c r="C26" s="245"/>
      <c r="D26" s="245"/>
      <c r="E26" s="245"/>
      <c r="F26" s="246"/>
      <c r="G26" s="242"/>
      <c r="H26" s="240"/>
      <c r="I26" s="241"/>
      <c r="J26" s="451"/>
      <c r="K26" s="394">
        <f>_xlfn.IFNA(VLOOKUP(CONCATENATE($K$5,$B26,$C26),CAP!$A$6:$N$200,14,FALSE),0)</f>
        <v>0</v>
      </c>
      <c r="L26" s="243">
        <f>_xlfn.IFNA(VLOOKUP(CONCATENATE($L$5,$B26,$C26),'SER1'!$A$6:$N$200,14,FALSE),0)</f>
        <v>0</v>
      </c>
      <c r="M26" s="243">
        <f>_xlfn.IFNA(VLOOKUP(CONCATENATE($M$5,$B26,$C26),ALB!$A$6:$N$200,14,FALSE),0)</f>
        <v>0</v>
      </c>
      <c r="N26" s="243">
        <f>_xlfn.IFNA(VLOOKUP(CONCATENATE($N$5,$B26,$C26),KR!$A$6:$N$117,14,FALSE),0)</f>
        <v>0</v>
      </c>
      <c r="O26" s="243">
        <f>_xlfn.IFNA(VLOOKUP(CONCATENATE($O$5,$B26,$C26),[2]SER2!$A$6:$N$144,14,FALSE),0)</f>
        <v>0</v>
      </c>
      <c r="P26" s="243"/>
      <c r="Q26" s="243">
        <f>_xlfn.IFNA(VLOOKUP(CONCATENATE($Q$5,$B26,$C26),DARD!$A$6:$N$203,14,FALSE),0)</f>
        <v>0</v>
      </c>
      <c r="R26" s="243">
        <f>_xlfn.IFNA(VLOOKUP(CONCATENATE($R$5,$B26,$C26),AVON!$A$6:$N$200,14,FALSE),0)</f>
        <v>0</v>
      </c>
      <c r="S26" s="243">
        <f>_xlfn.IFNA(VLOOKUP(CONCATENATE($S$5,$B26,$C26),MUR!$A$6:$N$200,14,FALSE),0)</f>
        <v>0</v>
      </c>
      <c r="T26" s="243">
        <f>_xlfn.IFNA(VLOOKUP(CONCATENATE($T$5,$B26,$C26),MOOR!$A$6:$N$200,14,FALSE),0)</f>
        <v>0</v>
      </c>
      <c r="U26" s="243">
        <f>_xlfn.IFNA(VLOOKUP(CONCATENATE($U$5,$B26,$C26),MORT!$A$6:$N$198,14,FALSE),0)</f>
        <v>0</v>
      </c>
      <c r="V26" s="243">
        <f>_xlfn.IFNA(VLOOKUP(CONCATENATE($V$5,$B26,$C26),KAL!$A$8:$N$198,14,FALSE),0)</f>
        <v>0</v>
      </c>
      <c r="W26" s="243">
        <f>_xlfn.IFNA(VLOOKUP(CONCATENATE($W$5,$B26,$C26),GID!$A$8:$N$198,14,FALSE),0)</f>
        <v>0</v>
      </c>
      <c r="X26" s="243">
        <f>_xlfn.IFNA(VLOOKUP(CONCATENATE($Y$5,$B26,$C26),[3]KEL!$A$6:$N$198,14,FALSE),0)</f>
        <v>0</v>
      </c>
      <c r="Y26" s="243">
        <f>_xlfn.IFNA(VLOOKUP(CONCATENATE($Y$5,$B26,$C26),ESP!$A$6:$N$198,14,FALSE),0)</f>
        <v>0</v>
      </c>
      <c r="Z26" s="243">
        <f>_xlfn.IFNA(VLOOKUP(CONCATENATE($Z$5,$B26,$C26),MOON!$A$6:$N$195,14,FALSE),0)</f>
        <v>0</v>
      </c>
      <c r="AA26" s="243">
        <f>_xlfn.IFNA(VLOOKUP(CONCATENATE($AA$5,$B26,$C26),DRY!$A$6:$N$200,14,FALSE),0)</f>
        <v>0</v>
      </c>
      <c r="AB26" s="243">
        <f>_xlfn.IFNA(VLOOKUP(CONCATENATE($AB$5,$B26,$C26),WALL!$A$6:$N$200,14,FALSE),0)</f>
        <v>0</v>
      </c>
      <c r="AC26" s="243">
        <f>_xlfn.IFNA(VLOOKUP(CONCATENATE($AC$5,$B26,$C26),[4]PCWA!$A$6:$N$200,14,FALSE),0)</f>
        <v>0</v>
      </c>
      <c r="AD26" s="243"/>
      <c r="AE26" s="243"/>
      <c r="AF26" s="243"/>
      <c r="AG26" s="243"/>
      <c r="AH26" s="244">
        <f>_xlfn.IFNA(VLOOKUP(CONCATENATE($AH$5,$B26,$C26),PCWA!$A$6:$N$231,14,FALSE),0)</f>
        <v>0</v>
      </c>
      <c r="AI26" s="230"/>
    </row>
    <row r="27" spans="1:35" x14ac:dyDescent="0.2">
      <c r="A27" s="564"/>
      <c r="B27" s="238"/>
      <c r="C27" s="245"/>
      <c r="D27" s="245"/>
      <c r="E27" s="245"/>
      <c r="F27" s="246"/>
      <c r="G27" s="242"/>
      <c r="H27" s="240"/>
      <c r="I27" s="241"/>
      <c r="J27" s="451"/>
      <c r="K27" s="394">
        <f>_xlfn.IFNA(VLOOKUP(CONCATENATE($K$5,$B27,$C27),CAP!$A$6:$N$200,14,FALSE),0)</f>
        <v>0</v>
      </c>
      <c r="L27" s="243">
        <f>_xlfn.IFNA(VLOOKUP(CONCATENATE($L$5,$B27,$C27),'SER1'!$A$6:$N$200,14,FALSE),0)</f>
        <v>0</v>
      </c>
      <c r="M27" s="243">
        <f>_xlfn.IFNA(VLOOKUP(CONCATENATE($M$5,$B27,$C27),ALB!$A$6:$N$200,14,FALSE),0)</f>
        <v>0</v>
      </c>
      <c r="N27" s="243">
        <f>_xlfn.IFNA(VLOOKUP(CONCATENATE($N$5,$B27,$C27),KR!$A$6:$N$117,14,FALSE),0)</f>
        <v>0</v>
      </c>
      <c r="O27" s="243">
        <f>_xlfn.IFNA(VLOOKUP(CONCATENATE($O$5,$B27,$C27),[2]SER2!$A$6:$N$144,14,FALSE),0)</f>
        <v>0</v>
      </c>
      <c r="P27" s="243"/>
      <c r="Q27" s="243">
        <f>_xlfn.IFNA(VLOOKUP(CONCATENATE($Q$5,$B27,$C27),DARD!$A$6:$N$203,14,FALSE),0)</f>
        <v>0</v>
      </c>
      <c r="R27" s="243">
        <f>_xlfn.IFNA(VLOOKUP(CONCATENATE($R$5,$B27,$C27),AVON!$A$6:$N$200,14,FALSE),0)</f>
        <v>0</v>
      </c>
      <c r="S27" s="243">
        <f>_xlfn.IFNA(VLOOKUP(CONCATENATE($S$5,$B27,$C27),MUR!$A$6:$N$200,14,FALSE),0)</f>
        <v>0</v>
      </c>
      <c r="T27" s="243">
        <f>_xlfn.IFNA(VLOOKUP(CONCATENATE($T$5,$B27,$C27),MOOR!$A$6:$N$200,14,FALSE),0)</f>
        <v>0</v>
      </c>
      <c r="U27" s="243">
        <f>_xlfn.IFNA(VLOOKUP(CONCATENATE($U$5,$B27,$C27),MORT!$A$6:$N$198,14,FALSE),0)</f>
        <v>0</v>
      </c>
      <c r="V27" s="243">
        <f>_xlfn.IFNA(VLOOKUP(CONCATENATE($V$5,$B27,$C27),KAL!$A$8:$N$198,14,FALSE),0)</f>
        <v>0</v>
      </c>
      <c r="W27" s="243">
        <f>_xlfn.IFNA(VLOOKUP(CONCATENATE($W$5,$B27,$C27),GID!$A$8:$N$198,14,FALSE),0)</f>
        <v>0</v>
      </c>
      <c r="X27" s="243">
        <f>_xlfn.IFNA(VLOOKUP(CONCATENATE($Y$5,$B27,$C27),[3]KEL!$A$6:$N$198,14,FALSE),0)</f>
        <v>0</v>
      </c>
      <c r="Y27" s="243">
        <f>_xlfn.IFNA(VLOOKUP(CONCATENATE($Y$5,$B27,$C27),ESP!$A$6:$N$198,14,FALSE),0)</f>
        <v>0</v>
      </c>
      <c r="Z27" s="243">
        <f>_xlfn.IFNA(VLOOKUP(CONCATENATE($Z$5,$B27,$C27),MOON!$A$6:$N$195,14,FALSE),0)</f>
        <v>0</v>
      </c>
      <c r="AA27" s="243">
        <f>_xlfn.IFNA(VLOOKUP(CONCATENATE($AA$5,$B27,$C27),DRY!$A$6:$N$200,14,FALSE),0)</f>
        <v>0</v>
      </c>
      <c r="AB27" s="243">
        <f>_xlfn.IFNA(VLOOKUP(CONCATENATE($AB$5,$B27,$C27),WALL!$A$6:$N$200,14,FALSE),0)</f>
        <v>0</v>
      </c>
      <c r="AC27" s="243">
        <f>_xlfn.IFNA(VLOOKUP(CONCATENATE($AC$5,$B27,$C27),[4]PCWA!$A$6:$N$200,14,FALSE),0)</f>
        <v>0</v>
      </c>
      <c r="AD27" s="243"/>
      <c r="AE27" s="243"/>
      <c r="AF27" s="243"/>
      <c r="AG27" s="243"/>
      <c r="AH27" s="244">
        <f>_xlfn.IFNA(VLOOKUP(CONCATENATE($AH$5,$B27,$C27),PCWA!$A$6:$N$231,14,FALSE),0)</f>
        <v>0</v>
      </c>
      <c r="AI27" s="230"/>
    </row>
    <row r="28" spans="1:35" x14ac:dyDescent="0.2">
      <c r="A28" s="564"/>
      <c r="B28" s="238"/>
      <c r="C28" s="245"/>
      <c r="D28" s="245"/>
      <c r="E28" s="245"/>
      <c r="F28" s="246"/>
      <c r="G28" s="242"/>
      <c r="H28" s="240"/>
      <c r="I28" s="241"/>
      <c r="J28" s="451"/>
      <c r="K28" s="394">
        <f>_xlfn.IFNA(VLOOKUP(CONCATENATE($K$5,$B28,$C28),CAP!$A$6:$N$200,14,FALSE),0)</f>
        <v>0</v>
      </c>
      <c r="L28" s="243">
        <f>_xlfn.IFNA(VLOOKUP(CONCATENATE($L$5,$B28,$C28),'SER1'!$A$6:$N$200,14,FALSE),0)</f>
        <v>0</v>
      </c>
      <c r="M28" s="243">
        <f>_xlfn.IFNA(VLOOKUP(CONCATENATE($M$5,$B28,$C28),ALB!$A$6:$N$200,14,FALSE),0)</f>
        <v>0</v>
      </c>
      <c r="N28" s="243">
        <f>_xlfn.IFNA(VLOOKUP(CONCATENATE($N$5,$B28,$C28),KR!$A$6:$N$117,14,FALSE),0)</f>
        <v>0</v>
      </c>
      <c r="O28" s="243">
        <f>_xlfn.IFNA(VLOOKUP(CONCATENATE($O$5,$B28,$C28),[2]SER2!$A$6:$N$144,14,FALSE),0)</f>
        <v>0</v>
      </c>
      <c r="P28" s="243"/>
      <c r="Q28" s="243">
        <f>_xlfn.IFNA(VLOOKUP(CONCATENATE($Q$5,$B28,$C28),DARD!$A$6:$N$203,14,FALSE),0)</f>
        <v>0</v>
      </c>
      <c r="R28" s="243">
        <f>_xlfn.IFNA(VLOOKUP(CONCATENATE($R$5,$B28,$C28),AVON!$A$6:$N$200,14,FALSE),0)</f>
        <v>0</v>
      </c>
      <c r="S28" s="243">
        <f>_xlfn.IFNA(VLOOKUP(CONCATENATE($S$5,$B28,$C28),MUR!$A$6:$N$200,14,FALSE),0)</f>
        <v>0</v>
      </c>
      <c r="T28" s="243">
        <f>_xlfn.IFNA(VLOOKUP(CONCATENATE($T$5,$B28,$C28),MOOR!$A$6:$N$200,14,FALSE),0)</f>
        <v>0</v>
      </c>
      <c r="U28" s="243">
        <f>_xlfn.IFNA(VLOOKUP(CONCATENATE($U$5,$B28,$C28),MORT!$A$6:$N$198,14,FALSE),0)</f>
        <v>0</v>
      </c>
      <c r="V28" s="243">
        <f>_xlfn.IFNA(VLOOKUP(CONCATENATE($V$5,$B28,$C28),KAL!$A$8:$N$198,14,FALSE),0)</f>
        <v>0</v>
      </c>
      <c r="W28" s="243">
        <f>_xlfn.IFNA(VLOOKUP(CONCATENATE($W$5,$B28,$C28),GID!$A$8:$N$198,14,FALSE),0)</f>
        <v>0</v>
      </c>
      <c r="X28" s="243">
        <f>_xlfn.IFNA(VLOOKUP(CONCATENATE($Y$5,$B28,$C28),[3]KEL!$A$6:$N$198,14,FALSE),0)</f>
        <v>0</v>
      </c>
      <c r="Y28" s="243">
        <f>_xlfn.IFNA(VLOOKUP(CONCATENATE($Y$5,$B28,$C28),ESP!$A$6:$N$198,14,FALSE),0)</f>
        <v>0</v>
      </c>
      <c r="Z28" s="243">
        <f>_xlfn.IFNA(VLOOKUP(CONCATENATE($Z$5,$B28,$C28),MOON!$A$6:$N$195,14,FALSE),0)</f>
        <v>0</v>
      </c>
      <c r="AA28" s="243">
        <f>_xlfn.IFNA(VLOOKUP(CONCATENATE($AA$5,$B28,$C28),DRY!$A$6:$N$200,14,FALSE),0)</f>
        <v>0</v>
      </c>
      <c r="AB28" s="243">
        <f>_xlfn.IFNA(VLOOKUP(CONCATENATE($AB$5,$B28,$C28),WALL!$A$6:$N$200,14,FALSE),0)</f>
        <v>0</v>
      </c>
      <c r="AC28" s="243">
        <f>_xlfn.IFNA(VLOOKUP(CONCATENATE($AC$5,$B28,$C28),[4]PCWA!$A$6:$N$200,14,FALSE),0)</f>
        <v>0</v>
      </c>
      <c r="AD28" s="243"/>
      <c r="AE28" s="243"/>
      <c r="AF28" s="243"/>
      <c r="AG28" s="243"/>
      <c r="AH28" s="244">
        <f>_xlfn.IFNA(VLOOKUP(CONCATENATE($AH$5,$B28,$C28),PCWA!$A$6:$N$231,14,FALSE),0)</f>
        <v>0</v>
      </c>
      <c r="AI28" s="231"/>
    </row>
    <row r="29" spans="1:35" x14ac:dyDescent="0.2">
      <c r="A29" s="564"/>
      <c r="B29" s="238"/>
      <c r="C29" s="245"/>
      <c r="D29" s="245"/>
      <c r="E29" s="245"/>
      <c r="F29" s="246"/>
      <c r="G29" s="242"/>
      <c r="H29" s="240"/>
      <c r="I29" s="241"/>
      <c r="J29" s="242"/>
      <c r="K29" s="394">
        <f>_xlfn.IFNA(VLOOKUP(CONCATENATE($K$5,$B29,$C29),'SER1'!$A$6:$N$200,14,FALSE),0)</f>
        <v>0</v>
      </c>
      <c r="L29" s="243">
        <f>_xlfn.IFNA(VLOOKUP(CONCATENATE($L$5,$B29,$C29),ALB!$A$6:$N$200,14,FALSE),0)</f>
        <v>0</v>
      </c>
      <c r="M29" s="243">
        <f>_xlfn.IFNA(VLOOKUP(CONCATENATE($M$5,$B29,$C29),KR!$A$6:$N$182,14,FALSE),0)</f>
        <v>0</v>
      </c>
      <c r="N29" s="243">
        <f>_xlfn.IFNA(VLOOKUP(CONCATENATE($N$5,$B29,$C29),DARD!$A$6:$N$135,14,FALSE),0)</f>
        <v>0</v>
      </c>
      <c r="O29" s="243">
        <f>_xlfn.IFNA(VLOOKUP(CONCATENATE($O$5,$B29,$C29),AVON!$A$6:$N$144,14,FALSE),0)</f>
        <v>0</v>
      </c>
      <c r="P29" s="243"/>
      <c r="Q29" s="243">
        <f>_xlfn.IFNA(VLOOKUP(CONCATENATE($Q$5,$B29,$C29),MUR!$A$6:$N$203,14,FALSE),0)</f>
        <v>0</v>
      </c>
      <c r="R29" s="243">
        <f>_xlfn.IFNA(VLOOKUP(CONCATENATE($R$5,$B29,$C29),MOOR!$A$6:$N$200,14,FALSE),0)</f>
        <v>0</v>
      </c>
      <c r="S29" s="243">
        <f>_xlfn.IFNA(VLOOKUP(CONCATENATE($S$5,$B29,$C29),KAL!$A$6:$N$200,14,FALSE),0)</f>
        <v>0</v>
      </c>
      <c r="T29" s="243">
        <f>_xlfn.IFNA(VLOOKUP(CONCATENATE($T$5,$B29,$C29),MORT!$A$6:$N$200,14,FALSE),0)</f>
        <v>0</v>
      </c>
      <c r="U29" s="243">
        <f>_xlfn.IFNA(VLOOKUP(CONCATENATE($U$5,$B29,$C29),ESP!$A$6:$N$198,14,FALSE),0)</f>
        <v>0</v>
      </c>
      <c r="V29" s="243">
        <f>_xlfn.IFNA(VLOOKUP(CONCATENATE($V$5,$B29,$C29),MOON!$A$8:$N$198,14,FALSE),0)</f>
        <v>0</v>
      </c>
      <c r="W29" s="243">
        <f>_xlfn.IFNA(VLOOKUP(CONCATENATE($W$5,$B29,$C29),DRY!$A$8:$N$198,14,FALSE),0)</f>
        <v>0</v>
      </c>
      <c r="X29" s="243">
        <f>_xlfn.IFNA(VLOOKUP(CONCATENATE($Y$5,$B29,$C29),[4]PCWA!$A$6:$N$198,14,FALSE),0)</f>
        <v>0</v>
      </c>
      <c r="Y29" s="243">
        <f>_xlfn.IFNA(VLOOKUP(CONCATENATE($Y$5,$B29,$C29),[4]PCWA!$A$6:$N$198,14,FALSE),0)</f>
        <v>0</v>
      </c>
      <c r="Z29" s="243"/>
      <c r="AA29" s="243"/>
      <c r="AB29" s="243"/>
      <c r="AC29" s="243"/>
      <c r="AD29" s="243"/>
      <c r="AE29" s="243"/>
      <c r="AF29" s="243"/>
      <c r="AG29" s="243"/>
      <c r="AH29" s="244">
        <f>_xlfn.IFNA(VLOOKUP(CONCATENATE($AH$5,$B29,$C29),PCWA!$A$6:$N$231,14,FALSE),0)</f>
        <v>0</v>
      </c>
      <c r="AI29" s="231"/>
    </row>
    <row r="30" spans="1:35" x14ac:dyDescent="0.2">
      <c r="A30" s="564"/>
      <c r="B30" s="238"/>
      <c r="C30" s="245"/>
      <c r="D30" s="245"/>
      <c r="E30" s="245"/>
      <c r="F30" s="246"/>
      <c r="G30" s="242"/>
      <c r="H30" s="240"/>
      <c r="I30" s="241"/>
      <c r="J30" s="242"/>
      <c r="K30" s="394">
        <f>_xlfn.IFNA(VLOOKUP(CONCATENATE($K$5,$B30,$C30),'SER1'!$A$6:$N$200,14,FALSE),0)</f>
        <v>0</v>
      </c>
      <c r="L30" s="243">
        <f>_xlfn.IFNA(VLOOKUP(CONCATENATE($L$5,$B30,$C30),ALB!$A$6:$N$200,14,FALSE),0)</f>
        <v>0</v>
      </c>
      <c r="M30" s="243">
        <f>_xlfn.IFNA(VLOOKUP(CONCATENATE($M$5,$B30,$C30),KR!$A$6:$N$182,14,FALSE),0)</f>
        <v>0</v>
      </c>
      <c r="N30" s="243">
        <f>_xlfn.IFNA(VLOOKUP(CONCATENATE($N$5,$B30,$C30),DARD!$A$6:$N$135,14,FALSE),0)</f>
        <v>0</v>
      </c>
      <c r="O30" s="243">
        <f>_xlfn.IFNA(VLOOKUP(CONCATENATE($O$5,$B30,$C30),AVON!$A$6:$N$144,14,FALSE),0)</f>
        <v>0</v>
      </c>
      <c r="P30" s="243"/>
      <c r="Q30" s="243">
        <f>_xlfn.IFNA(VLOOKUP(CONCATENATE($Q$5,$B30,$C30),MUR!$A$6:$N$203,14,FALSE),0)</f>
        <v>0</v>
      </c>
      <c r="R30" s="243">
        <f>_xlfn.IFNA(VLOOKUP(CONCATENATE($R$5,$B30,$C30),MOOR!$A$6:$N$200,14,FALSE),0)</f>
        <v>0</v>
      </c>
      <c r="S30" s="243">
        <f>_xlfn.IFNA(VLOOKUP(CONCATENATE($S$5,$B30,$C30),KAL!$A$6:$N$200,14,FALSE),0)</f>
        <v>0</v>
      </c>
      <c r="T30" s="243">
        <f>_xlfn.IFNA(VLOOKUP(CONCATENATE($T$5,$B30,$C30),MORT!$A$6:$N$200,14,FALSE),0)</f>
        <v>0</v>
      </c>
      <c r="U30" s="243">
        <f>_xlfn.IFNA(VLOOKUP(CONCATENATE($U$5,$B30,$C30),ESP!$A$6:$N$198,14,FALSE),0)</f>
        <v>0</v>
      </c>
      <c r="V30" s="243">
        <f>_xlfn.IFNA(VLOOKUP(CONCATENATE($V$5,$B30,$C30),MOON!$A$8:$N$198,14,FALSE),0)</f>
        <v>0</v>
      </c>
      <c r="W30" s="243">
        <f>_xlfn.IFNA(VLOOKUP(CONCATENATE($W$5,$B30,$C30),DRY!$A$8:$N$198,14,FALSE),0)</f>
        <v>0</v>
      </c>
      <c r="X30" s="243">
        <f>_xlfn.IFNA(VLOOKUP(CONCATENATE($Y$5,$B30,$C30),[4]PCWA!$A$6:$N$198,14,FALSE),0)</f>
        <v>0</v>
      </c>
      <c r="Y30" s="243">
        <f>_xlfn.IFNA(VLOOKUP(CONCATENATE($Y$5,$B30,$C30),[4]PCWA!$A$6:$N$198,14,FALSE),0)</f>
        <v>0</v>
      </c>
      <c r="Z30" s="243"/>
      <c r="AA30" s="243"/>
      <c r="AB30" s="243"/>
      <c r="AC30" s="243"/>
      <c r="AD30" s="243"/>
      <c r="AE30" s="243"/>
      <c r="AF30" s="243"/>
      <c r="AG30" s="243"/>
      <c r="AH30" s="244">
        <f>_xlfn.IFNA(VLOOKUP(CONCATENATE($AH$5,$B30,$C30),PCWA!$A$6:$N$231,14,FALSE),0)</f>
        <v>0</v>
      </c>
      <c r="AI30" s="231"/>
    </row>
    <row r="31" spans="1:35" x14ac:dyDescent="0.2">
      <c r="A31" s="564"/>
      <c r="B31" s="368"/>
      <c r="C31" s="245"/>
      <c r="D31" s="239"/>
      <c r="E31" s="239"/>
      <c r="F31" s="246"/>
      <c r="G31" s="242"/>
      <c r="H31" s="240"/>
      <c r="I31" s="241"/>
      <c r="J31" s="242"/>
      <c r="K31" s="394">
        <f>_xlfn.IFNA(VLOOKUP(CONCATENATE($K$5,$B31,$C31),'SER1'!$A$6:$N$200,14,FALSE),0)</f>
        <v>0</v>
      </c>
      <c r="L31" s="243">
        <f>_xlfn.IFNA(VLOOKUP(CONCATENATE($L$5,$B31,$C31),ALB!$A$6:$N$200,14,FALSE),0)</f>
        <v>0</v>
      </c>
      <c r="M31" s="243">
        <f>_xlfn.IFNA(VLOOKUP(CONCATENATE($M$5,$B31,$C31),KR!$A$6:$N$182,14,FALSE),0)</f>
        <v>0</v>
      </c>
      <c r="N31" s="243">
        <f>_xlfn.IFNA(VLOOKUP(CONCATENATE($N$5,$B31,$C31),DARD!$A$6:$N$135,14,FALSE),0)</f>
        <v>0</v>
      </c>
      <c r="O31" s="243">
        <f>_xlfn.IFNA(VLOOKUP(CONCATENATE($O$5,$B31,$C31),AVON!$A$6:$N$144,14,FALSE),0)</f>
        <v>0</v>
      </c>
      <c r="P31" s="243"/>
      <c r="Q31" s="243">
        <f>_xlfn.IFNA(VLOOKUP(CONCATENATE($Q$5,$B31,$C31),MUR!$A$6:$N$203,14,FALSE),0)</f>
        <v>0</v>
      </c>
      <c r="R31" s="243">
        <f>_xlfn.IFNA(VLOOKUP(CONCATENATE($R$5,$B31,$C31),MOOR!$A$6:$N$200,14,FALSE),0)</f>
        <v>0</v>
      </c>
      <c r="S31" s="243">
        <f>_xlfn.IFNA(VLOOKUP(CONCATENATE($S$5,$B31,$C31),KAL!$A$6:$N$200,14,FALSE),0)</f>
        <v>0</v>
      </c>
      <c r="T31" s="243">
        <f>_xlfn.IFNA(VLOOKUP(CONCATENATE($T$5,$B31,$C31),MORT!$A$6:$N$200,14,FALSE),0)</f>
        <v>0</v>
      </c>
      <c r="U31" s="243">
        <f>_xlfn.IFNA(VLOOKUP(CONCATENATE($U$5,$B31,$C31),ESP!$A$6:$N$198,14,FALSE),0)</f>
        <v>0</v>
      </c>
      <c r="V31" s="243">
        <f>_xlfn.IFNA(VLOOKUP(CONCATENATE($V$5,$B31,$C31),MOON!$A$8:$N$198,14,FALSE),0)</f>
        <v>0</v>
      </c>
      <c r="W31" s="243">
        <f>_xlfn.IFNA(VLOOKUP(CONCATENATE($W$5,$B31,$C31),DRY!$A$8:$N$198,14,FALSE),0)</f>
        <v>0</v>
      </c>
      <c r="X31" s="243">
        <f>_xlfn.IFNA(VLOOKUP(CONCATENATE($Y$5,$B31,$C31),[4]PCWA!$A$6:$N$198,14,FALSE),0)</f>
        <v>0</v>
      </c>
      <c r="Y31" s="243">
        <f>_xlfn.IFNA(VLOOKUP(CONCATENATE($Y$5,$B31,$C31),[4]PCWA!$A$6:$N$198,14,FALSE),0)</f>
        <v>0</v>
      </c>
      <c r="Z31" s="243"/>
      <c r="AA31" s="243"/>
      <c r="AB31" s="243"/>
      <c r="AC31" s="243"/>
      <c r="AD31" s="243"/>
      <c r="AE31" s="243"/>
      <c r="AF31" s="243"/>
      <c r="AG31" s="243"/>
      <c r="AH31" s="244">
        <f>_xlfn.IFNA(VLOOKUP(CONCATENATE($AH$5,$B31,$C31),PCWA!$A$6:$N$231,14,FALSE),0)</f>
        <v>0</v>
      </c>
      <c r="AI31" s="231"/>
    </row>
    <row r="32" spans="1:35" x14ac:dyDescent="0.2">
      <c r="A32" s="564"/>
      <c r="B32" s="238"/>
      <c r="C32" s="245"/>
      <c r="D32" s="245"/>
      <c r="E32" s="245"/>
      <c r="F32" s="246"/>
      <c r="G32" s="242"/>
      <c r="H32" s="240"/>
      <c r="I32" s="241"/>
      <c r="J32" s="242"/>
      <c r="K32" s="394">
        <f>_xlfn.IFNA(VLOOKUP(CONCATENATE($K$5,$B32,$C32),'SER1'!$A$6:$N$200,14,FALSE),0)</f>
        <v>0</v>
      </c>
      <c r="L32" s="243">
        <f>_xlfn.IFNA(VLOOKUP(CONCATENATE($L$5,$B32,$C32),ALB!$A$6:$N$200,14,FALSE),0)</f>
        <v>0</v>
      </c>
      <c r="M32" s="243">
        <f>_xlfn.IFNA(VLOOKUP(CONCATENATE($M$5,$B32,$C32),KR!$A$6:$N$182,14,FALSE),0)</f>
        <v>0</v>
      </c>
      <c r="N32" s="243">
        <f>_xlfn.IFNA(VLOOKUP(CONCATENATE($N$5,$B32,$C32),DARD!$A$6:$N$135,14,FALSE),0)</f>
        <v>0</v>
      </c>
      <c r="O32" s="243">
        <f>_xlfn.IFNA(VLOOKUP(CONCATENATE($O$5,$B32,$C32),AVON!$A$6:$N$144,14,FALSE),0)</f>
        <v>0</v>
      </c>
      <c r="P32" s="243"/>
      <c r="Q32" s="243">
        <f>_xlfn.IFNA(VLOOKUP(CONCATENATE($Q$5,$B32,$C32),MUR!$A$6:$N$203,14,FALSE),0)</f>
        <v>0</v>
      </c>
      <c r="R32" s="243">
        <f>_xlfn.IFNA(VLOOKUP(CONCATENATE($R$5,$B32,$C32),MOOR!$A$6:$N$200,14,FALSE),0)</f>
        <v>0</v>
      </c>
      <c r="S32" s="243">
        <f>_xlfn.IFNA(VLOOKUP(CONCATENATE($S$5,$B32,$C32),KAL!$A$6:$N$200,14,FALSE),0)</f>
        <v>0</v>
      </c>
      <c r="T32" s="243">
        <f>_xlfn.IFNA(VLOOKUP(CONCATENATE($T$5,$B32,$C32),MORT!$A$6:$N$200,14,FALSE),0)</f>
        <v>0</v>
      </c>
      <c r="U32" s="243">
        <f>_xlfn.IFNA(VLOOKUP(CONCATENATE($U$5,$B32,$C32),ESP!$A$6:$N$198,14,FALSE),0)</f>
        <v>0</v>
      </c>
      <c r="V32" s="243">
        <f>_xlfn.IFNA(VLOOKUP(CONCATENATE($V$5,$B32,$C32),MOON!$A$8:$N$198,14,FALSE),0)</f>
        <v>0</v>
      </c>
      <c r="W32" s="243">
        <f>_xlfn.IFNA(VLOOKUP(CONCATENATE($W$5,$B32,$C32),DRY!$A$8:$N$198,14,FALSE),0)</f>
        <v>0</v>
      </c>
      <c r="X32" s="243">
        <f>_xlfn.IFNA(VLOOKUP(CONCATENATE($Y$5,$B32,$C32),[4]PCWA!$A$6:$N$198,14,FALSE),0)</f>
        <v>0</v>
      </c>
      <c r="Y32" s="243">
        <f>_xlfn.IFNA(VLOOKUP(CONCATENATE($Y$5,$B32,$C32),[4]PCWA!$A$6:$N$198,14,FALSE),0)</f>
        <v>0</v>
      </c>
      <c r="Z32" s="243"/>
      <c r="AA32" s="243"/>
      <c r="AB32" s="243"/>
      <c r="AC32" s="243"/>
      <c r="AD32" s="243"/>
      <c r="AE32" s="243"/>
      <c r="AF32" s="243"/>
      <c r="AG32" s="243"/>
      <c r="AH32" s="244">
        <f>_xlfn.IFNA(VLOOKUP(CONCATENATE($AH$5,$B32,$C32),PCWA!$A$6:$N$231,14,FALSE),0)</f>
        <v>0</v>
      </c>
      <c r="AI32" s="230"/>
    </row>
    <row r="33" spans="1:35" x14ac:dyDescent="0.2">
      <c r="A33" s="564"/>
      <c r="B33" s="238"/>
      <c r="C33" s="245"/>
      <c r="D33" s="245"/>
      <c r="E33" s="245"/>
      <c r="F33" s="246"/>
      <c r="G33" s="242"/>
      <c r="H33" s="240"/>
      <c r="I33" s="241"/>
      <c r="J33" s="242"/>
      <c r="K33" s="394">
        <f>_xlfn.IFNA(VLOOKUP(CONCATENATE($K$5,$B33,$C33),'SER1'!$A$6:$N$200,14,FALSE),0)</f>
        <v>0</v>
      </c>
      <c r="L33" s="243">
        <f>_xlfn.IFNA(VLOOKUP(CONCATENATE($L$5,$B33,$C33),ALB!$A$6:$N$200,14,FALSE),0)</f>
        <v>0</v>
      </c>
      <c r="M33" s="243">
        <f>_xlfn.IFNA(VLOOKUP(CONCATENATE($M$5,$B33,$C33),KR!$A$6:$N$182,14,FALSE),0)</f>
        <v>0</v>
      </c>
      <c r="N33" s="243">
        <f>_xlfn.IFNA(VLOOKUP(CONCATENATE($N$5,$B33,$C33),DARD!$A$6:$N$135,14,FALSE),0)</f>
        <v>0</v>
      </c>
      <c r="O33" s="243">
        <f>_xlfn.IFNA(VLOOKUP(CONCATENATE($O$5,$B33,$C33),AVON!$A$6:$N$144,14,FALSE),0)</f>
        <v>0</v>
      </c>
      <c r="P33" s="243"/>
      <c r="Q33" s="243">
        <f>_xlfn.IFNA(VLOOKUP(CONCATENATE($Q$5,$B33,$C33),MUR!$A$6:$N$203,14,FALSE),0)</f>
        <v>0</v>
      </c>
      <c r="R33" s="243">
        <f>_xlfn.IFNA(VLOOKUP(CONCATENATE($R$5,$B33,$C33),MOOR!$A$6:$N$200,14,FALSE),0)</f>
        <v>0</v>
      </c>
      <c r="S33" s="243">
        <f>_xlfn.IFNA(VLOOKUP(CONCATENATE($S$5,$B33,$C33),KAL!$A$6:$N$200,14,FALSE),0)</f>
        <v>0</v>
      </c>
      <c r="T33" s="243">
        <f>_xlfn.IFNA(VLOOKUP(CONCATENATE($T$5,$B33,$C33),MORT!$A$6:$N$200,14,FALSE),0)</f>
        <v>0</v>
      </c>
      <c r="U33" s="243">
        <f>_xlfn.IFNA(VLOOKUP(CONCATENATE($U$5,$B33,$C33),ESP!$A$6:$N$198,14,FALSE),0)</f>
        <v>0</v>
      </c>
      <c r="V33" s="243">
        <f>_xlfn.IFNA(VLOOKUP(CONCATENATE($V$5,$B33,$C33),MOON!$A$8:$N$198,14,FALSE),0)</f>
        <v>0</v>
      </c>
      <c r="W33" s="243">
        <f>_xlfn.IFNA(VLOOKUP(CONCATENATE($W$5,$B33,$C33),DRY!$A$8:$N$198,14,FALSE),0)</f>
        <v>0</v>
      </c>
      <c r="X33" s="243">
        <f>_xlfn.IFNA(VLOOKUP(CONCATENATE($Y$5,$B33,$C33),[4]PCWA!$A$6:$N$198,14,FALSE),0)</f>
        <v>0</v>
      </c>
      <c r="Y33" s="243">
        <f>_xlfn.IFNA(VLOOKUP(CONCATENATE($Y$5,$B33,$C33),[4]PCWA!$A$6:$N$198,14,FALSE),0)</f>
        <v>0</v>
      </c>
      <c r="Z33" s="243"/>
      <c r="AA33" s="243"/>
      <c r="AB33" s="243"/>
      <c r="AC33" s="243"/>
      <c r="AD33" s="243"/>
      <c r="AE33" s="359"/>
      <c r="AF33" s="243"/>
      <c r="AG33" s="243"/>
      <c r="AH33" s="244">
        <f>_xlfn.IFNA(VLOOKUP(CONCATENATE($AH$5,$B33,$C33),PCWA!$A$6:$N$231,14,FALSE),0)</f>
        <v>0</v>
      </c>
      <c r="AI33" s="230"/>
    </row>
    <row r="34" spans="1:35" x14ac:dyDescent="0.2">
      <c r="A34" s="564"/>
      <c r="B34" s="238"/>
      <c r="C34" s="245"/>
      <c r="D34" s="245"/>
      <c r="E34" s="245"/>
      <c r="F34" s="246"/>
      <c r="G34" s="242"/>
      <c r="H34" s="240"/>
      <c r="I34" s="241"/>
      <c r="J34" s="242"/>
      <c r="K34" s="394">
        <f>_xlfn.IFNA(VLOOKUP(CONCATENATE($K$5,$B34,$C34),'SER1'!$A$6:$N$200,14,FALSE),0)</f>
        <v>0</v>
      </c>
      <c r="L34" s="243">
        <f>_xlfn.IFNA(VLOOKUP(CONCATENATE($L$5,$B34,$C34),ALB!$A$6:$N$200,14,FALSE),0)</f>
        <v>0</v>
      </c>
      <c r="M34" s="243">
        <f>_xlfn.IFNA(VLOOKUP(CONCATENATE($M$5,$B34,$C34),KR!$A$6:$N$182,14,FALSE),0)</f>
        <v>0</v>
      </c>
      <c r="N34" s="243">
        <f>_xlfn.IFNA(VLOOKUP(CONCATENATE($N$5,$B34,$C34),DARD!$A$6:$N$135,14,FALSE),0)</f>
        <v>0</v>
      </c>
      <c r="O34" s="243">
        <f>_xlfn.IFNA(VLOOKUP(CONCATENATE($O$5,$B34,$C34),AVON!$A$6:$N$144,14,FALSE),0)</f>
        <v>0</v>
      </c>
      <c r="P34" s="243"/>
      <c r="Q34" s="243">
        <f>_xlfn.IFNA(VLOOKUP(CONCATENATE($Q$5,$B34,$C34),MUR!$A$6:$N$203,14,FALSE),0)</f>
        <v>0</v>
      </c>
      <c r="R34" s="243">
        <f>_xlfn.IFNA(VLOOKUP(CONCATENATE($R$5,$B34,$C34),MOOR!$A$6:$N$200,14,FALSE),0)</f>
        <v>0</v>
      </c>
      <c r="S34" s="243">
        <f>_xlfn.IFNA(VLOOKUP(CONCATENATE($S$5,$B34,$C34),KAL!$A$6:$N$200,14,FALSE),0)</f>
        <v>0</v>
      </c>
      <c r="T34" s="243">
        <f>_xlfn.IFNA(VLOOKUP(CONCATENATE($T$5,$B34,$C34),MORT!$A$6:$N$200,14,FALSE),0)</f>
        <v>0</v>
      </c>
      <c r="U34" s="243">
        <f>_xlfn.IFNA(VLOOKUP(CONCATENATE($U$5,$B34,$C34),ESP!$A$6:$N$198,14,FALSE),0)</f>
        <v>0</v>
      </c>
      <c r="V34" s="243">
        <f>_xlfn.IFNA(VLOOKUP(CONCATENATE($V$5,$B34,$C34),MOON!$A$8:$N$198,14,FALSE),0)</f>
        <v>0</v>
      </c>
      <c r="W34" s="243">
        <f>_xlfn.IFNA(VLOOKUP(CONCATENATE($W$5,$B34,$C34),DRY!$A$8:$N$198,14,FALSE),0)</f>
        <v>0</v>
      </c>
      <c r="X34" s="243">
        <f>_xlfn.IFNA(VLOOKUP(CONCATENATE($Y$5,$B34,$C34),[4]PCWA!$A$6:$N$198,14,FALSE),0)</f>
        <v>0</v>
      </c>
      <c r="Y34" s="243">
        <f>_xlfn.IFNA(VLOOKUP(CONCATENATE($Y$5,$B34,$C34),[4]PCWA!$A$6:$N$198,14,FALSE),0)</f>
        <v>0</v>
      </c>
      <c r="Z34" s="243"/>
      <c r="AA34" s="243"/>
      <c r="AB34" s="243"/>
      <c r="AC34" s="243"/>
      <c r="AD34" s="243"/>
      <c r="AE34" s="243"/>
      <c r="AF34" s="243"/>
      <c r="AG34" s="243"/>
      <c r="AH34" s="244">
        <f>_xlfn.IFNA(VLOOKUP(CONCATENATE($AH$5,$B34,$C34),PCWA!$A$6:$N$231,14,FALSE),0)</f>
        <v>0</v>
      </c>
      <c r="AI34" s="230"/>
    </row>
    <row r="35" spans="1:35" s="3" customFormat="1" x14ac:dyDescent="0.2">
      <c r="A35" s="564"/>
      <c r="B35" s="238"/>
      <c r="C35" s="245"/>
      <c r="D35" s="245"/>
      <c r="E35" s="245"/>
      <c r="F35" s="246"/>
      <c r="G35" s="242"/>
      <c r="H35" s="240"/>
      <c r="I35" s="241"/>
      <c r="J35" s="242"/>
      <c r="K35" s="394">
        <f>_xlfn.IFNA(VLOOKUP(CONCATENATE($K$5,$B35,$C35),'SER1'!$A$6:$N$200,14,FALSE),0)</f>
        <v>0</v>
      </c>
      <c r="L35" s="243">
        <f>_xlfn.IFNA(VLOOKUP(CONCATENATE($L$5,$B35,$C35),ALB!$A$6:$N$200,14,FALSE),0)</f>
        <v>0</v>
      </c>
      <c r="M35" s="243">
        <f>_xlfn.IFNA(VLOOKUP(CONCATENATE($M$5,$B35,$C35),KR!$A$6:$N$182,14,FALSE),0)</f>
        <v>0</v>
      </c>
      <c r="N35" s="243">
        <f>_xlfn.IFNA(VLOOKUP(CONCATENATE($N$5,$B35,$C35),DARD!$A$6:$N$135,14,FALSE),0)</f>
        <v>0</v>
      </c>
      <c r="O35" s="243">
        <f>_xlfn.IFNA(VLOOKUP(CONCATENATE($O$5,$B35,$C35),AVON!$A$6:$N$144,14,FALSE),0)</f>
        <v>0</v>
      </c>
      <c r="P35" s="243"/>
      <c r="Q35" s="243">
        <f>_xlfn.IFNA(VLOOKUP(CONCATENATE($Q$5,$B35,$C35),MUR!$A$6:$N$203,14,FALSE),0)</f>
        <v>0</v>
      </c>
      <c r="R35" s="243">
        <f>_xlfn.IFNA(VLOOKUP(CONCATENATE($R$5,$B35,$C35),MOOR!$A$6:$N$200,14,FALSE),0)</f>
        <v>0</v>
      </c>
      <c r="S35" s="243">
        <f>_xlfn.IFNA(VLOOKUP(CONCATENATE($S$5,$B35,$C35),KAL!$A$6:$N$200,14,FALSE),0)</f>
        <v>0</v>
      </c>
      <c r="T35" s="243">
        <f>_xlfn.IFNA(VLOOKUP(CONCATENATE($T$5,$B35,$C35),MORT!$A$6:$N$200,14,FALSE),0)</f>
        <v>0</v>
      </c>
      <c r="U35" s="243">
        <f>_xlfn.IFNA(VLOOKUP(CONCATENATE($U$5,$B35,$C35),ESP!$A$6:$N$198,14,FALSE),0)</f>
        <v>0</v>
      </c>
      <c r="V35" s="243">
        <f>_xlfn.IFNA(VLOOKUP(CONCATENATE($V$5,$B35,$C35),MOON!$A$8:$N$198,14,FALSE),0)</f>
        <v>0</v>
      </c>
      <c r="W35" s="243">
        <f>_xlfn.IFNA(VLOOKUP(CONCATENATE($W$5,$B35,$C35),DRY!$A$8:$N$198,14,FALSE),0)</f>
        <v>0</v>
      </c>
      <c r="X35" s="243">
        <f>_xlfn.IFNA(VLOOKUP(CONCATENATE($Y$5,$B35,$C35),[4]PCWA!$A$6:$N$198,14,FALSE),0)</f>
        <v>0</v>
      </c>
      <c r="Y35" s="243">
        <f>_xlfn.IFNA(VLOOKUP(CONCATENATE($Y$5,$B35,$C35),[4]PCWA!$A$6:$N$198,14,FALSE),0)</f>
        <v>0</v>
      </c>
      <c r="Z35" s="243"/>
      <c r="AA35" s="243"/>
      <c r="AB35" s="243"/>
      <c r="AC35" s="243"/>
      <c r="AD35" s="243"/>
      <c r="AE35" s="243"/>
      <c r="AF35" s="243"/>
      <c r="AG35" s="243"/>
      <c r="AH35" s="244">
        <f>_xlfn.IFNA(VLOOKUP(CONCATENATE($AH$5,$B35,$C35),PCWA!$A$6:$N$231,14,FALSE),0)</f>
        <v>0</v>
      </c>
      <c r="AI35" s="231"/>
    </row>
    <row r="36" spans="1:35" x14ac:dyDescent="0.2">
      <c r="A36" s="564"/>
      <c r="B36" s="238"/>
      <c r="C36" s="245"/>
      <c r="D36" s="245"/>
      <c r="E36" s="245"/>
      <c r="F36" s="246"/>
      <c r="G36" s="242"/>
      <c r="H36" s="240"/>
      <c r="I36" s="241"/>
      <c r="J36" s="242"/>
      <c r="K36" s="394">
        <f>_xlfn.IFNA(VLOOKUP(CONCATENATE($K$5,$B36,$C36),'SER1'!$A$6:$N$200,14,FALSE),0)</f>
        <v>0</v>
      </c>
      <c r="L36" s="243">
        <f>_xlfn.IFNA(VLOOKUP(CONCATENATE($L$5,$B36,$C36),ALB!$A$6:$N$200,14,FALSE),0)</f>
        <v>0</v>
      </c>
      <c r="M36" s="243">
        <f>_xlfn.IFNA(VLOOKUP(CONCATENATE($M$5,$B36,$C36),KR!$A$6:$N$182,14,FALSE),0)</f>
        <v>0</v>
      </c>
      <c r="N36" s="243">
        <f>_xlfn.IFNA(VLOOKUP(CONCATENATE($N$5,$B36,$C36),DARD!$A$6:$N$135,14,FALSE),0)</f>
        <v>0</v>
      </c>
      <c r="O36" s="243">
        <f>_xlfn.IFNA(VLOOKUP(CONCATENATE($O$5,$B36,$C36),AVON!$A$6:$N$144,14,FALSE),0)</f>
        <v>0</v>
      </c>
      <c r="P36" s="243"/>
      <c r="Q36" s="243">
        <f>_xlfn.IFNA(VLOOKUP(CONCATENATE($Q$5,$B36,$C36),MUR!$A$6:$N$203,14,FALSE),0)</f>
        <v>0</v>
      </c>
      <c r="R36" s="243">
        <f>_xlfn.IFNA(VLOOKUP(CONCATENATE($R$5,$B36,$C36),MOOR!$A$6:$N$200,14,FALSE),0)</f>
        <v>0</v>
      </c>
      <c r="S36" s="243">
        <f>_xlfn.IFNA(VLOOKUP(CONCATENATE($S$5,$B36,$C36),KAL!$A$6:$N$200,14,FALSE),0)</f>
        <v>0</v>
      </c>
      <c r="T36" s="243">
        <f>_xlfn.IFNA(VLOOKUP(CONCATENATE($T$5,$B36,$C36),MORT!$A$6:$N$200,14,FALSE),0)</f>
        <v>0</v>
      </c>
      <c r="U36" s="243">
        <f>_xlfn.IFNA(VLOOKUP(CONCATENATE($U$5,$B36,$C36),ESP!$A$6:$N$198,14,FALSE),0)</f>
        <v>0</v>
      </c>
      <c r="V36" s="243">
        <f>_xlfn.IFNA(VLOOKUP(CONCATENATE($V$5,$B36,$C36),MOON!$A$8:$N$198,14,FALSE),0)</f>
        <v>0</v>
      </c>
      <c r="W36" s="243">
        <f>_xlfn.IFNA(VLOOKUP(CONCATENATE($W$5,$B36,$C36),DRY!$A$8:$N$198,14,FALSE),0)</f>
        <v>0</v>
      </c>
      <c r="X36" s="243">
        <f>_xlfn.IFNA(VLOOKUP(CONCATENATE($Y$5,$B36,$C36),[4]PCWA!$A$6:$N$198,14,FALSE),0)</f>
        <v>0</v>
      </c>
      <c r="Y36" s="243">
        <f>_xlfn.IFNA(VLOOKUP(CONCATENATE($Y$5,$B36,$C36),[4]PCWA!$A$6:$N$198,14,FALSE),0)</f>
        <v>0</v>
      </c>
      <c r="Z36" s="243"/>
      <c r="AA36" s="243"/>
      <c r="AB36" s="243"/>
      <c r="AC36" s="243"/>
      <c r="AD36" s="243"/>
      <c r="AE36" s="243"/>
      <c r="AF36" s="243"/>
      <c r="AG36" s="243"/>
      <c r="AH36" s="244">
        <f>_xlfn.IFNA(VLOOKUP(CONCATENATE($AH$5,$B36,$C36),PCWA!$A$6:$N$231,14,FALSE),0)</f>
        <v>0</v>
      </c>
      <c r="AI36" s="231"/>
    </row>
    <row r="37" spans="1:35" x14ac:dyDescent="0.2">
      <c r="A37" s="564"/>
      <c r="B37" s="238"/>
      <c r="C37" s="245"/>
      <c r="D37" s="245"/>
      <c r="E37" s="245"/>
      <c r="F37" s="246"/>
      <c r="G37" s="242"/>
      <c r="H37" s="240"/>
      <c r="I37" s="241"/>
      <c r="J37" s="242"/>
      <c r="K37" s="394">
        <f>_xlfn.IFNA(VLOOKUP(CONCATENATE($K$5,$B37,$C37),'SER1'!$A$6:$N$200,14,FALSE),0)</f>
        <v>0</v>
      </c>
      <c r="L37" s="243">
        <f>_xlfn.IFNA(VLOOKUP(CONCATENATE($L$5,$B37,$C37),ALB!$A$6:$N$200,14,FALSE),0)</f>
        <v>0</v>
      </c>
      <c r="M37" s="243">
        <f>_xlfn.IFNA(VLOOKUP(CONCATENATE($M$5,$B37,$C37),KR!$A$6:$N$182,14,FALSE),0)</f>
        <v>0</v>
      </c>
      <c r="N37" s="243">
        <f>_xlfn.IFNA(VLOOKUP(CONCATENATE($N$5,$B37,$C37),DARD!$A$6:$N$135,14,FALSE),0)</f>
        <v>0</v>
      </c>
      <c r="O37" s="243">
        <f>_xlfn.IFNA(VLOOKUP(CONCATENATE($O$5,$B37,$C37),AVON!$A$6:$N$144,14,FALSE),0)</f>
        <v>0</v>
      </c>
      <c r="P37" s="243"/>
      <c r="Q37" s="243">
        <f>_xlfn.IFNA(VLOOKUP(CONCATENATE($Q$5,$B37,$C37),MUR!$A$6:$N$203,14,FALSE),0)</f>
        <v>0</v>
      </c>
      <c r="R37" s="243">
        <f>_xlfn.IFNA(VLOOKUP(CONCATENATE($R$5,$B37,$C37),MOOR!$A$6:$N$200,14,FALSE),0)</f>
        <v>0</v>
      </c>
      <c r="S37" s="243">
        <f>_xlfn.IFNA(VLOOKUP(CONCATENATE($S$5,$B37,$C37),KAL!$A$6:$N$200,14,FALSE),0)</f>
        <v>0</v>
      </c>
      <c r="T37" s="243">
        <f>_xlfn.IFNA(VLOOKUP(CONCATENATE($T$5,$B37,$C37),MORT!$A$6:$N$200,14,FALSE),0)</f>
        <v>0</v>
      </c>
      <c r="U37" s="243">
        <f>_xlfn.IFNA(VLOOKUP(CONCATENATE($U$5,$B37,$C37),ESP!$A$6:$N$198,14,FALSE),0)</f>
        <v>0</v>
      </c>
      <c r="V37" s="243">
        <f>_xlfn.IFNA(VLOOKUP(CONCATENATE($V$5,$B37,$C37),MOON!$A$8:$N$198,14,FALSE),0)</f>
        <v>0</v>
      </c>
      <c r="W37" s="243">
        <f>_xlfn.IFNA(VLOOKUP(CONCATENATE($W$5,$B37,$C37),DRY!$A$8:$N$198,14,FALSE),0)</f>
        <v>0</v>
      </c>
      <c r="X37" s="243">
        <f>_xlfn.IFNA(VLOOKUP(CONCATENATE($Y$5,$B37,$C37),[4]PCWA!$A$6:$N$198,14,FALSE),0)</f>
        <v>0</v>
      </c>
      <c r="Y37" s="243">
        <f>_xlfn.IFNA(VLOOKUP(CONCATENATE($Y$5,$B37,$C37),[4]PCWA!$A$6:$N$198,14,FALSE),0)</f>
        <v>0</v>
      </c>
      <c r="Z37" s="243"/>
      <c r="AA37" s="243"/>
      <c r="AB37" s="243"/>
      <c r="AC37" s="243"/>
      <c r="AD37" s="243"/>
      <c r="AE37" s="243"/>
      <c r="AF37" s="243"/>
      <c r="AG37" s="243"/>
      <c r="AH37" s="244">
        <f>_xlfn.IFNA(VLOOKUP(CONCATENATE($AH$5,$B37,$C37),PCWA!$A$6:$N$231,14,FALSE),0)</f>
        <v>0</v>
      </c>
      <c r="AI37" s="231"/>
    </row>
    <row r="38" spans="1:35" x14ac:dyDescent="0.2">
      <c r="A38" s="564"/>
      <c r="B38" s="238"/>
      <c r="C38" s="245"/>
      <c r="D38" s="245"/>
      <c r="E38" s="245"/>
      <c r="F38" s="246"/>
      <c r="G38" s="242"/>
      <c r="H38" s="240"/>
      <c r="I38" s="241"/>
      <c r="J38" s="242"/>
      <c r="K38" s="394">
        <f>_xlfn.IFNA(VLOOKUP(CONCATENATE($K$5,$B38,$C38),'SER1'!$A$6:$N$200,14,FALSE),0)</f>
        <v>0</v>
      </c>
      <c r="L38" s="243">
        <f>_xlfn.IFNA(VLOOKUP(CONCATENATE($L$5,$B38,$C38),ALB!$A$6:$N$200,14,FALSE),0)</f>
        <v>0</v>
      </c>
      <c r="M38" s="243">
        <f>_xlfn.IFNA(VLOOKUP(CONCATENATE($M$5,$B38,$C38),KR!$A$6:$N$182,14,FALSE),0)</f>
        <v>0</v>
      </c>
      <c r="N38" s="243">
        <f>_xlfn.IFNA(VLOOKUP(CONCATENATE($N$5,$B38,$C38),DARD!$A$6:$N$135,14,FALSE),0)</f>
        <v>0</v>
      </c>
      <c r="O38" s="243">
        <f>_xlfn.IFNA(VLOOKUP(CONCATENATE($O$5,$B38,$C38),AVON!$A$6:$N$144,14,FALSE),0)</f>
        <v>0</v>
      </c>
      <c r="P38" s="243"/>
      <c r="Q38" s="243">
        <f>_xlfn.IFNA(VLOOKUP(CONCATENATE($Q$5,$B38,$C38),MUR!$A$6:$N$203,14,FALSE),0)</f>
        <v>0</v>
      </c>
      <c r="R38" s="243">
        <f>_xlfn.IFNA(VLOOKUP(CONCATENATE($R$5,$B38,$C38),MOOR!$A$6:$N$200,14,FALSE),0)</f>
        <v>0</v>
      </c>
      <c r="S38" s="243">
        <f>_xlfn.IFNA(VLOOKUP(CONCATENATE($S$5,$B38,$C38),KAL!$A$6:$N$200,14,FALSE),0)</f>
        <v>0</v>
      </c>
      <c r="T38" s="243">
        <f>_xlfn.IFNA(VLOOKUP(CONCATENATE($T$5,$B38,$C38),MORT!$A$6:$N$200,14,FALSE),0)</f>
        <v>0</v>
      </c>
      <c r="U38" s="243">
        <f>_xlfn.IFNA(VLOOKUP(CONCATENATE($U$5,$B38,$C38),ESP!$A$6:$N$198,14,FALSE),0)</f>
        <v>0</v>
      </c>
      <c r="V38" s="243">
        <f>_xlfn.IFNA(VLOOKUP(CONCATENATE($V$5,$B38,$C38),MOON!$A$8:$N$198,14,FALSE),0)</f>
        <v>0</v>
      </c>
      <c r="W38" s="243">
        <f>_xlfn.IFNA(VLOOKUP(CONCATENATE($W$5,$B38,$C38),DRY!$A$8:$N$198,14,FALSE),0)</f>
        <v>0</v>
      </c>
      <c r="X38" s="243">
        <f>_xlfn.IFNA(VLOOKUP(CONCATENATE($Y$5,$B38,$C38),[4]PCWA!$A$6:$N$198,14,FALSE),0)</f>
        <v>0</v>
      </c>
      <c r="Y38" s="243">
        <f>_xlfn.IFNA(VLOOKUP(CONCATENATE($Y$5,$B38,$C38),[4]PCWA!$A$6:$N$198,14,FALSE),0)</f>
        <v>0</v>
      </c>
      <c r="Z38" s="243"/>
      <c r="AA38" s="243"/>
      <c r="AB38" s="243"/>
      <c r="AC38" s="243"/>
      <c r="AD38" s="243"/>
      <c r="AE38" s="243"/>
      <c r="AF38" s="243"/>
      <c r="AG38" s="243"/>
      <c r="AH38" s="244">
        <f>_xlfn.IFNA(VLOOKUP(CONCATENATE($AH$5,$B38,$C38),PCWA!$A$6:$N$231,14,FALSE),0)</f>
        <v>0</v>
      </c>
      <c r="AI38" s="231"/>
    </row>
    <row r="39" spans="1:35" x14ac:dyDescent="0.2">
      <c r="A39" s="564"/>
      <c r="B39" s="238"/>
      <c r="C39" s="245"/>
      <c r="D39" s="239"/>
      <c r="E39" s="239"/>
      <c r="F39" s="246"/>
      <c r="G39" s="242"/>
      <c r="H39" s="240"/>
      <c r="I39" s="241"/>
      <c r="J39" s="242"/>
      <c r="K39" s="243">
        <f>_xlfn.IFNA(VLOOKUP(CONCATENATE($K$5,$B39,$C39),'SER1'!$A$6:$N$200,14,FALSE),0)</f>
        <v>0</v>
      </c>
      <c r="L39" s="243">
        <f>_xlfn.IFNA(VLOOKUP(CONCATENATE($L$5,$B39,$C39),ALB!$A$6:$N$200,14,FALSE),0)</f>
        <v>0</v>
      </c>
      <c r="M39" s="243">
        <f>_xlfn.IFNA(VLOOKUP(CONCATENATE($M$5,$B39,$C39),KR!$A$6:$N$182,14,FALSE),0)</f>
        <v>0</v>
      </c>
      <c r="N39" s="243">
        <f>_xlfn.IFNA(VLOOKUP(CONCATENATE($N$5,$B39,$C39),DARD!$A$6:$N$135,14,FALSE),0)</f>
        <v>0</v>
      </c>
      <c r="O39" s="243">
        <f>_xlfn.IFNA(VLOOKUP(CONCATENATE($O$5,$B39,$C39),AVON!$A$6:$N$144,14,FALSE),0)</f>
        <v>0</v>
      </c>
      <c r="P39" s="243"/>
      <c r="Q39" s="243">
        <f>_xlfn.IFNA(VLOOKUP(CONCATENATE($Q$5,$B39,$C39),MUR!$A$6:$N$203,14,FALSE),0)</f>
        <v>0</v>
      </c>
      <c r="R39" s="243">
        <f>_xlfn.IFNA(VLOOKUP(CONCATENATE($R$5,$B39,$C39),MOOR!$A$6:$N$200,14,FALSE),0)</f>
        <v>0</v>
      </c>
      <c r="S39" s="243">
        <f>_xlfn.IFNA(VLOOKUP(CONCATENATE($S$5,$B39,$C39),KAL!$A$6:$N$200,14,FALSE),0)</f>
        <v>0</v>
      </c>
      <c r="T39" s="243">
        <f>_xlfn.IFNA(VLOOKUP(CONCATENATE($T$5,$B39,$C39),MORT!$A$6:$N$200,14,FALSE),0)</f>
        <v>0</v>
      </c>
      <c r="U39" s="243">
        <f>_xlfn.IFNA(VLOOKUP(CONCATENATE($U$5,$B39,$C39),ESP!$A$6:$N$198,14,FALSE),0)</f>
        <v>0</v>
      </c>
      <c r="V39" s="243">
        <f>_xlfn.IFNA(VLOOKUP(CONCATENATE($V$5,$B39,$C39),MOON!$A$8:$N$198,14,FALSE),0)</f>
        <v>0</v>
      </c>
      <c r="W39" s="243">
        <f>_xlfn.IFNA(VLOOKUP(CONCATENATE($W$5,$B39,$C39),DRY!$A$8:$N$198,14,FALSE),0)</f>
        <v>0</v>
      </c>
      <c r="X39" s="243">
        <f>_xlfn.IFNA(VLOOKUP(CONCATENATE($Y$5,$B39,$C39),[4]PCWA!$A$6:$N$198,14,FALSE),0)</f>
        <v>0</v>
      </c>
      <c r="Y39" s="243">
        <f>_xlfn.IFNA(VLOOKUP(CONCATENATE($Y$5,$B39,$C39),[4]PCWA!$A$6:$N$198,14,FALSE),0)</f>
        <v>0</v>
      </c>
      <c r="Z39" s="243"/>
      <c r="AA39" s="243"/>
      <c r="AB39" s="243"/>
      <c r="AC39" s="243"/>
      <c r="AD39" s="243"/>
      <c r="AE39" s="243"/>
      <c r="AF39" s="243"/>
      <c r="AG39" s="243"/>
      <c r="AH39" s="244">
        <f>_xlfn.IFNA(VLOOKUP(CONCATENATE($AH$5,$B39,$C39),PCWA!$A$6:$N$231,14,FALSE),0)</f>
        <v>0</v>
      </c>
      <c r="AI39" s="231"/>
    </row>
    <row r="40" spans="1:35" x14ac:dyDescent="0.2">
      <c r="A40" s="564"/>
      <c r="B40" s="238"/>
      <c r="C40" s="245"/>
      <c r="D40" s="245"/>
      <c r="E40" s="245"/>
      <c r="F40" s="246"/>
      <c r="G40" s="242"/>
      <c r="H40" s="240"/>
      <c r="I40" s="241"/>
      <c r="J40" s="242"/>
      <c r="K40" s="243">
        <f>_xlfn.IFNA(VLOOKUP(CONCATENATE($K$5,$B40,$C40),'SER1'!$A$6:$N$200,14,FALSE),0)</f>
        <v>0</v>
      </c>
      <c r="L40" s="243">
        <f>_xlfn.IFNA(VLOOKUP(CONCATENATE($L$5,$B40,$C40),ALB!$A$6:$N$200,14,FALSE),0)</f>
        <v>0</v>
      </c>
      <c r="M40" s="243">
        <f>_xlfn.IFNA(VLOOKUP(CONCATENATE($M$5,$B40,$C40),KR!$A$6:$N$182,14,FALSE),0)</f>
        <v>0</v>
      </c>
      <c r="N40" s="243">
        <f>_xlfn.IFNA(VLOOKUP(CONCATENATE($N$5,$B40,$C40),DARD!$A$6:$N$135,14,FALSE),0)</f>
        <v>0</v>
      </c>
      <c r="O40" s="243">
        <f>_xlfn.IFNA(VLOOKUP(CONCATENATE($O$5,$B40,$C40),AVON!$A$6:$N$144,14,FALSE),0)</f>
        <v>0</v>
      </c>
      <c r="P40" s="243"/>
      <c r="Q40" s="243">
        <f>_xlfn.IFNA(VLOOKUP(CONCATENATE($Q$5,$B40,$C40),MUR!$A$6:$N$203,14,FALSE),0)</f>
        <v>0</v>
      </c>
      <c r="R40" s="243">
        <f>_xlfn.IFNA(VLOOKUP(CONCATENATE($R$5,$B40,$C40),MOOR!$A$6:$N$200,14,FALSE),0)</f>
        <v>0</v>
      </c>
      <c r="S40" s="243">
        <f>_xlfn.IFNA(VLOOKUP(CONCATENATE($S$5,$B40,$C40),KAL!$A$6:$N$200,14,FALSE),0)</f>
        <v>0</v>
      </c>
      <c r="T40" s="243">
        <f>_xlfn.IFNA(VLOOKUP(CONCATENATE($T$5,$B40,$C40),MORT!$A$6:$N$200,14,FALSE),0)</f>
        <v>0</v>
      </c>
      <c r="U40" s="243">
        <f>_xlfn.IFNA(VLOOKUP(CONCATENATE($U$5,$B40,$C40),ESP!$A$6:$N$198,14,FALSE),0)</f>
        <v>0</v>
      </c>
      <c r="V40" s="243">
        <f>_xlfn.IFNA(VLOOKUP(CONCATENATE($V$5,$B40,$C40),MOON!$A$8:$N$198,14,FALSE),0)</f>
        <v>0</v>
      </c>
      <c r="W40" s="243">
        <f>_xlfn.IFNA(VLOOKUP(CONCATENATE($W$5,$B40,$C40),DRY!$A$8:$N$198,14,FALSE),0)</f>
        <v>0</v>
      </c>
      <c r="X40" s="243">
        <f>_xlfn.IFNA(VLOOKUP(CONCATENATE($Y$5,$B40,$C40),[4]PCWA!$A$6:$N$198,14,FALSE),0)</f>
        <v>0</v>
      </c>
      <c r="Y40" s="243">
        <f>_xlfn.IFNA(VLOOKUP(CONCATENATE($Y$5,$B40,$C40),[4]PCWA!$A$6:$N$198,14,FALSE),0)</f>
        <v>0</v>
      </c>
      <c r="Z40" s="243"/>
      <c r="AA40" s="243"/>
      <c r="AB40" s="243"/>
      <c r="AC40" s="243"/>
      <c r="AD40" s="243"/>
      <c r="AE40" s="243"/>
      <c r="AF40" s="243"/>
      <c r="AG40" s="243"/>
      <c r="AH40" s="244">
        <f>_xlfn.IFNA(VLOOKUP(CONCATENATE($AH$5,$B40,$C40),PCWA!$A$6:$N$231,14,FALSE),0)</f>
        <v>0</v>
      </c>
      <c r="AI40" s="231"/>
    </row>
    <row r="41" spans="1:35" x14ac:dyDescent="0.2">
      <c r="A41" s="564"/>
      <c r="B41" s="238"/>
      <c r="C41" s="245"/>
      <c r="D41" s="245"/>
      <c r="E41" s="245"/>
      <c r="F41" s="246"/>
      <c r="G41" s="242"/>
      <c r="H41" s="240"/>
      <c r="I41" s="241"/>
      <c r="J41" s="242"/>
      <c r="K41" s="243">
        <f>_xlfn.IFNA(VLOOKUP(CONCATENATE($K$5,$B41,$C41),'SER1'!$A$6:$N$200,14,FALSE),0)</f>
        <v>0</v>
      </c>
      <c r="L41" s="243">
        <f>_xlfn.IFNA(VLOOKUP(CONCATENATE($L$5,$B41,$C41),ALB!$A$6:$N$200,14,FALSE),0)</f>
        <v>0</v>
      </c>
      <c r="M41" s="243">
        <f>_xlfn.IFNA(VLOOKUP(CONCATENATE($M$5,$B41,$C41),KR!$A$6:$N$182,14,FALSE),0)</f>
        <v>0</v>
      </c>
      <c r="N41" s="243">
        <f>_xlfn.IFNA(VLOOKUP(CONCATENATE($N$5,$B41,$C41),DARD!$A$6:$N$135,14,FALSE),0)</f>
        <v>0</v>
      </c>
      <c r="O41" s="243">
        <f>_xlfn.IFNA(VLOOKUP(CONCATENATE($O$5,$B41,$C41),AVON!$A$6:$N$144,14,FALSE),0)</f>
        <v>0</v>
      </c>
      <c r="P41" s="243"/>
      <c r="Q41" s="243">
        <f>_xlfn.IFNA(VLOOKUP(CONCATENATE($Q$5,$B41,$C41),MUR!$A$6:$N$203,14,FALSE),0)</f>
        <v>0</v>
      </c>
      <c r="R41" s="243">
        <f>_xlfn.IFNA(VLOOKUP(CONCATENATE($R$5,$B41,$C41),MOOR!$A$6:$N$200,14,FALSE),0)</f>
        <v>0</v>
      </c>
      <c r="S41" s="243">
        <f>_xlfn.IFNA(VLOOKUP(CONCATENATE($S$5,$B41,$C41),KAL!$A$6:$N$200,14,FALSE),0)</f>
        <v>0</v>
      </c>
      <c r="T41" s="243">
        <f>_xlfn.IFNA(VLOOKUP(CONCATENATE($T$5,$B41,$C41),MORT!$A$6:$N$200,14,FALSE),0)</f>
        <v>0</v>
      </c>
      <c r="U41" s="243">
        <f>_xlfn.IFNA(VLOOKUP(CONCATENATE($U$5,$B41,$C41),ESP!$A$6:$N$198,14,FALSE),0)</f>
        <v>0</v>
      </c>
      <c r="V41" s="243">
        <f>_xlfn.IFNA(VLOOKUP(CONCATENATE($V$5,$B41,$C41),MOON!$A$8:$N$198,14,FALSE),0)</f>
        <v>0</v>
      </c>
      <c r="W41" s="243">
        <f>_xlfn.IFNA(VLOOKUP(CONCATENATE($W$5,$B41,$C41),DRY!$A$8:$N$198,14,FALSE),0)</f>
        <v>0</v>
      </c>
      <c r="X41" s="243">
        <f>_xlfn.IFNA(VLOOKUP(CONCATENATE($Y$5,$B41,$C41),[4]PCWA!$A$6:$N$198,14,FALSE),0)</f>
        <v>0</v>
      </c>
      <c r="Y41" s="243">
        <f>_xlfn.IFNA(VLOOKUP(CONCATENATE($Y$5,$B41,$C41),[4]PCWA!$A$6:$N$198,14,FALSE),0)</f>
        <v>0</v>
      </c>
      <c r="Z41" s="243"/>
      <c r="AA41" s="243"/>
      <c r="AB41" s="243"/>
      <c r="AC41" s="243"/>
      <c r="AD41" s="243"/>
      <c r="AE41" s="243"/>
      <c r="AF41" s="243"/>
      <c r="AG41" s="243"/>
      <c r="AH41" s="244">
        <f>_xlfn.IFNA(VLOOKUP(CONCATENATE($AH$5,$B41,$C41),PCWA!$A$6:$N$231,14,FALSE),0)</f>
        <v>0</v>
      </c>
      <c r="AI41" s="230"/>
    </row>
    <row r="42" spans="1:35" x14ac:dyDescent="0.2">
      <c r="A42" s="564"/>
      <c r="B42" s="238"/>
      <c r="C42" s="245"/>
      <c r="D42" s="245"/>
      <c r="E42" s="245"/>
      <c r="F42" s="246"/>
      <c r="G42" s="242"/>
      <c r="H42" s="240"/>
      <c r="I42" s="241"/>
      <c r="J42" s="242"/>
      <c r="K42" s="243">
        <f>_xlfn.IFNA(VLOOKUP(CONCATENATE($K$5,$B42,$C42),'SER1'!$A$6:$N$200,14,FALSE),0)</f>
        <v>0</v>
      </c>
      <c r="L42" s="243">
        <f>_xlfn.IFNA(VLOOKUP(CONCATENATE($L$5,$B42,$C42),ALB!$A$6:$N$200,14,FALSE),0)</f>
        <v>0</v>
      </c>
      <c r="M42" s="243">
        <f>_xlfn.IFNA(VLOOKUP(CONCATENATE($M$5,$B42,$C42),KR!$A$6:$N$182,14,FALSE),0)</f>
        <v>0</v>
      </c>
      <c r="N42" s="243">
        <f>_xlfn.IFNA(VLOOKUP(CONCATENATE($N$5,$B42,$C42),DARD!$A$6:$N$135,14,FALSE),0)</f>
        <v>0</v>
      </c>
      <c r="O42" s="243">
        <f>_xlfn.IFNA(VLOOKUP(CONCATENATE($O$5,$B42,$C42),AVON!$A$6:$N$144,14,FALSE),0)</f>
        <v>0</v>
      </c>
      <c r="P42" s="243"/>
      <c r="Q42" s="243">
        <f>_xlfn.IFNA(VLOOKUP(CONCATENATE($Q$5,$B42,$C42),MUR!$A$6:$N$203,14,FALSE),0)</f>
        <v>0</v>
      </c>
      <c r="R42" s="243">
        <f>_xlfn.IFNA(VLOOKUP(CONCATENATE($R$5,$B42,$C42),MOOR!$A$6:$N$200,14,FALSE),0)</f>
        <v>0</v>
      </c>
      <c r="S42" s="243">
        <f>_xlfn.IFNA(VLOOKUP(CONCATENATE($S$5,$B42,$C42),KAL!$A$6:$N$200,14,FALSE),0)</f>
        <v>0</v>
      </c>
      <c r="T42" s="243">
        <f>_xlfn.IFNA(VLOOKUP(CONCATENATE($T$5,$B42,$C42),MORT!$A$6:$N$200,14,FALSE),0)</f>
        <v>0</v>
      </c>
      <c r="U42" s="243">
        <f>_xlfn.IFNA(VLOOKUP(CONCATENATE($U$5,$B42,$C42),ESP!$A$6:$N$198,14,FALSE),0)</f>
        <v>0</v>
      </c>
      <c r="V42" s="243">
        <f>_xlfn.IFNA(VLOOKUP(CONCATENATE($V$5,$B42,$C42),MOON!$A$8:$N$198,14,FALSE),0)</f>
        <v>0</v>
      </c>
      <c r="W42" s="243">
        <f>_xlfn.IFNA(VLOOKUP(CONCATENATE($W$5,$B42,$C42),DRY!$A$8:$N$198,14,FALSE),0)</f>
        <v>0</v>
      </c>
      <c r="X42" s="243">
        <f>_xlfn.IFNA(VLOOKUP(CONCATENATE($Y$5,$B42,$C42),[4]PCWA!$A$6:$N$198,14,FALSE),0)</f>
        <v>0</v>
      </c>
      <c r="Y42" s="243">
        <f>_xlfn.IFNA(VLOOKUP(CONCATENATE($Y$5,$B42,$C42),[4]PCWA!$A$6:$N$198,14,FALSE),0)</f>
        <v>0</v>
      </c>
      <c r="Z42" s="243"/>
      <c r="AA42" s="243"/>
      <c r="AB42" s="243"/>
      <c r="AC42" s="243"/>
      <c r="AD42" s="243"/>
      <c r="AE42" s="243"/>
      <c r="AF42" s="243"/>
      <c r="AG42" s="243"/>
      <c r="AH42" s="244">
        <f>_xlfn.IFNA(VLOOKUP(CONCATENATE($AH$5,$B42,$C42),PCWA!$A$6:$N$231,14,FALSE),0)</f>
        <v>0</v>
      </c>
      <c r="AI42" s="230"/>
    </row>
    <row r="43" spans="1:35" x14ac:dyDescent="0.2">
      <c r="A43" s="564"/>
      <c r="B43" s="238"/>
      <c r="C43" s="245"/>
      <c r="D43" s="245"/>
      <c r="E43" s="245"/>
      <c r="F43" s="246"/>
      <c r="G43" s="242"/>
      <c r="H43" s="240"/>
      <c r="I43" s="241"/>
      <c r="J43" s="242"/>
      <c r="K43" s="243">
        <f>_xlfn.IFNA(VLOOKUP(CONCATENATE($K$5,$B43,$C43),'SER1'!$A$6:$N$200,14,FALSE),0)</f>
        <v>0</v>
      </c>
      <c r="L43" s="243">
        <f>_xlfn.IFNA(VLOOKUP(CONCATENATE($L$5,$B43,$C43),ALB!$A$6:$N$200,14,FALSE),0)</f>
        <v>0</v>
      </c>
      <c r="M43" s="243">
        <f>_xlfn.IFNA(VLOOKUP(CONCATENATE($M$5,$B43,$C43),KR!$A$6:$N$182,14,FALSE),0)</f>
        <v>0</v>
      </c>
      <c r="N43" s="243">
        <f>_xlfn.IFNA(VLOOKUP(CONCATENATE($N$5,$B43,$C43),DARD!$A$6:$N$135,14,FALSE),0)</f>
        <v>0</v>
      </c>
      <c r="O43" s="243">
        <f>_xlfn.IFNA(VLOOKUP(CONCATENATE($O$5,$B43,$C43),AVON!$A$6:$N$144,14,FALSE),0)</f>
        <v>0</v>
      </c>
      <c r="P43" s="243"/>
      <c r="Q43" s="243">
        <f>_xlfn.IFNA(VLOOKUP(CONCATENATE($Q$5,$B43,$C43),MUR!$A$6:$N$203,14,FALSE),0)</f>
        <v>0</v>
      </c>
      <c r="R43" s="243">
        <f>_xlfn.IFNA(VLOOKUP(CONCATENATE($R$5,$B43,$C43),MOOR!$A$6:$N$200,14,FALSE),0)</f>
        <v>0</v>
      </c>
      <c r="S43" s="243">
        <f>_xlfn.IFNA(VLOOKUP(CONCATENATE($S$5,$B43,$C43),KAL!$A$6:$N$200,14,FALSE),0)</f>
        <v>0</v>
      </c>
      <c r="T43" s="243">
        <f>_xlfn.IFNA(VLOOKUP(CONCATENATE($T$5,$B43,$C43),MORT!$A$6:$N$200,14,FALSE),0)</f>
        <v>0</v>
      </c>
      <c r="U43" s="243">
        <f>_xlfn.IFNA(VLOOKUP(CONCATENATE($U$5,$B43,$C43),ESP!$A$6:$N$198,14,FALSE),0)</f>
        <v>0</v>
      </c>
      <c r="V43" s="243">
        <f>_xlfn.IFNA(VLOOKUP(CONCATENATE($V$5,$B43,$C43),MOON!$A$8:$N$198,14,FALSE),0)</f>
        <v>0</v>
      </c>
      <c r="W43" s="243">
        <f>_xlfn.IFNA(VLOOKUP(CONCATENATE($W$5,$B43,$C43),DRY!$A$8:$N$198,14,FALSE),0)</f>
        <v>0</v>
      </c>
      <c r="X43" s="243">
        <f>_xlfn.IFNA(VLOOKUP(CONCATENATE($Y$5,$B43,$C43),[4]PCWA!$A$6:$N$198,14,FALSE),0)</f>
        <v>0</v>
      </c>
      <c r="Y43" s="243">
        <f>_xlfn.IFNA(VLOOKUP(CONCATENATE($Y$5,$B43,$C43),[4]PCWA!$A$6:$N$198,14,FALSE),0)</f>
        <v>0</v>
      </c>
      <c r="Z43" s="243"/>
      <c r="AA43" s="243"/>
      <c r="AB43" s="243"/>
      <c r="AC43" s="243"/>
      <c r="AD43" s="243"/>
      <c r="AE43" s="243"/>
      <c r="AF43" s="243"/>
      <c r="AG43" s="243"/>
      <c r="AH43" s="244">
        <f>_xlfn.IFNA(VLOOKUP(CONCATENATE($AH$5,$B43,$C43),PCWA!$A$6:$N$231,14,FALSE),0)</f>
        <v>0</v>
      </c>
      <c r="AI43" s="230"/>
    </row>
    <row r="44" spans="1:35" x14ac:dyDescent="0.2">
      <c r="A44" s="564"/>
      <c r="B44" s="238"/>
      <c r="C44" s="245"/>
      <c r="D44" s="245"/>
      <c r="E44" s="245"/>
      <c r="F44" s="246"/>
      <c r="G44" s="242"/>
      <c r="H44" s="240"/>
      <c r="I44" s="241"/>
      <c r="J44" s="242"/>
      <c r="K44" s="243">
        <f>_xlfn.IFNA(VLOOKUP(CONCATENATE($K$5,$B44,$C44),'SER1'!$A$6:$N$200,14,FALSE),0)</f>
        <v>0</v>
      </c>
      <c r="L44" s="243">
        <f>_xlfn.IFNA(VLOOKUP(CONCATENATE($L$5,$B44,$C44),ALB!$A$6:$N$200,14,FALSE),0)</f>
        <v>0</v>
      </c>
      <c r="M44" s="243">
        <f>_xlfn.IFNA(VLOOKUP(CONCATENATE($M$5,$B44,$C44),KR!$A$6:$N$182,14,FALSE),0)</f>
        <v>0</v>
      </c>
      <c r="N44" s="243">
        <f>_xlfn.IFNA(VLOOKUP(CONCATENATE($N$5,$B44,$C44),DARD!$A$6:$N$135,14,FALSE),0)</f>
        <v>0</v>
      </c>
      <c r="O44" s="243">
        <f>_xlfn.IFNA(VLOOKUP(CONCATENATE($O$5,$B44,$C44),AVON!$A$6:$N$144,14,FALSE),0)</f>
        <v>0</v>
      </c>
      <c r="P44" s="243"/>
      <c r="Q44" s="243">
        <f>_xlfn.IFNA(VLOOKUP(CONCATENATE($Q$5,$B44,$C44),MUR!$A$6:$N$203,14,FALSE),0)</f>
        <v>0</v>
      </c>
      <c r="R44" s="243">
        <f>_xlfn.IFNA(VLOOKUP(CONCATENATE($R$5,$B44,$C44),MOOR!$A$6:$N$200,14,FALSE),0)</f>
        <v>0</v>
      </c>
      <c r="S44" s="243">
        <f>_xlfn.IFNA(VLOOKUP(CONCATENATE($S$5,$B44,$C44),KAL!$A$6:$N$200,14,FALSE),0)</f>
        <v>0</v>
      </c>
      <c r="T44" s="243">
        <f>_xlfn.IFNA(VLOOKUP(CONCATENATE($T$5,$B44,$C44),MORT!$A$6:$N$200,14,FALSE),0)</f>
        <v>0</v>
      </c>
      <c r="U44" s="243">
        <f>_xlfn.IFNA(VLOOKUP(CONCATENATE($U$5,$B44,$C44),ESP!$A$6:$N$198,14,FALSE),0)</f>
        <v>0</v>
      </c>
      <c r="V44" s="243">
        <f>_xlfn.IFNA(VLOOKUP(CONCATENATE($V$5,$B44,$C44),MOON!$A$8:$N$198,14,FALSE),0)</f>
        <v>0</v>
      </c>
      <c r="W44" s="243">
        <f>_xlfn.IFNA(VLOOKUP(CONCATENATE($W$5,$B44,$C44),DRY!$A$8:$N$198,14,FALSE),0)</f>
        <v>0</v>
      </c>
      <c r="X44" s="243">
        <f>_xlfn.IFNA(VLOOKUP(CONCATENATE($Y$5,$B44,$C44),[4]PCWA!$A$6:$N$198,14,FALSE),0)</f>
        <v>0</v>
      </c>
      <c r="Y44" s="243">
        <f>_xlfn.IFNA(VLOOKUP(CONCATENATE($Y$5,$B44,$C44),[4]PCWA!$A$6:$N$198,14,FALSE),0)</f>
        <v>0</v>
      </c>
      <c r="Z44" s="243"/>
      <c r="AA44" s="243"/>
      <c r="AB44" s="243"/>
      <c r="AC44" s="243"/>
      <c r="AD44" s="243"/>
      <c r="AE44" s="243"/>
      <c r="AF44" s="243"/>
      <c r="AG44" s="243"/>
      <c r="AH44" s="244">
        <f>_xlfn.IFNA(VLOOKUP(CONCATENATE($AH$5,$B44,$C44),PCWA!$A$6:$N$231,14,FALSE),0)</f>
        <v>0</v>
      </c>
      <c r="AI44" s="231"/>
    </row>
    <row r="45" spans="1:35" x14ac:dyDescent="0.2">
      <c r="A45" s="564"/>
      <c r="B45" s="238"/>
      <c r="C45" s="245"/>
      <c r="D45" s="245"/>
      <c r="E45" s="245"/>
      <c r="F45" s="246"/>
      <c r="G45" s="242"/>
      <c r="H45" s="240"/>
      <c r="I45" s="241"/>
      <c r="J45" s="242"/>
      <c r="K45" s="243">
        <f>_xlfn.IFNA(VLOOKUP(CONCATENATE($K$5,$B45,$C45),'SER1'!$A$6:$N$200,14,FALSE),0)</f>
        <v>0</v>
      </c>
      <c r="L45" s="243">
        <f>_xlfn.IFNA(VLOOKUP(CONCATENATE($L$5,$B45,$C45),ALB!$A$6:$N$200,14,FALSE),0)</f>
        <v>0</v>
      </c>
      <c r="M45" s="243">
        <f>_xlfn.IFNA(VLOOKUP(CONCATENATE($M$5,$B45,$C45),KR!$A$6:$N$182,14,FALSE),0)</f>
        <v>0</v>
      </c>
      <c r="N45" s="243">
        <f>_xlfn.IFNA(VLOOKUP(CONCATENATE($N$5,$B45,$C45),DARD!$A$6:$N$135,14,FALSE),0)</f>
        <v>0</v>
      </c>
      <c r="O45" s="243">
        <f>_xlfn.IFNA(VLOOKUP(CONCATENATE($O$5,$B45,$C45),AVON!$A$6:$N$144,14,FALSE),0)</f>
        <v>0</v>
      </c>
      <c r="P45" s="243"/>
      <c r="Q45" s="243">
        <f>_xlfn.IFNA(VLOOKUP(CONCATENATE($Q$5,$B45,$C45),MUR!$A$6:$N$203,14,FALSE),0)</f>
        <v>0</v>
      </c>
      <c r="R45" s="243">
        <f>_xlfn.IFNA(VLOOKUP(CONCATENATE($R$5,$B45,$C45),MOOR!$A$6:$N$200,14,FALSE),0)</f>
        <v>0</v>
      </c>
      <c r="S45" s="243">
        <f>_xlfn.IFNA(VLOOKUP(CONCATENATE($S$5,$B45,$C45),KAL!$A$6:$N$200,14,FALSE),0)</f>
        <v>0</v>
      </c>
      <c r="T45" s="243">
        <f>_xlfn.IFNA(VLOOKUP(CONCATENATE($T$5,$B45,$C45),MORT!$A$6:$N$200,14,FALSE),0)</f>
        <v>0</v>
      </c>
      <c r="U45" s="243">
        <f>_xlfn.IFNA(VLOOKUP(CONCATENATE($U$5,$B45,$C45),ESP!$A$6:$N$198,14,FALSE),0)</f>
        <v>0</v>
      </c>
      <c r="V45" s="243">
        <f>_xlfn.IFNA(VLOOKUP(CONCATENATE($V$5,$B45,$C45),MOON!$A$8:$N$198,14,FALSE),0)</f>
        <v>0</v>
      </c>
      <c r="W45" s="243">
        <f>_xlfn.IFNA(VLOOKUP(CONCATENATE($W$5,$B45,$C45),DRY!$A$8:$N$198,14,FALSE),0)</f>
        <v>0</v>
      </c>
      <c r="X45" s="243">
        <f>_xlfn.IFNA(VLOOKUP(CONCATENATE($Y$5,$B45,$C45),[4]PCWA!$A$6:$N$198,14,FALSE),0)</f>
        <v>0</v>
      </c>
      <c r="Y45" s="243">
        <f>_xlfn.IFNA(VLOOKUP(CONCATENATE($Y$5,$B45,$C45),[4]PCWA!$A$6:$N$198,14,FALSE),0)</f>
        <v>0</v>
      </c>
      <c r="Z45" s="243"/>
      <c r="AA45" s="243"/>
      <c r="AB45" s="243"/>
      <c r="AC45" s="243"/>
      <c r="AD45" s="243"/>
      <c r="AE45" s="243"/>
      <c r="AF45" s="243"/>
      <c r="AG45" s="243"/>
      <c r="AH45" s="244">
        <f>_xlfn.IFNA(VLOOKUP(CONCATENATE($AH$5,$B45,$C45),PCWA!$A$6:$N$231,14,FALSE),0)</f>
        <v>0</v>
      </c>
      <c r="AI45" s="231"/>
    </row>
    <row r="46" spans="1:35" x14ac:dyDescent="0.2">
      <c r="A46" s="564"/>
      <c r="B46" s="238"/>
      <c r="C46" s="245"/>
      <c r="D46" s="245"/>
      <c r="E46" s="245"/>
      <c r="F46" s="246"/>
      <c r="G46" s="242"/>
      <c r="H46" s="240"/>
      <c r="I46" s="241"/>
      <c r="J46" s="242"/>
      <c r="K46" s="243">
        <f>_xlfn.IFNA(VLOOKUP(CONCATENATE($K$5,$B46,$C46),'SER1'!$A$6:$N$200,14,FALSE),0)</f>
        <v>0</v>
      </c>
      <c r="L46" s="243">
        <f>_xlfn.IFNA(VLOOKUP(CONCATENATE($L$5,$B46,$C46),ALB!$A$6:$N$200,14,FALSE),0)</f>
        <v>0</v>
      </c>
      <c r="M46" s="243">
        <f>_xlfn.IFNA(VLOOKUP(CONCATENATE($M$5,$B46,$C46),KR!$A$6:$N$182,14,FALSE),0)</f>
        <v>0</v>
      </c>
      <c r="N46" s="243">
        <f>_xlfn.IFNA(VLOOKUP(CONCATENATE($N$5,$B46,$C46),DARD!$A$6:$N$135,14,FALSE),0)</f>
        <v>0</v>
      </c>
      <c r="O46" s="243">
        <f>_xlfn.IFNA(VLOOKUP(CONCATENATE($O$5,$B46,$C46),AVON!$A$6:$N$144,14,FALSE),0)</f>
        <v>0</v>
      </c>
      <c r="P46" s="243"/>
      <c r="Q46" s="243">
        <f>_xlfn.IFNA(VLOOKUP(CONCATENATE($Q$5,$B46,$C46),MUR!$A$6:$N$203,14,FALSE),0)</f>
        <v>0</v>
      </c>
      <c r="R46" s="243">
        <f>_xlfn.IFNA(VLOOKUP(CONCATENATE($R$5,$B46,$C46),MOOR!$A$6:$N$200,14,FALSE),0)</f>
        <v>0</v>
      </c>
      <c r="S46" s="243">
        <f>_xlfn.IFNA(VLOOKUP(CONCATENATE($S$5,$B46,$C46),KAL!$A$6:$N$200,14,FALSE),0)</f>
        <v>0</v>
      </c>
      <c r="T46" s="243">
        <f>_xlfn.IFNA(VLOOKUP(CONCATENATE($T$5,$B46,$C46),MORT!$A$6:$N$200,14,FALSE),0)</f>
        <v>0</v>
      </c>
      <c r="U46" s="243">
        <f>_xlfn.IFNA(VLOOKUP(CONCATENATE($U$5,$B46,$C46),ESP!$A$6:$N$198,14,FALSE),0)</f>
        <v>0</v>
      </c>
      <c r="V46" s="243">
        <f>_xlfn.IFNA(VLOOKUP(CONCATENATE($V$5,$B46,$C46),MOON!$A$8:$N$198,14,FALSE),0)</f>
        <v>0</v>
      </c>
      <c r="W46" s="243">
        <f>_xlfn.IFNA(VLOOKUP(CONCATENATE($W$5,$B46,$C46),DRY!$A$8:$N$198,14,FALSE),0)</f>
        <v>0</v>
      </c>
      <c r="X46" s="243">
        <f>_xlfn.IFNA(VLOOKUP(CONCATENATE($Y$5,$B46,$C46),[4]PCWA!$A$6:$N$198,14,FALSE),0)</f>
        <v>0</v>
      </c>
      <c r="Y46" s="243">
        <f>_xlfn.IFNA(VLOOKUP(CONCATENATE($Y$5,$B46,$C46),[4]PCWA!$A$6:$N$198,14,FALSE),0)</f>
        <v>0</v>
      </c>
      <c r="Z46" s="243"/>
      <c r="AA46" s="243"/>
      <c r="AB46" s="243"/>
      <c r="AC46" s="243"/>
      <c r="AD46" s="243"/>
      <c r="AE46" s="243"/>
      <c r="AF46" s="243"/>
      <c r="AG46" s="243"/>
      <c r="AH46" s="244">
        <f>_xlfn.IFNA(VLOOKUP(CONCATENATE($AH$5,$B46,$C46),PCWA!$A$6:$N$231,14,FALSE),0)</f>
        <v>0</v>
      </c>
      <c r="AI46" s="231"/>
    </row>
    <row r="47" spans="1:35" x14ac:dyDescent="0.2">
      <c r="A47" s="564"/>
      <c r="B47" s="238"/>
      <c r="C47" s="245"/>
      <c r="D47" s="245"/>
      <c r="E47" s="245"/>
      <c r="F47" s="246"/>
      <c r="G47" s="242"/>
      <c r="H47" s="240"/>
      <c r="I47" s="241"/>
      <c r="J47" s="242"/>
      <c r="K47" s="243">
        <f>_xlfn.IFNA(VLOOKUP(CONCATENATE($K$5,$B47,$C47),'SER1'!$A$6:$N$200,14,FALSE),0)</f>
        <v>0</v>
      </c>
      <c r="L47" s="243">
        <f>_xlfn.IFNA(VLOOKUP(CONCATENATE($L$5,$B47,$C47),ALB!$A$6:$N$200,14,FALSE),0)</f>
        <v>0</v>
      </c>
      <c r="M47" s="243">
        <f>_xlfn.IFNA(VLOOKUP(CONCATENATE($M$5,$B47,$C47),KR!$A$6:$N$182,14,FALSE),0)</f>
        <v>0</v>
      </c>
      <c r="N47" s="243">
        <f>_xlfn.IFNA(VLOOKUP(CONCATENATE($N$5,$B47,$C47),DARD!$A$6:$N$135,14,FALSE),0)</f>
        <v>0</v>
      </c>
      <c r="O47" s="243">
        <f>_xlfn.IFNA(VLOOKUP(CONCATENATE($O$5,$B47,$C47),AVON!$A$6:$N$144,14,FALSE),0)</f>
        <v>0</v>
      </c>
      <c r="P47" s="243"/>
      <c r="Q47" s="243">
        <f>_xlfn.IFNA(VLOOKUP(CONCATENATE($Q$5,$B47,$C47),MUR!$A$6:$N$203,14,FALSE),0)</f>
        <v>0</v>
      </c>
      <c r="R47" s="243">
        <f>_xlfn.IFNA(VLOOKUP(CONCATENATE($R$5,$B47,$C47),MOOR!$A$6:$N$200,14,FALSE),0)</f>
        <v>0</v>
      </c>
      <c r="S47" s="243">
        <f>_xlfn.IFNA(VLOOKUP(CONCATENATE($S$5,$B47,$C47),KAL!$A$6:$N$200,14,FALSE),0)</f>
        <v>0</v>
      </c>
      <c r="T47" s="243">
        <f>_xlfn.IFNA(VLOOKUP(CONCATENATE($T$5,$B47,$C47),MORT!$A$6:$N$200,14,FALSE),0)</f>
        <v>0</v>
      </c>
      <c r="U47" s="243">
        <f>_xlfn.IFNA(VLOOKUP(CONCATENATE($U$5,$B47,$C47),ESP!$A$6:$N$198,14,FALSE),0)</f>
        <v>0</v>
      </c>
      <c r="V47" s="243">
        <f>_xlfn.IFNA(VLOOKUP(CONCATENATE($V$5,$B47,$C47),MOON!$A$8:$N$198,14,FALSE),0)</f>
        <v>0</v>
      </c>
      <c r="W47" s="243">
        <f>_xlfn.IFNA(VLOOKUP(CONCATENATE($W$5,$B47,$C47),DRY!$A$8:$N$198,14,FALSE),0)</f>
        <v>0</v>
      </c>
      <c r="X47" s="243">
        <f>_xlfn.IFNA(VLOOKUP(CONCATENATE($Y$5,$B47,$C47),[4]PCWA!$A$6:$N$198,14,FALSE),0)</f>
        <v>0</v>
      </c>
      <c r="Y47" s="243">
        <f>_xlfn.IFNA(VLOOKUP(CONCATENATE($Y$5,$B47,$C47),[4]PCWA!$A$6:$N$198,14,FALSE),0)</f>
        <v>0</v>
      </c>
      <c r="Z47" s="243"/>
      <c r="AA47" s="243"/>
      <c r="AB47" s="243"/>
      <c r="AC47" s="243"/>
      <c r="AD47" s="243"/>
      <c r="AE47" s="243"/>
      <c r="AF47" s="243"/>
      <c r="AG47" s="243"/>
      <c r="AH47" s="244">
        <f>_xlfn.IFNA(VLOOKUP(CONCATENATE($AH$5,$B47,$C47),PCWA!$A$6:$N$231,14,FALSE),0)</f>
        <v>0</v>
      </c>
      <c r="AI47" s="231"/>
    </row>
    <row r="48" spans="1:35" x14ac:dyDescent="0.2">
      <c r="A48" s="564"/>
      <c r="B48" s="238"/>
      <c r="C48" s="245"/>
      <c r="D48" s="239"/>
      <c r="E48" s="239"/>
      <c r="F48" s="246"/>
      <c r="G48" s="242"/>
      <c r="H48" s="240"/>
      <c r="I48" s="241"/>
      <c r="J48" s="242"/>
      <c r="K48" s="243">
        <f>_xlfn.IFNA(VLOOKUP(CONCATENATE($K$5,$B48,$C48),'SER1'!$A$6:$N$200,14,FALSE),0)</f>
        <v>0</v>
      </c>
      <c r="L48" s="243">
        <f>_xlfn.IFNA(VLOOKUP(CONCATENATE($L$5,$B48,$C48),ALB!$A$6:$N$200,14,FALSE),0)</f>
        <v>0</v>
      </c>
      <c r="M48" s="243">
        <f>_xlfn.IFNA(VLOOKUP(CONCATENATE($M$5,$B48,$C48),KR!$A$6:$N$182,14,FALSE),0)</f>
        <v>0</v>
      </c>
      <c r="N48" s="243">
        <f>_xlfn.IFNA(VLOOKUP(CONCATENATE($N$5,$B48,$C48),DARD!$A$6:$N$135,14,FALSE),0)</f>
        <v>0</v>
      </c>
      <c r="O48" s="243">
        <f>_xlfn.IFNA(VLOOKUP(CONCATENATE($O$5,$B48,$C48),AVON!$A$6:$N$144,14,FALSE),0)</f>
        <v>0</v>
      </c>
      <c r="P48" s="243"/>
      <c r="Q48" s="243">
        <f>_xlfn.IFNA(VLOOKUP(CONCATENATE($Q$5,$B48,$C48),MUR!$A$6:$N$203,14,FALSE),0)</f>
        <v>0</v>
      </c>
      <c r="R48" s="243">
        <f>_xlfn.IFNA(VLOOKUP(CONCATENATE($R$5,$B48,$C48),MOOR!$A$6:$N$200,14,FALSE),0)</f>
        <v>0</v>
      </c>
      <c r="S48" s="243">
        <f>_xlfn.IFNA(VLOOKUP(CONCATENATE($S$5,$B48,$C48),KAL!$A$6:$N$200,14,FALSE),0)</f>
        <v>0</v>
      </c>
      <c r="T48" s="243">
        <f>_xlfn.IFNA(VLOOKUP(CONCATENATE($T$5,$B48,$C48),MORT!$A$6:$N$200,14,FALSE),0)</f>
        <v>0</v>
      </c>
      <c r="U48" s="243">
        <f>_xlfn.IFNA(VLOOKUP(CONCATENATE($U$5,$B48,$C48),ESP!$A$6:$N$198,14,FALSE),0)</f>
        <v>0</v>
      </c>
      <c r="V48" s="243">
        <f>_xlfn.IFNA(VLOOKUP(CONCATENATE($V$5,$B48,$C48),MOON!$A$8:$N$198,14,FALSE),0)</f>
        <v>0</v>
      </c>
      <c r="W48" s="243">
        <f>_xlfn.IFNA(VLOOKUP(CONCATENATE($W$5,$B48,$C48),DRY!$A$8:$N$198,14,FALSE),0)</f>
        <v>0</v>
      </c>
      <c r="X48" s="243">
        <f>_xlfn.IFNA(VLOOKUP(CONCATENATE($Y$5,$B48,$C48),[4]PCWA!$A$6:$N$198,14,FALSE),0)</f>
        <v>0</v>
      </c>
      <c r="Y48" s="243">
        <f>_xlfn.IFNA(VLOOKUP(CONCATENATE($Y$5,$B48,$C48),[4]PCWA!$A$6:$N$198,14,FALSE),0)</f>
        <v>0</v>
      </c>
      <c r="Z48" s="243"/>
      <c r="AA48" s="243"/>
      <c r="AB48" s="243"/>
      <c r="AC48" s="243"/>
      <c r="AD48" s="243"/>
      <c r="AE48" s="243"/>
      <c r="AF48" s="243"/>
      <c r="AG48" s="243"/>
      <c r="AH48" s="244">
        <f>_xlfn.IFNA(VLOOKUP(CONCATENATE($AH$5,$B48,$C48),PCWA!$A$6:$N$231,14,FALSE),0)</f>
        <v>0</v>
      </c>
      <c r="AI48" s="230"/>
    </row>
    <row r="49" spans="1:35" x14ac:dyDescent="0.2">
      <c r="A49" s="564"/>
      <c r="B49" s="238"/>
      <c r="C49" s="245"/>
      <c r="D49" s="245"/>
      <c r="E49" s="245"/>
      <c r="F49" s="246"/>
      <c r="G49" s="242"/>
      <c r="H49" s="240"/>
      <c r="I49" s="241"/>
      <c r="J49" s="242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4">
        <f>_xlfn.IFNA(VLOOKUP(CONCATENATE($AH$5,$B49,$C49),PCWA!$A$6:$N$231,14,FALSE),0)</f>
        <v>0</v>
      </c>
      <c r="AI49" s="230"/>
    </row>
    <row r="50" spans="1:35" ht="13.5" thickBot="1" x14ac:dyDescent="0.25">
      <c r="A50" s="564"/>
      <c r="B50" s="247"/>
      <c r="C50" s="248"/>
      <c r="D50" s="248"/>
      <c r="E50" s="248"/>
      <c r="F50" s="249"/>
      <c r="G50" s="250"/>
      <c r="H50" s="251"/>
      <c r="I50" s="252"/>
      <c r="J50" s="250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4">
        <f>_xlfn.IFNA(VLOOKUP(CONCATENATE($AH$5,$B50,$C50),PCWA!$A$6:$N$231,14,FALSE),0)</f>
        <v>0</v>
      </c>
      <c r="AI50" s="230"/>
    </row>
    <row r="51" spans="1:35" ht="15.75" x14ac:dyDescent="0.2">
      <c r="A51" s="564"/>
      <c r="B51" s="232"/>
      <c r="C51" s="232"/>
      <c r="D51" s="232"/>
      <c r="E51" s="232"/>
      <c r="F51" s="233"/>
      <c r="G51" s="233"/>
      <c r="H51" s="233"/>
      <c r="I51" s="234"/>
      <c r="J51" s="233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3"/>
    </row>
    <row r="53" spans="1:35" x14ac:dyDescent="0.2">
      <c r="B53" s="28"/>
    </row>
    <row r="54" spans="1:35" x14ac:dyDescent="0.2">
      <c r="B54" s="28"/>
    </row>
    <row r="55" spans="1:35" x14ac:dyDescent="0.2">
      <c r="B55" s="28"/>
    </row>
    <row r="56" spans="1:35" x14ac:dyDescent="0.2">
      <c r="B56" s="28"/>
    </row>
    <row r="57" spans="1:35" x14ac:dyDescent="0.2">
      <c r="B57" s="28"/>
    </row>
    <row r="58" spans="1:35" x14ac:dyDescent="0.2">
      <c r="B58" s="28"/>
    </row>
    <row r="59" spans="1:35" x14ac:dyDescent="0.2">
      <c r="B59" s="28"/>
    </row>
    <row r="60" spans="1:35" x14ac:dyDescent="0.2">
      <c r="B60" s="28"/>
    </row>
    <row r="61" spans="1:35" x14ac:dyDescent="0.2">
      <c r="B61" s="28"/>
    </row>
    <row r="62" spans="1:35" x14ac:dyDescent="0.2">
      <c r="B62" s="28"/>
    </row>
    <row r="63" spans="1:35" x14ac:dyDescent="0.2">
      <c r="B63" s="28"/>
    </row>
    <row r="64" spans="1:35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</sheetData>
  <sortState xmlns:xlrd2="http://schemas.microsoft.com/office/spreadsheetml/2017/richdata2" ref="B6:J13">
    <sortCondition ref="J6:J13"/>
    <sortCondition descending="1" ref="I6:I13"/>
  </sortState>
  <mergeCells count="67">
    <mergeCell ref="P3:P4"/>
    <mergeCell ref="P1:P2"/>
    <mergeCell ref="G1:G2"/>
    <mergeCell ref="Q3:Q4"/>
    <mergeCell ref="R3:R4"/>
    <mergeCell ref="K3:K4"/>
    <mergeCell ref="L3:L4"/>
    <mergeCell ref="M3:M4"/>
    <mergeCell ref="N3:N4"/>
    <mergeCell ref="O3:O4"/>
    <mergeCell ref="H3:H4"/>
    <mergeCell ref="I3:I4"/>
    <mergeCell ref="J3:J4"/>
    <mergeCell ref="G3:G4"/>
    <mergeCell ref="H1:H2"/>
    <mergeCell ref="I1:I2"/>
    <mergeCell ref="J1:J2"/>
    <mergeCell ref="K1:K2"/>
    <mergeCell ref="A1:A51"/>
    <mergeCell ref="B1:B2"/>
    <mergeCell ref="C1:C2"/>
    <mergeCell ref="E1:E2"/>
    <mergeCell ref="F1:F2"/>
    <mergeCell ref="B3:B4"/>
    <mergeCell ref="C3:C4"/>
    <mergeCell ref="E3:E4"/>
    <mergeCell ref="F3:F4"/>
    <mergeCell ref="D1:D2"/>
    <mergeCell ref="D3:D4"/>
    <mergeCell ref="L1:L2"/>
    <mergeCell ref="M1:M2"/>
    <mergeCell ref="N1:N2"/>
    <mergeCell ref="AC3:AC4"/>
    <mergeCell ref="Y1:Y2"/>
    <mergeCell ref="Z1:Z2"/>
    <mergeCell ref="AB1:AB2"/>
    <mergeCell ref="AC1:AC2"/>
    <mergeCell ref="AA1:AA2"/>
    <mergeCell ref="Z3:Z4"/>
    <mergeCell ref="AA3:AA4"/>
    <mergeCell ref="AB3:AB4"/>
    <mergeCell ref="O1:O2"/>
    <mergeCell ref="S1:S2"/>
    <mergeCell ref="U1:U2"/>
    <mergeCell ref="T1:T2"/>
    <mergeCell ref="X1:X2"/>
    <mergeCell ref="W1:W2"/>
    <mergeCell ref="W3:W4"/>
    <mergeCell ref="V1:V2"/>
    <mergeCell ref="X3:X4"/>
    <mergeCell ref="Q1:Q2"/>
    <mergeCell ref="R1:R2"/>
    <mergeCell ref="T3:T4"/>
    <mergeCell ref="U3:U4"/>
    <mergeCell ref="V3:V4"/>
    <mergeCell ref="S3:S4"/>
    <mergeCell ref="Y3:Y4"/>
    <mergeCell ref="AG3:AG4"/>
    <mergeCell ref="AH3:AH4"/>
    <mergeCell ref="AD3:AD4"/>
    <mergeCell ref="AG1:AG2"/>
    <mergeCell ref="AH1:AH2"/>
    <mergeCell ref="AF1:AF2"/>
    <mergeCell ref="AF3:AF4"/>
    <mergeCell ref="AD1:AD2"/>
    <mergeCell ref="AE1:AE2"/>
    <mergeCell ref="AE3:AE4"/>
  </mergeCells>
  <conditionalFormatting sqref="C32:D1048576 C1:D1 C3:D3 C2 C5:D5 C4 C11:D30">
    <cfRule type="duplicateValues" dxfId="102" priority="1"/>
  </conditionalFormatting>
  <conditionalFormatting sqref="K6:AH50">
    <cfRule type="cellIs" dxfId="101" priority="10" operator="lessThan">
      <formula>1</formula>
    </cfRule>
  </conditionalFormatting>
  <pageMargins left="0.25" right="0.25" top="0.75" bottom="0.75" header="0.3" footer="0.3"/>
  <pageSetup paperSize="9" scale="42" fitToHeight="0" pageOrder="overThenDown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A473-F45F-4277-8343-A4C39B55EF07}">
  <sheetPr codeName="Sheet35">
    <tabColor rgb="FFC00000"/>
  </sheetPr>
  <dimension ref="A1:P131"/>
  <sheetViews>
    <sheetView workbookViewId="0">
      <pane ySplit="5" topLeftCell="A6" activePane="bottomLeft" state="frozen"/>
      <selection activeCell="H23" sqref="H23"/>
      <selection pane="bottomLeft" activeCell="F14" sqref="F14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27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53</v>
      </c>
      <c r="B1" s="656" t="s">
        <v>84</v>
      </c>
      <c r="C1" s="657"/>
      <c r="D1" s="7" t="s">
        <v>11</v>
      </c>
      <c r="E1" s="658" t="s">
        <v>1137</v>
      </c>
      <c r="F1" s="659"/>
      <c r="G1" s="659"/>
      <c r="H1" s="659"/>
      <c r="I1" s="659"/>
      <c r="J1" s="659"/>
      <c r="K1" s="8" t="s">
        <v>12</v>
      </c>
      <c r="L1" s="692">
        <v>45619</v>
      </c>
      <c r="M1" s="661"/>
      <c r="N1" s="8" t="s">
        <v>22</v>
      </c>
    </row>
    <row r="2" spans="1:16" s="9" customFormat="1" ht="22.5" customHeight="1" thickBot="1" x14ac:dyDescent="0.25">
      <c r="A2" s="1">
        <f>COUNTA(_xlfn.UNIQUE(D7:D231))</f>
        <v>54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IF(N4=1,0,IF(N4=2,1,IF(N4=3,2,0)))*2</f>
        <v>0</v>
      </c>
    </row>
    <row r="6" spans="1:16" ht="14.25" x14ac:dyDescent="0.2">
      <c r="A6" s="360"/>
      <c r="B6" s="90">
        <v>65</v>
      </c>
      <c r="C6" s="91" t="s">
        <v>81</v>
      </c>
      <c r="D6" s="92" t="s">
        <v>79</v>
      </c>
      <c r="E6" s="93">
        <v>6000001</v>
      </c>
      <c r="F6" s="94" t="s">
        <v>80</v>
      </c>
      <c r="G6" s="93"/>
      <c r="H6" s="90">
        <v>45</v>
      </c>
      <c r="I6" s="95"/>
      <c r="J6" s="141"/>
      <c r="K6" s="96"/>
      <c r="L6" s="97">
        <v>3</v>
      </c>
      <c r="M6" s="98">
        <f>IF(L6=1,7,IF(L6=2,6,IF(L6=3,5,IF(L6=4,4,IF(L6=5,3,IF(L6=6,2,IF(L6&gt;=6,1,0)))))))</f>
        <v>5</v>
      </c>
      <c r="N6" s="99">
        <f t="shared" ref="N6:N37" si="0">SUM(M6+$N$5)*2</f>
        <v>10</v>
      </c>
      <c r="O6" s="29"/>
      <c r="P6" s="29"/>
    </row>
    <row r="7" spans="1:16" ht="14.25" x14ac:dyDescent="0.2">
      <c r="A7" s="12" t="str">
        <f t="shared" ref="A7:A38" si="1">CONCATENATE(B7,C7,D7)</f>
        <v>105Charli BrajkovichIt’S A Pleasure</v>
      </c>
      <c r="B7" s="13">
        <v>105</v>
      </c>
      <c r="C7" s="14" t="s">
        <v>1128</v>
      </c>
      <c r="D7" s="15" t="s">
        <v>1134</v>
      </c>
      <c r="E7" s="20"/>
      <c r="F7" s="16" t="s">
        <v>343</v>
      </c>
      <c r="G7" s="20"/>
      <c r="H7" s="13"/>
      <c r="I7" s="30"/>
      <c r="J7" s="30"/>
      <c r="K7" s="338"/>
      <c r="L7" s="17"/>
      <c r="M7" s="18">
        <f t="shared" ref="M7:M51" si="2">IF(L7=1,7,IF(L7=2,6,IF(L7=3,5,IF(L7=4,4,IF(L7=5,3,IF(L7=6,2,IF(L7&gt;=6,1,0)))))))</f>
        <v>0</v>
      </c>
      <c r="N7" s="99">
        <f t="shared" si="0"/>
        <v>0</v>
      </c>
      <c r="O7" s="29"/>
      <c r="P7" s="29"/>
    </row>
    <row r="8" spans="1:16" ht="14.25" x14ac:dyDescent="0.2">
      <c r="A8" s="12" t="str">
        <f t="shared" si="1"/>
        <v>105Caitlin WorthFingers Crossed</v>
      </c>
      <c r="B8" s="13">
        <v>105</v>
      </c>
      <c r="C8" s="266" t="s">
        <v>185</v>
      </c>
      <c r="D8" s="262" t="s">
        <v>186</v>
      </c>
      <c r="E8" s="20"/>
      <c r="F8" s="16" t="s">
        <v>509</v>
      </c>
      <c r="G8" s="20"/>
      <c r="H8" s="13"/>
      <c r="I8" s="30"/>
      <c r="J8" s="142"/>
      <c r="K8" s="32">
        <v>59</v>
      </c>
      <c r="L8" s="17">
        <v>2</v>
      </c>
      <c r="M8" s="18">
        <f t="shared" si="2"/>
        <v>6</v>
      </c>
      <c r="N8" s="99">
        <f t="shared" si="0"/>
        <v>12</v>
      </c>
      <c r="O8" s="29"/>
      <c r="P8" s="29"/>
    </row>
    <row r="9" spans="1:16" ht="14.25" x14ac:dyDescent="0.2">
      <c r="A9" s="12" t="str">
        <f t="shared" si="1"/>
        <v>105Tiffani TongShippyshippybangbang</v>
      </c>
      <c r="B9" s="13">
        <v>105</v>
      </c>
      <c r="C9" s="14" t="s">
        <v>168</v>
      </c>
      <c r="D9" s="15" t="s">
        <v>169</v>
      </c>
      <c r="E9" s="20"/>
      <c r="F9" s="16" t="s">
        <v>1119</v>
      </c>
      <c r="G9" s="20"/>
      <c r="H9" s="13"/>
      <c r="I9" s="30"/>
      <c r="J9" s="142"/>
      <c r="K9" s="32">
        <v>38.5</v>
      </c>
      <c r="L9" s="17">
        <v>1</v>
      </c>
      <c r="M9" s="18">
        <f t="shared" si="2"/>
        <v>7</v>
      </c>
      <c r="N9" s="99">
        <f t="shared" si="0"/>
        <v>14</v>
      </c>
      <c r="O9" s="29"/>
      <c r="P9" s="29"/>
    </row>
    <row r="10" spans="1:16" ht="14.25" x14ac:dyDescent="0.2">
      <c r="A10" s="12" t="str">
        <f t="shared" si="1"/>
        <v/>
      </c>
      <c r="B10" s="13"/>
      <c r="C10" s="14" t="s">
        <v>19</v>
      </c>
      <c r="D10" s="15" t="s">
        <v>19</v>
      </c>
      <c r="E10" s="20"/>
      <c r="F10" s="16"/>
      <c r="G10" s="20"/>
      <c r="H10" s="13"/>
      <c r="I10" s="30"/>
      <c r="J10" s="142"/>
      <c r="K10" s="32"/>
      <c r="L10" s="17"/>
      <c r="M10" s="18">
        <f t="shared" si="2"/>
        <v>0</v>
      </c>
      <c r="N10" s="99">
        <f t="shared" si="0"/>
        <v>0</v>
      </c>
      <c r="O10" s="29"/>
      <c r="P10" s="29"/>
    </row>
    <row r="11" spans="1:16" ht="14.25" x14ac:dyDescent="0.2">
      <c r="A11" s="12" t="str">
        <f t="shared" si="1"/>
        <v>95Tiffani TongTamara Flaming Halo</v>
      </c>
      <c r="B11" s="13">
        <v>95</v>
      </c>
      <c r="C11" s="14" t="s">
        <v>168</v>
      </c>
      <c r="D11" s="15" t="s">
        <v>198</v>
      </c>
      <c r="E11" s="20"/>
      <c r="F11" s="16" t="s">
        <v>1119</v>
      </c>
      <c r="G11" s="20"/>
      <c r="H11" s="13"/>
      <c r="I11" s="30"/>
      <c r="J11" s="142" t="s">
        <v>648</v>
      </c>
      <c r="K11" s="32"/>
      <c r="L11" s="17"/>
      <c r="M11" s="18">
        <f t="shared" si="2"/>
        <v>0</v>
      </c>
      <c r="N11" s="99">
        <f t="shared" si="0"/>
        <v>0</v>
      </c>
      <c r="O11" s="29"/>
      <c r="P11" s="29"/>
    </row>
    <row r="12" spans="1:16" ht="14.25" x14ac:dyDescent="0.2">
      <c r="A12" s="12" t="str">
        <f t="shared" si="1"/>
        <v>95Addison MoirMel Bea</v>
      </c>
      <c r="B12" s="13">
        <v>95</v>
      </c>
      <c r="C12" s="14" t="s">
        <v>731</v>
      </c>
      <c r="D12" s="15" t="s">
        <v>738</v>
      </c>
      <c r="E12" s="20"/>
      <c r="F12" s="16" t="s">
        <v>63</v>
      </c>
      <c r="G12" s="20"/>
      <c r="H12" s="13"/>
      <c r="I12" s="30"/>
      <c r="J12" s="142">
        <v>36.9</v>
      </c>
      <c r="K12" s="32"/>
      <c r="L12" s="17">
        <v>1</v>
      </c>
      <c r="M12" s="18">
        <f t="shared" si="2"/>
        <v>7</v>
      </c>
      <c r="N12" s="99">
        <f t="shared" si="0"/>
        <v>14</v>
      </c>
      <c r="O12" s="29"/>
      <c r="P12" s="29"/>
    </row>
    <row r="13" spans="1:16" ht="14.25" x14ac:dyDescent="0.2">
      <c r="A13" s="12" t="str">
        <f t="shared" si="1"/>
        <v>95Isabella SpriggRock Bar</v>
      </c>
      <c r="B13" s="13">
        <v>95</v>
      </c>
      <c r="C13" s="14" t="s">
        <v>182</v>
      </c>
      <c r="D13" s="15" t="s">
        <v>183</v>
      </c>
      <c r="E13" s="20"/>
      <c r="F13" s="16" t="s">
        <v>363</v>
      </c>
      <c r="G13" s="20"/>
      <c r="H13" s="13"/>
      <c r="I13" s="30"/>
      <c r="J13" s="142" t="s">
        <v>454</v>
      </c>
      <c r="K13" s="32"/>
      <c r="L13" s="17"/>
      <c r="M13" s="18">
        <f t="shared" si="2"/>
        <v>0</v>
      </c>
      <c r="N13" s="99">
        <f t="shared" si="0"/>
        <v>0</v>
      </c>
      <c r="O13" s="29"/>
      <c r="P13" s="29"/>
    </row>
    <row r="14" spans="1:16" ht="14.25" x14ac:dyDescent="0.2">
      <c r="A14" s="12" t="str">
        <f t="shared" si="1"/>
        <v>95Amberlee BrownMaccacino</v>
      </c>
      <c r="B14" s="13">
        <v>95</v>
      </c>
      <c r="C14" s="14" t="s">
        <v>553</v>
      </c>
      <c r="D14" s="15" t="s">
        <v>571</v>
      </c>
      <c r="E14" s="20"/>
      <c r="F14" s="16" t="s">
        <v>522</v>
      </c>
      <c r="G14" s="20"/>
      <c r="H14" s="13"/>
      <c r="I14" s="30"/>
      <c r="J14" s="142">
        <v>42.1</v>
      </c>
      <c r="K14" s="32"/>
      <c r="L14" s="17">
        <v>2</v>
      </c>
      <c r="M14" s="18">
        <f t="shared" si="2"/>
        <v>6</v>
      </c>
      <c r="N14" s="99">
        <f t="shared" si="0"/>
        <v>12</v>
      </c>
      <c r="O14" s="29"/>
      <c r="P14" s="29"/>
    </row>
    <row r="15" spans="1:16" ht="14.25" x14ac:dyDescent="0.2">
      <c r="A15" s="12" t="str">
        <f t="shared" si="1"/>
        <v>95Baylee JenkinsParkiarrup Carnival</v>
      </c>
      <c r="B15" s="13">
        <v>95</v>
      </c>
      <c r="C15" s="14" t="s">
        <v>476</v>
      </c>
      <c r="D15" s="15" t="s">
        <v>575</v>
      </c>
      <c r="E15" s="20"/>
      <c r="F15" s="16" t="s">
        <v>478</v>
      </c>
      <c r="G15" s="20"/>
      <c r="H15" s="13"/>
      <c r="I15" s="30"/>
      <c r="J15" s="142" t="s">
        <v>655</v>
      </c>
      <c r="K15" s="32"/>
      <c r="L15" s="17"/>
      <c r="M15" s="18">
        <f t="shared" si="2"/>
        <v>0</v>
      </c>
      <c r="N15" s="99">
        <f t="shared" si="0"/>
        <v>0</v>
      </c>
      <c r="P15" s="29"/>
    </row>
    <row r="16" spans="1:16" ht="14.25" x14ac:dyDescent="0.2">
      <c r="A16" s="12" t="str">
        <f t="shared" si="1"/>
        <v/>
      </c>
      <c r="B16" s="13"/>
      <c r="C16" s="14" t="s">
        <v>19</v>
      </c>
      <c r="D16" s="15" t="s">
        <v>19</v>
      </c>
      <c r="E16" s="20"/>
      <c r="F16" s="16"/>
      <c r="G16" s="20"/>
      <c r="H16" s="13"/>
      <c r="I16" s="30"/>
      <c r="J16" s="142"/>
      <c r="K16" s="32"/>
      <c r="L16" s="17"/>
      <c r="M16" s="18">
        <f t="shared" si="2"/>
        <v>0</v>
      </c>
      <c r="N16" s="99">
        <f t="shared" si="0"/>
        <v>0</v>
      </c>
      <c r="P16" s="29"/>
    </row>
    <row r="17" spans="1:14" ht="14.25" x14ac:dyDescent="0.2">
      <c r="A17" s="12" t="str">
        <f t="shared" si="1"/>
        <v>80Isabel VernonThe Cruel Sea</v>
      </c>
      <c r="B17" s="13">
        <v>80</v>
      </c>
      <c r="C17" s="14" t="s">
        <v>457</v>
      </c>
      <c r="D17" s="15" t="s">
        <v>463</v>
      </c>
      <c r="E17" s="20"/>
      <c r="F17" s="16" t="s">
        <v>363</v>
      </c>
      <c r="G17" s="20"/>
      <c r="H17" s="13"/>
      <c r="I17" t="s">
        <v>454</v>
      </c>
      <c r="J17" s="142"/>
      <c r="K17" s="32"/>
      <c r="L17" s="17"/>
      <c r="M17" s="18">
        <f t="shared" si="2"/>
        <v>0</v>
      </c>
      <c r="N17" s="99">
        <f t="shared" si="0"/>
        <v>0</v>
      </c>
    </row>
    <row r="18" spans="1:14" ht="14.25" x14ac:dyDescent="0.2">
      <c r="A18" s="12" t="str">
        <f t="shared" si="1"/>
        <v>80Zoe VernonWillow</v>
      </c>
      <c r="B18" s="13">
        <v>80</v>
      </c>
      <c r="C18" s="14" t="s">
        <v>258</v>
      </c>
      <c r="D18" s="15" t="s">
        <v>259</v>
      </c>
      <c r="E18" s="20"/>
      <c r="F18" s="16" t="s">
        <v>363</v>
      </c>
      <c r="G18" s="20"/>
      <c r="H18" s="13"/>
      <c r="I18" s="30">
        <v>51.1</v>
      </c>
      <c r="J18" s="142"/>
      <c r="K18" s="32"/>
      <c r="L18" s="17">
        <v>4</v>
      </c>
      <c r="M18" s="18">
        <f t="shared" si="2"/>
        <v>4</v>
      </c>
      <c r="N18" s="99">
        <f t="shared" si="0"/>
        <v>8</v>
      </c>
    </row>
    <row r="19" spans="1:14" ht="14.25" x14ac:dyDescent="0.2">
      <c r="A19" s="12" t="str">
        <f t="shared" si="1"/>
        <v>80Leah PriestChristopher Robin</v>
      </c>
      <c r="B19" s="13">
        <v>80</v>
      </c>
      <c r="C19" s="14" t="s">
        <v>460</v>
      </c>
      <c r="D19" s="15" t="s">
        <v>461</v>
      </c>
      <c r="E19" s="20"/>
      <c r="F19" s="16" t="s">
        <v>363</v>
      </c>
      <c r="G19" s="20"/>
      <c r="H19" s="13"/>
      <c r="I19" s="30">
        <v>88.7</v>
      </c>
      <c r="J19" s="142"/>
      <c r="K19" s="32"/>
      <c r="L19" s="17">
        <v>5</v>
      </c>
      <c r="M19" s="18">
        <f t="shared" si="2"/>
        <v>3</v>
      </c>
      <c r="N19" s="99">
        <f t="shared" si="0"/>
        <v>6</v>
      </c>
    </row>
    <row r="20" spans="1:14" ht="14.25" x14ac:dyDescent="0.2">
      <c r="A20" s="12" t="str">
        <f t="shared" si="1"/>
        <v>80Jodie PriestCalibra</v>
      </c>
      <c r="B20" s="13">
        <v>80</v>
      </c>
      <c r="C20" s="14" t="s">
        <v>210</v>
      </c>
      <c r="D20" s="15" t="s">
        <v>212</v>
      </c>
      <c r="E20" s="20"/>
      <c r="F20" s="16" t="s">
        <v>363</v>
      </c>
      <c r="G20" s="20"/>
      <c r="H20" s="13"/>
      <c r="I20" s="30" t="s">
        <v>454</v>
      </c>
      <c r="J20" s="142"/>
      <c r="K20" s="32"/>
      <c r="L20" s="17"/>
      <c r="M20" s="18">
        <f t="shared" si="2"/>
        <v>0</v>
      </c>
      <c r="N20" s="99">
        <f t="shared" si="0"/>
        <v>0</v>
      </c>
    </row>
    <row r="21" spans="1:14" ht="14.25" x14ac:dyDescent="0.2">
      <c r="A21" s="12" t="str">
        <f t="shared" si="1"/>
        <v>80Lily BennettKrystelle Park Impressive</v>
      </c>
      <c r="B21" s="13">
        <v>80</v>
      </c>
      <c r="C21" s="14" t="s">
        <v>367</v>
      </c>
      <c r="D21" s="15" t="s">
        <v>368</v>
      </c>
      <c r="E21" s="20"/>
      <c r="F21" s="16" t="s">
        <v>343</v>
      </c>
      <c r="G21" s="20"/>
      <c r="H21" s="13"/>
      <c r="I21" s="30">
        <v>28.5</v>
      </c>
      <c r="J21" s="142"/>
      <c r="K21" s="32"/>
      <c r="L21" s="17">
        <v>1</v>
      </c>
      <c r="M21" s="18">
        <f t="shared" si="2"/>
        <v>7</v>
      </c>
      <c r="N21" s="99">
        <f t="shared" si="0"/>
        <v>14</v>
      </c>
    </row>
    <row r="22" spans="1:14" ht="14.25" x14ac:dyDescent="0.2">
      <c r="A22" s="12" t="str">
        <f t="shared" si="1"/>
        <v>80Emily StampaliaThe Black Flash</v>
      </c>
      <c r="B22" s="13">
        <v>80</v>
      </c>
      <c r="C22" s="14" t="s">
        <v>1120</v>
      </c>
      <c r="D22" s="15" t="s">
        <v>1123</v>
      </c>
      <c r="E22" s="20"/>
      <c r="F22" s="16" t="s">
        <v>343</v>
      </c>
      <c r="G22" s="20"/>
      <c r="H22" s="13"/>
      <c r="I22" s="30" t="s">
        <v>1126</v>
      </c>
      <c r="J22" s="142"/>
      <c r="K22" s="32"/>
      <c r="L22" s="17"/>
      <c r="M22" s="18">
        <f t="shared" si="2"/>
        <v>0</v>
      </c>
      <c r="N22" s="99">
        <f t="shared" si="0"/>
        <v>0</v>
      </c>
    </row>
    <row r="23" spans="1:14" ht="14.25" x14ac:dyDescent="0.2">
      <c r="A23" s="12" t="str">
        <f t="shared" si="1"/>
        <v>80Meg FowlerBreezewater Mr Brown</v>
      </c>
      <c r="B23" s="13">
        <v>80</v>
      </c>
      <c r="C23" s="14" t="s">
        <v>1121</v>
      </c>
      <c r="D23" s="15" t="s">
        <v>1124</v>
      </c>
      <c r="E23" s="20"/>
      <c r="F23" s="16" t="s">
        <v>343</v>
      </c>
      <c r="G23" s="20"/>
      <c r="H23" s="13"/>
      <c r="I23" s="30">
        <v>91.4</v>
      </c>
      <c r="J23" s="142"/>
      <c r="K23" s="32"/>
      <c r="L23" s="17">
        <v>6</v>
      </c>
      <c r="M23" s="18">
        <f t="shared" si="2"/>
        <v>2</v>
      </c>
      <c r="N23" s="99">
        <f t="shared" si="0"/>
        <v>4</v>
      </c>
    </row>
    <row r="24" spans="1:14" ht="14.25" x14ac:dyDescent="0.2">
      <c r="A24" s="12" t="str">
        <f t="shared" si="1"/>
        <v>80Mia StainesThe Chorister</v>
      </c>
      <c r="B24" s="13">
        <v>80</v>
      </c>
      <c r="C24" s="14" t="s">
        <v>555</v>
      </c>
      <c r="D24" s="15" t="s">
        <v>573</v>
      </c>
      <c r="E24" s="20"/>
      <c r="F24" s="16" t="s">
        <v>522</v>
      </c>
      <c r="G24" s="20"/>
      <c r="H24" s="13"/>
      <c r="I24" s="30" t="s">
        <v>454</v>
      </c>
      <c r="J24" s="142"/>
      <c r="K24" s="32"/>
      <c r="L24" s="17"/>
      <c r="M24" s="18">
        <f t="shared" si="2"/>
        <v>0</v>
      </c>
      <c r="N24" s="99">
        <f t="shared" si="0"/>
        <v>0</v>
      </c>
    </row>
    <row r="25" spans="1:14" ht="14.25" x14ac:dyDescent="0.2">
      <c r="A25" s="12" t="str">
        <f t="shared" si="1"/>
        <v>80Amy ChallenorKoonawarra Fighter Pilot</v>
      </c>
      <c r="B25" s="13">
        <v>80</v>
      </c>
      <c r="C25" s="14" t="s">
        <v>220</v>
      </c>
      <c r="D25" s="15" t="s">
        <v>221</v>
      </c>
      <c r="E25" s="20"/>
      <c r="F25" s="16" t="s">
        <v>63</v>
      </c>
      <c r="G25" s="20"/>
      <c r="H25" s="13"/>
      <c r="I25" s="30">
        <v>31.5</v>
      </c>
      <c r="J25" s="142"/>
      <c r="K25" s="32"/>
      <c r="L25" s="17">
        <v>2</v>
      </c>
      <c r="M25" s="18">
        <f t="shared" si="2"/>
        <v>6</v>
      </c>
      <c r="N25" s="99">
        <f t="shared" si="0"/>
        <v>12</v>
      </c>
    </row>
    <row r="26" spans="1:14" ht="14.25" x14ac:dyDescent="0.2">
      <c r="A26" s="12" t="str">
        <f t="shared" si="1"/>
        <v>80Eva AnningThe Brass Bear</v>
      </c>
      <c r="B26" s="13">
        <v>80</v>
      </c>
      <c r="C26" s="14" t="s">
        <v>549</v>
      </c>
      <c r="D26" s="15" t="s">
        <v>550</v>
      </c>
      <c r="E26" s="20"/>
      <c r="F26" s="16" t="s">
        <v>509</v>
      </c>
      <c r="G26" s="20"/>
      <c r="H26" s="13"/>
      <c r="I26" s="30" t="s">
        <v>454</v>
      </c>
      <c r="J26" s="142"/>
      <c r="K26" s="32"/>
      <c r="L26" s="17"/>
      <c r="M26" s="18">
        <f t="shared" si="2"/>
        <v>0</v>
      </c>
      <c r="N26" s="99">
        <f t="shared" si="0"/>
        <v>0</v>
      </c>
    </row>
    <row r="27" spans="1:14" ht="14.25" x14ac:dyDescent="0.2">
      <c r="A27" s="12" t="str">
        <f t="shared" si="1"/>
        <v>80Imogen MurrayCivil Rights</v>
      </c>
      <c r="B27" s="13">
        <v>80</v>
      </c>
      <c r="C27" s="14" t="s">
        <v>1122</v>
      </c>
      <c r="D27" s="15" t="s">
        <v>1127</v>
      </c>
      <c r="E27" s="20"/>
      <c r="F27" s="16" t="s">
        <v>1125</v>
      </c>
      <c r="G27" s="20"/>
      <c r="H27" s="13"/>
      <c r="I27" s="30"/>
      <c r="J27" s="142"/>
      <c r="K27" s="32"/>
      <c r="L27" s="17"/>
      <c r="M27" s="18">
        <f t="shared" si="2"/>
        <v>0</v>
      </c>
      <c r="N27" s="99">
        <f t="shared" si="0"/>
        <v>0</v>
      </c>
    </row>
    <row r="28" spans="1:14" ht="14.25" x14ac:dyDescent="0.2">
      <c r="A28" s="12" t="str">
        <f t="shared" si="1"/>
        <v>80Portia AllanEsb Irish Consultant</v>
      </c>
      <c r="B28" s="13">
        <v>80</v>
      </c>
      <c r="C28" s="14" t="s">
        <v>542</v>
      </c>
      <c r="D28" s="15" t="s">
        <v>568</v>
      </c>
      <c r="E28" s="20"/>
      <c r="F28" s="16" t="s">
        <v>543</v>
      </c>
      <c r="G28" s="20"/>
      <c r="H28" s="13"/>
      <c r="I28" s="30">
        <v>38.5</v>
      </c>
      <c r="J28" s="142"/>
      <c r="K28" s="32"/>
      <c r="L28" s="17">
        <v>3</v>
      </c>
      <c r="M28" s="18">
        <f t="shared" si="2"/>
        <v>5</v>
      </c>
      <c r="N28" s="99">
        <f t="shared" si="0"/>
        <v>10</v>
      </c>
    </row>
    <row r="29" spans="1:14" ht="14.25" x14ac:dyDescent="0.2">
      <c r="A29" s="12" t="str">
        <f t="shared" si="1"/>
        <v/>
      </c>
      <c r="B29" s="13"/>
      <c r="C29" s="14" t="s">
        <v>19</v>
      </c>
      <c r="D29" s="15" t="s">
        <v>19</v>
      </c>
      <c r="E29" s="20"/>
      <c r="F29" s="16"/>
      <c r="G29" s="20"/>
      <c r="H29" s="13"/>
      <c r="I29" s="30"/>
      <c r="J29" s="142"/>
      <c r="K29" s="32"/>
      <c r="L29" s="17"/>
      <c r="M29" s="18">
        <f t="shared" si="2"/>
        <v>0</v>
      </c>
      <c r="N29" s="99">
        <f t="shared" si="0"/>
        <v>0</v>
      </c>
    </row>
    <row r="30" spans="1:14" ht="14.25" x14ac:dyDescent="0.2">
      <c r="A30" s="12" t="str">
        <f t="shared" si="1"/>
        <v>65Becky StrideSo Magical</v>
      </c>
      <c r="B30" s="13">
        <v>65</v>
      </c>
      <c r="C30" s="14" t="s">
        <v>231</v>
      </c>
      <c r="D30" s="15" t="s">
        <v>232</v>
      </c>
      <c r="E30" s="20"/>
      <c r="F30" s="16" t="s">
        <v>63</v>
      </c>
      <c r="G30" s="20"/>
      <c r="H30" s="13">
        <v>30</v>
      </c>
      <c r="I30" s="30"/>
      <c r="J30" s="142"/>
      <c r="K30" s="32"/>
      <c r="L30" s="17">
        <v>5</v>
      </c>
      <c r="M30" s="18">
        <f t="shared" si="2"/>
        <v>3</v>
      </c>
      <c r="N30" s="99">
        <f t="shared" si="0"/>
        <v>6</v>
      </c>
    </row>
    <row r="31" spans="1:14" ht="14.25" x14ac:dyDescent="0.2">
      <c r="A31" s="12" t="str">
        <f t="shared" si="1"/>
        <v>65Willow BennettBeelo-Bi Thorpedo</v>
      </c>
      <c r="B31" s="13">
        <v>65</v>
      </c>
      <c r="C31" s="14" t="s">
        <v>409</v>
      </c>
      <c r="D31" s="15" t="s">
        <v>413</v>
      </c>
      <c r="E31" s="20"/>
      <c r="F31" s="16" t="s">
        <v>63</v>
      </c>
      <c r="G31" s="20"/>
      <c r="H31" s="13">
        <v>43.3</v>
      </c>
      <c r="I31" s="30"/>
      <c r="J31" s="142"/>
      <c r="K31" s="32"/>
      <c r="L31" s="17">
        <v>12</v>
      </c>
      <c r="M31" s="18">
        <f t="shared" si="2"/>
        <v>1</v>
      </c>
      <c r="N31" s="99">
        <f t="shared" si="0"/>
        <v>2</v>
      </c>
    </row>
    <row r="32" spans="1:14" ht="14.25" x14ac:dyDescent="0.2">
      <c r="A32" s="12" t="str">
        <f t="shared" si="1"/>
        <v>65Krystina BerceneMy Ophelia</v>
      </c>
      <c r="B32" s="13">
        <v>65</v>
      </c>
      <c r="C32" s="14" t="s">
        <v>679</v>
      </c>
      <c r="D32" s="15" t="s">
        <v>680</v>
      </c>
      <c r="E32" s="20"/>
      <c r="F32" s="16" t="s">
        <v>164</v>
      </c>
      <c r="G32" s="20"/>
      <c r="H32" s="13">
        <v>26.4</v>
      </c>
      <c r="I32" s="30"/>
      <c r="J32" s="142"/>
      <c r="K32" s="32"/>
      <c r="L32" s="17">
        <v>2</v>
      </c>
      <c r="M32" s="18">
        <f t="shared" si="2"/>
        <v>6</v>
      </c>
      <c r="N32" s="99">
        <f t="shared" si="0"/>
        <v>12</v>
      </c>
    </row>
    <row r="33" spans="1:14" ht="14.25" x14ac:dyDescent="0.2">
      <c r="A33" s="12" t="str">
        <f t="shared" si="1"/>
        <v>65Marni BerceneTiaja Park Magic</v>
      </c>
      <c r="B33" s="13">
        <v>65</v>
      </c>
      <c r="C33" s="14" t="s">
        <v>867</v>
      </c>
      <c r="D33" s="15" t="s">
        <v>868</v>
      </c>
      <c r="E33" s="20"/>
      <c r="F33" s="16" t="s">
        <v>164</v>
      </c>
      <c r="G33" s="351"/>
      <c r="H33" s="13">
        <v>29.1</v>
      </c>
      <c r="I33" s="30"/>
      <c r="J33" s="142"/>
      <c r="K33" s="32"/>
      <c r="L33" s="17">
        <v>3</v>
      </c>
      <c r="M33" s="18">
        <f t="shared" si="2"/>
        <v>5</v>
      </c>
      <c r="N33" s="99">
        <f t="shared" si="0"/>
        <v>10</v>
      </c>
    </row>
    <row r="34" spans="1:14" ht="14.25" x14ac:dyDescent="0.2">
      <c r="A34" s="12" t="str">
        <f t="shared" si="1"/>
        <v>65Charli BrajkovichEquus Hustle</v>
      </c>
      <c r="B34" s="13">
        <v>65</v>
      </c>
      <c r="C34" s="14" t="s">
        <v>1128</v>
      </c>
      <c r="D34" s="15" t="s">
        <v>1129</v>
      </c>
      <c r="E34" s="20"/>
      <c r="F34" s="16" t="s">
        <v>343</v>
      </c>
      <c r="G34" s="351"/>
      <c r="H34" s="13"/>
      <c r="I34" s="30"/>
      <c r="J34" s="142"/>
      <c r="K34" s="32"/>
      <c r="L34" s="17"/>
      <c r="M34" s="18">
        <f t="shared" si="2"/>
        <v>0</v>
      </c>
      <c r="N34" s="99">
        <f t="shared" si="0"/>
        <v>0</v>
      </c>
    </row>
    <row r="35" spans="1:14" ht="14.25" x14ac:dyDescent="0.2">
      <c r="A35" s="12" t="str">
        <f t="shared" si="1"/>
        <v>65Charlotte MillerKings Town Maggie Mai</v>
      </c>
      <c r="B35" s="13">
        <v>65</v>
      </c>
      <c r="C35" s="14" t="s">
        <v>329</v>
      </c>
      <c r="D35" s="15" t="s">
        <v>330</v>
      </c>
      <c r="E35" s="20"/>
      <c r="F35" s="16" t="s">
        <v>343</v>
      </c>
      <c r="G35" s="351"/>
      <c r="H35" s="13">
        <v>48.9</v>
      </c>
      <c r="I35" s="30"/>
      <c r="J35" s="142"/>
      <c r="K35" s="32"/>
      <c r="L35" s="17">
        <v>13</v>
      </c>
      <c r="M35" s="18">
        <f t="shared" si="2"/>
        <v>1</v>
      </c>
      <c r="N35" s="99">
        <f t="shared" si="0"/>
        <v>2</v>
      </c>
    </row>
    <row r="36" spans="1:14" ht="14.25" x14ac:dyDescent="0.2">
      <c r="A36" s="12" t="str">
        <f t="shared" si="1"/>
        <v>65Pippa StillAnakie I’M So Ffansi</v>
      </c>
      <c r="B36" s="13">
        <v>65</v>
      </c>
      <c r="C36" s="14" t="s">
        <v>642</v>
      </c>
      <c r="D36" s="15" t="s">
        <v>1135</v>
      </c>
      <c r="E36" s="20"/>
      <c r="F36" s="16" t="s">
        <v>1130</v>
      </c>
      <c r="G36" s="351"/>
      <c r="H36" s="13">
        <v>41</v>
      </c>
      <c r="I36" s="30"/>
      <c r="J36" s="142"/>
      <c r="K36" s="32"/>
      <c r="L36" s="17">
        <v>11</v>
      </c>
      <c r="M36" s="18">
        <f t="shared" si="2"/>
        <v>1</v>
      </c>
      <c r="N36" s="99">
        <f t="shared" si="0"/>
        <v>2</v>
      </c>
    </row>
    <row r="37" spans="1:14" ht="14.25" x14ac:dyDescent="0.2">
      <c r="A37" s="12" t="str">
        <f t="shared" si="1"/>
        <v>65Emma BennettRox My Sox</v>
      </c>
      <c r="B37" s="13">
        <v>65</v>
      </c>
      <c r="C37" s="14" t="s">
        <v>349</v>
      </c>
      <c r="D37" s="15" t="s">
        <v>350</v>
      </c>
      <c r="E37" s="20"/>
      <c r="F37" s="16" t="s">
        <v>343</v>
      </c>
      <c r="G37" s="351"/>
      <c r="H37" s="13">
        <v>33.9</v>
      </c>
      <c r="I37" s="30"/>
      <c r="J37" s="142"/>
      <c r="K37" s="32"/>
      <c r="L37" s="17">
        <v>7</v>
      </c>
      <c r="M37" s="18">
        <f t="shared" si="2"/>
        <v>1</v>
      </c>
      <c r="N37" s="99">
        <f t="shared" si="0"/>
        <v>2</v>
      </c>
    </row>
    <row r="38" spans="1:14" ht="14.25" x14ac:dyDescent="0.2">
      <c r="A38" s="12" t="str">
        <f t="shared" si="1"/>
        <v>65Zara Coussens-LeesonRegal Donatello</v>
      </c>
      <c r="B38" s="13">
        <v>65</v>
      </c>
      <c r="C38" s="14" t="s">
        <v>364</v>
      </c>
      <c r="D38" s="15" t="s">
        <v>365</v>
      </c>
      <c r="E38" s="20"/>
      <c r="F38" s="16" t="s">
        <v>1131</v>
      </c>
      <c r="G38" s="351"/>
      <c r="H38" s="13">
        <v>36.5</v>
      </c>
      <c r="I38" s="30"/>
      <c r="J38" s="142"/>
      <c r="K38" s="32"/>
      <c r="L38" s="17">
        <v>10</v>
      </c>
      <c r="M38" s="18">
        <f t="shared" si="2"/>
        <v>1</v>
      </c>
      <c r="N38" s="99">
        <f t="shared" ref="N38:N51" si="3">SUM(M38+$N$5)*2</f>
        <v>2</v>
      </c>
    </row>
    <row r="39" spans="1:14" ht="14.25" x14ac:dyDescent="0.2">
      <c r="A39" s="12" t="str">
        <f t="shared" ref="A39:A70" si="4">CONCATENATE(B39,C39,D39)</f>
        <v>65Ruth ElsegoodFollyfoot Alchemy</v>
      </c>
      <c r="B39" s="13">
        <v>65</v>
      </c>
      <c r="C39" s="14" t="s">
        <v>663</v>
      </c>
      <c r="D39" s="15" t="s">
        <v>769</v>
      </c>
      <c r="E39" s="20"/>
      <c r="F39" s="16" t="s">
        <v>543</v>
      </c>
      <c r="G39" s="351"/>
      <c r="H39" s="13" t="s">
        <v>454</v>
      </c>
      <c r="I39" s="30"/>
      <c r="J39" s="142"/>
      <c r="K39" s="32"/>
      <c r="L39" s="17"/>
      <c r="M39" s="18">
        <f t="shared" si="2"/>
        <v>0</v>
      </c>
      <c r="N39" s="99">
        <f t="shared" si="3"/>
        <v>0</v>
      </c>
    </row>
    <row r="40" spans="1:14" ht="14.25" x14ac:dyDescent="0.2">
      <c r="A40" s="12" t="str">
        <f t="shared" si="4"/>
        <v>65Rachel Staniforth-SmithKatannah Chardonnay</v>
      </c>
      <c r="B40" s="13">
        <v>65</v>
      </c>
      <c r="C40" s="14" t="s">
        <v>523</v>
      </c>
      <c r="D40" s="15" t="s">
        <v>524</v>
      </c>
      <c r="E40" s="20"/>
      <c r="F40" s="16" t="s">
        <v>525</v>
      </c>
      <c r="G40" s="351"/>
      <c r="H40" s="13">
        <v>79.3</v>
      </c>
      <c r="I40" s="30"/>
      <c r="J40" s="142"/>
      <c r="K40" s="32"/>
      <c r="L40" s="17">
        <v>15</v>
      </c>
      <c r="M40" s="18">
        <f t="shared" si="2"/>
        <v>1</v>
      </c>
      <c r="N40" s="99">
        <f t="shared" si="3"/>
        <v>2</v>
      </c>
    </row>
    <row r="41" spans="1:14" ht="14.25" x14ac:dyDescent="0.2">
      <c r="A41" s="12" t="str">
        <f t="shared" si="4"/>
        <v>65Jasmine HodkinsonCharisma Accolade</v>
      </c>
      <c r="B41" s="13">
        <v>65</v>
      </c>
      <c r="C41" s="14" t="s">
        <v>985</v>
      </c>
      <c r="D41" s="15" t="s">
        <v>1007</v>
      </c>
      <c r="E41" s="20"/>
      <c r="F41" s="16" t="s">
        <v>509</v>
      </c>
      <c r="G41" s="351"/>
      <c r="H41" s="261">
        <v>99.6</v>
      </c>
      <c r="I41" s="30"/>
      <c r="J41" s="142"/>
      <c r="K41" s="32"/>
      <c r="L41" s="17">
        <v>16</v>
      </c>
      <c r="M41" s="18">
        <f t="shared" si="2"/>
        <v>1</v>
      </c>
      <c r="N41" s="99">
        <f t="shared" si="3"/>
        <v>2</v>
      </c>
    </row>
    <row r="42" spans="1:14" ht="14.25" x14ac:dyDescent="0.2">
      <c r="A42" s="12" t="str">
        <f t="shared" si="4"/>
        <v>65Josephine AnningBrayside Sensation</v>
      </c>
      <c r="B42" s="13">
        <v>65</v>
      </c>
      <c r="C42" s="14" t="s">
        <v>515</v>
      </c>
      <c r="D42" s="15" t="s">
        <v>516</v>
      </c>
      <c r="E42" s="20"/>
      <c r="F42" s="16" t="s">
        <v>509</v>
      </c>
      <c r="G42" s="351"/>
      <c r="H42" s="261">
        <v>30</v>
      </c>
      <c r="I42" s="30"/>
      <c r="J42" s="142"/>
      <c r="K42" s="32"/>
      <c r="L42" s="17">
        <v>4</v>
      </c>
      <c r="M42" s="18">
        <f t="shared" si="2"/>
        <v>4</v>
      </c>
      <c r="N42" s="99">
        <f t="shared" si="3"/>
        <v>8</v>
      </c>
    </row>
    <row r="43" spans="1:14" ht="14.25" x14ac:dyDescent="0.2">
      <c r="A43" s="12" t="str">
        <f t="shared" si="4"/>
        <v>65Charlee CrispinRowen Bee Gee</v>
      </c>
      <c r="B43" s="13">
        <v>65</v>
      </c>
      <c r="C43" s="14" t="s">
        <v>658</v>
      </c>
      <c r="D43" s="15" t="s">
        <v>659</v>
      </c>
      <c r="E43" s="20"/>
      <c r="F43" s="16" t="s">
        <v>509</v>
      </c>
      <c r="G43" s="20"/>
      <c r="H43" s="13">
        <v>52.1</v>
      </c>
      <c r="I43" s="30"/>
      <c r="J43" s="142"/>
      <c r="K43" s="32"/>
      <c r="L43" s="17">
        <v>14</v>
      </c>
      <c r="M43" s="18">
        <f t="shared" si="2"/>
        <v>1</v>
      </c>
      <c r="N43" s="99">
        <f t="shared" si="3"/>
        <v>2</v>
      </c>
    </row>
    <row r="44" spans="1:14" ht="14.25" x14ac:dyDescent="0.2">
      <c r="A44" s="12" t="str">
        <f t="shared" si="4"/>
        <v>65Celeste CasottiAlahambra Milk And Honey</v>
      </c>
      <c r="B44" s="13">
        <v>65</v>
      </c>
      <c r="C44" s="14" t="s">
        <v>1132</v>
      </c>
      <c r="D44" s="15" t="s">
        <v>1136</v>
      </c>
      <c r="E44" s="20"/>
      <c r="F44" s="16" t="s">
        <v>1133</v>
      </c>
      <c r="G44" s="20"/>
      <c r="H44" s="13" t="s">
        <v>454</v>
      </c>
      <c r="I44" s="30"/>
      <c r="J44" s="142"/>
      <c r="K44" s="32"/>
      <c r="L44" s="17"/>
      <c r="M44" s="18">
        <f t="shared" si="2"/>
        <v>0</v>
      </c>
      <c r="N44" s="99">
        <f t="shared" si="3"/>
        <v>0</v>
      </c>
    </row>
    <row r="45" spans="1:14" ht="14.25" x14ac:dyDescent="0.2">
      <c r="A45" s="12" t="str">
        <f t="shared" si="4"/>
        <v>65Hailey SnymanGordon Park Smarty Pants</v>
      </c>
      <c r="B45" s="13">
        <v>65</v>
      </c>
      <c r="C45" s="14" t="s">
        <v>295</v>
      </c>
      <c r="D45" s="15" t="s">
        <v>296</v>
      </c>
      <c r="E45" s="20"/>
      <c r="F45" s="16" t="s">
        <v>1133</v>
      </c>
      <c r="G45" s="20"/>
      <c r="H45" s="13" t="s">
        <v>454</v>
      </c>
      <c r="I45" s="30"/>
      <c r="J45" s="142"/>
      <c r="K45" s="32"/>
      <c r="L45" s="17"/>
      <c r="M45" s="18">
        <f t="shared" si="2"/>
        <v>0</v>
      </c>
      <c r="N45" s="99">
        <f t="shared" si="3"/>
        <v>0</v>
      </c>
    </row>
    <row r="46" spans="1:14" ht="14.25" x14ac:dyDescent="0.2">
      <c r="A46" s="12" t="str">
        <f t="shared" si="4"/>
        <v>65Ashlee BlakeThiacan Donandra</v>
      </c>
      <c r="B46" s="13">
        <v>65</v>
      </c>
      <c r="C46" s="14" t="s">
        <v>455</v>
      </c>
      <c r="D46" s="15" t="s">
        <v>456</v>
      </c>
      <c r="E46" s="20"/>
      <c r="F46" s="16" t="s">
        <v>37</v>
      </c>
      <c r="G46" s="20"/>
      <c r="H46" s="13">
        <v>25.9</v>
      </c>
      <c r="I46" s="30"/>
      <c r="J46" s="142"/>
      <c r="K46" s="32"/>
      <c r="L46" s="17">
        <v>1</v>
      </c>
      <c r="M46" s="18">
        <f t="shared" si="2"/>
        <v>7</v>
      </c>
      <c r="N46" s="99">
        <f t="shared" si="3"/>
        <v>14</v>
      </c>
    </row>
    <row r="47" spans="1:14" ht="14.25" x14ac:dyDescent="0.2">
      <c r="A47" s="12" t="str">
        <f t="shared" si="4"/>
        <v>65Ella ByrneClare Downs Chantilly Lace</v>
      </c>
      <c r="B47" s="13">
        <v>65</v>
      </c>
      <c r="C47" s="14" t="s">
        <v>668</v>
      </c>
      <c r="D47" s="15" t="s">
        <v>669</v>
      </c>
      <c r="E47" s="20"/>
      <c r="F47" s="16" t="s">
        <v>522</v>
      </c>
      <c r="G47" s="20"/>
      <c r="H47" s="13">
        <v>30.9</v>
      </c>
      <c r="I47" s="30"/>
      <c r="J47" s="142"/>
      <c r="K47" s="32"/>
      <c r="L47" s="17">
        <v>6</v>
      </c>
      <c r="M47" s="18">
        <f t="shared" si="2"/>
        <v>2</v>
      </c>
      <c r="N47" s="99">
        <f t="shared" si="3"/>
        <v>4</v>
      </c>
    </row>
    <row r="48" spans="1:14" ht="14.25" x14ac:dyDescent="0.2">
      <c r="A48" s="12" t="str">
        <f t="shared" si="4"/>
        <v>65Rachelle BrownMerlot</v>
      </c>
      <c r="B48" s="13">
        <v>65</v>
      </c>
      <c r="C48" s="14" t="s">
        <v>520</v>
      </c>
      <c r="D48" s="15" t="s">
        <v>521</v>
      </c>
      <c r="E48" s="20"/>
      <c r="F48" s="16" t="s">
        <v>522</v>
      </c>
      <c r="G48" s="20"/>
      <c r="H48" s="13">
        <v>35.799999999999997</v>
      </c>
      <c r="I48" s="295"/>
      <c r="J48" s="142"/>
      <c r="K48" s="32"/>
      <c r="L48" s="17">
        <v>9</v>
      </c>
      <c r="M48" s="18">
        <f t="shared" si="2"/>
        <v>1</v>
      </c>
      <c r="N48" s="99">
        <f t="shared" si="3"/>
        <v>2</v>
      </c>
    </row>
    <row r="49" spans="1:14" ht="14.45" customHeight="1" x14ac:dyDescent="0.2">
      <c r="A49" s="12" t="str">
        <f t="shared" si="4"/>
        <v>65Kaeleigh BrownMystic Shadows Celtic Wizard</v>
      </c>
      <c r="B49" s="13">
        <v>65</v>
      </c>
      <c r="C49" s="14" t="s">
        <v>681</v>
      </c>
      <c r="D49" s="15" t="s">
        <v>682</v>
      </c>
      <c r="E49" s="20"/>
      <c r="F49" s="16" t="s">
        <v>522</v>
      </c>
      <c r="G49" s="20"/>
      <c r="H49" s="13">
        <v>34.6</v>
      </c>
      <c r="I49" s="30"/>
      <c r="J49" s="142"/>
      <c r="K49" s="32"/>
      <c r="L49" s="17">
        <v>8</v>
      </c>
      <c r="M49" s="18">
        <f t="shared" si="2"/>
        <v>1</v>
      </c>
      <c r="N49" s="99">
        <f t="shared" si="3"/>
        <v>2</v>
      </c>
    </row>
    <row r="50" spans="1:14" ht="14.45" customHeight="1" x14ac:dyDescent="0.2">
      <c r="A50" s="12" t="str">
        <f t="shared" si="4"/>
        <v>65Taylah SmithTaju Nerada</v>
      </c>
      <c r="B50" s="13">
        <v>65</v>
      </c>
      <c r="C50" s="14" t="s">
        <v>666</v>
      </c>
      <c r="D50" s="15" t="s">
        <v>667</v>
      </c>
      <c r="E50" s="20"/>
      <c r="F50" s="16" t="s">
        <v>1125</v>
      </c>
      <c r="G50" s="20"/>
      <c r="H50" s="13" t="s">
        <v>454</v>
      </c>
      <c r="I50" s="30"/>
      <c r="J50" s="142"/>
      <c r="K50" s="32"/>
      <c r="L50" s="17"/>
      <c r="M50" s="18">
        <f t="shared" si="2"/>
        <v>0</v>
      </c>
      <c r="N50" s="99">
        <f t="shared" si="3"/>
        <v>0</v>
      </c>
    </row>
    <row r="51" spans="1:14" ht="14.45" customHeight="1" x14ac:dyDescent="0.2">
      <c r="A51" s="12" t="str">
        <f t="shared" si="4"/>
        <v/>
      </c>
      <c r="B51" s="13"/>
      <c r="C51" s="14" t="s">
        <v>19</v>
      </c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2"/>
        <v>0</v>
      </c>
      <c r="N51" s="99">
        <f t="shared" si="3"/>
        <v>0</v>
      </c>
    </row>
    <row r="52" spans="1:14" ht="14.25" x14ac:dyDescent="0.2">
      <c r="A52" s="12" t="str">
        <f t="shared" si="4"/>
        <v>45Baylee JenkinsNarcoola Parc Dylan</v>
      </c>
      <c r="B52" s="13">
        <v>45</v>
      </c>
      <c r="C52" s="14" t="s">
        <v>476</v>
      </c>
      <c r="D52" s="15" t="s">
        <v>477</v>
      </c>
      <c r="E52" s="20" t="s">
        <v>1143</v>
      </c>
      <c r="F52" s="16" t="s">
        <v>478</v>
      </c>
      <c r="G52" s="13">
        <v>19.600000000000001</v>
      </c>
      <c r="H52" s="338"/>
      <c r="I52" s="30"/>
      <c r="J52" s="142"/>
      <c r="K52" s="32"/>
      <c r="L52" s="17">
        <v>1</v>
      </c>
      <c r="M52" s="18">
        <f>IF(L52=1,7,IF(L52=2,6,IF(L52=3,5,IF(L52=4,4,IF(L52=5,3,IF(L52=6,2,IF(L52&gt;=6,1,0)))))))</f>
        <v>7</v>
      </c>
      <c r="N52" s="99">
        <f>SUM(M52+$N$5)</f>
        <v>7</v>
      </c>
    </row>
    <row r="53" spans="1:14" ht="14.25" x14ac:dyDescent="0.2">
      <c r="A53" s="12" t="str">
        <f t="shared" si="4"/>
        <v>45Jenaveve PageWyatchwood Druid</v>
      </c>
      <c r="B53" s="13">
        <v>45</v>
      </c>
      <c r="C53" s="14" t="s">
        <v>890</v>
      </c>
      <c r="D53" s="15" t="s">
        <v>896</v>
      </c>
      <c r="E53" s="20" t="s">
        <v>1143</v>
      </c>
      <c r="F53" s="16" t="s">
        <v>588</v>
      </c>
      <c r="G53" s="13">
        <v>23.2</v>
      </c>
      <c r="H53" s="338"/>
      <c r="I53" s="30"/>
      <c r="J53" s="142"/>
      <c r="K53" s="32"/>
      <c r="L53" s="17">
        <v>2</v>
      </c>
      <c r="M53" s="18">
        <f t="shared" ref="M53:M75" si="5">IF(L53=1,7,IF(L53=2,6,IF(L53=3,5,IF(L53=4,4,IF(L53=5,3,IF(L53=6,2,IF(L53&gt;=6,1,0)))))))</f>
        <v>6</v>
      </c>
      <c r="N53" s="99">
        <f t="shared" ref="N53:N75" si="6">SUM(M53+$N$5)</f>
        <v>6</v>
      </c>
    </row>
    <row r="54" spans="1:14" ht="14.25" x14ac:dyDescent="0.2">
      <c r="A54" s="12" t="str">
        <f t="shared" si="4"/>
        <v>45Lily McBrideHearts</v>
      </c>
      <c r="B54" s="13">
        <v>45</v>
      </c>
      <c r="C54" s="14" t="s">
        <v>1144</v>
      </c>
      <c r="D54" s="15" t="s">
        <v>488</v>
      </c>
      <c r="E54" s="20" t="s">
        <v>1143</v>
      </c>
      <c r="F54" s="16" t="s">
        <v>950</v>
      </c>
      <c r="G54" s="20">
        <v>36.6</v>
      </c>
      <c r="H54" s="13"/>
      <c r="I54" s="30"/>
      <c r="J54" s="142"/>
      <c r="K54" s="32"/>
      <c r="L54" s="17">
        <v>3</v>
      </c>
      <c r="M54" s="18">
        <f t="shared" si="5"/>
        <v>5</v>
      </c>
      <c r="N54" s="99">
        <f t="shared" si="6"/>
        <v>5</v>
      </c>
    </row>
    <row r="55" spans="1:14" ht="14.25" x14ac:dyDescent="0.2">
      <c r="A55" s="12" t="str">
        <f t="shared" si="4"/>
        <v>45Ava BowlesKazwood Park Love Always</v>
      </c>
      <c r="B55" s="13">
        <v>45</v>
      </c>
      <c r="C55" s="14" t="s">
        <v>756</v>
      </c>
      <c r="D55" s="15" t="s">
        <v>757</v>
      </c>
      <c r="E55" s="20" t="s">
        <v>1143</v>
      </c>
      <c r="F55" s="16" t="s">
        <v>225</v>
      </c>
      <c r="G55" s="20">
        <v>41.8</v>
      </c>
      <c r="H55" s="13"/>
      <c r="I55" s="30"/>
      <c r="J55" s="142"/>
      <c r="K55" s="32"/>
      <c r="L55" s="17">
        <v>4</v>
      </c>
      <c r="M55" s="18">
        <f t="shared" si="5"/>
        <v>4</v>
      </c>
      <c r="N55" s="99">
        <f t="shared" si="6"/>
        <v>4</v>
      </c>
    </row>
    <row r="56" spans="1:14" ht="14.25" x14ac:dyDescent="0.2">
      <c r="A56" s="12" t="str">
        <f t="shared" si="4"/>
        <v>45Ruby HaggertyEllie</v>
      </c>
      <c r="B56" s="13">
        <v>45</v>
      </c>
      <c r="C56" s="14" t="s">
        <v>319</v>
      </c>
      <c r="D56" s="262" t="s">
        <v>320</v>
      </c>
      <c r="E56" s="20" t="s">
        <v>1143</v>
      </c>
      <c r="F56" s="16" t="s">
        <v>363</v>
      </c>
      <c r="G56" s="20">
        <v>43.8</v>
      </c>
      <c r="H56" s="13"/>
      <c r="I56" s="30"/>
      <c r="J56" s="142"/>
      <c r="K56" s="32"/>
      <c r="L56" s="17">
        <v>5</v>
      </c>
      <c r="M56" s="18">
        <f t="shared" si="5"/>
        <v>3</v>
      </c>
      <c r="N56" s="99">
        <f t="shared" si="6"/>
        <v>3</v>
      </c>
    </row>
    <row r="57" spans="1:14" ht="14.25" x14ac:dyDescent="0.2">
      <c r="A57" s="12" t="str">
        <f t="shared" si="4"/>
        <v>45Jenaveve PageLyngarie Philano's Gift</v>
      </c>
      <c r="B57" s="13">
        <v>45</v>
      </c>
      <c r="C57" s="14" t="s">
        <v>890</v>
      </c>
      <c r="D57" s="15" t="s">
        <v>1145</v>
      </c>
      <c r="E57" s="20" t="s">
        <v>1143</v>
      </c>
      <c r="F57" s="16" t="s">
        <v>588</v>
      </c>
      <c r="G57" s="20">
        <v>52.2</v>
      </c>
      <c r="H57" s="13"/>
      <c r="I57" s="30"/>
      <c r="J57" s="142"/>
      <c r="K57" s="32"/>
      <c r="L57" s="17">
        <v>6</v>
      </c>
      <c r="M57" s="18">
        <f t="shared" si="5"/>
        <v>2</v>
      </c>
      <c r="N57" s="99">
        <f t="shared" si="6"/>
        <v>2</v>
      </c>
    </row>
    <row r="58" spans="1:14" ht="14.25" x14ac:dyDescent="0.2">
      <c r="A58" s="12" t="str">
        <f t="shared" si="4"/>
        <v>45Makenzie HrubosJoshua Brook Chase Me Charlie</v>
      </c>
      <c r="B58" s="13">
        <v>45</v>
      </c>
      <c r="C58" s="14" t="s">
        <v>479</v>
      </c>
      <c r="D58" s="15" t="s">
        <v>1146</v>
      </c>
      <c r="E58" s="20" t="s">
        <v>1143</v>
      </c>
      <c r="F58" s="16" t="s">
        <v>673</v>
      </c>
      <c r="G58" s="20">
        <v>54.8</v>
      </c>
      <c r="H58" s="13"/>
      <c r="I58" s="30"/>
      <c r="J58" s="142"/>
      <c r="K58" s="32"/>
      <c r="L58" s="17">
        <v>7</v>
      </c>
      <c r="M58" s="18">
        <f t="shared" si="5"/>
        <v>1</v>
      </c>
      <c r="N58" s="99">
        <f t="shared" si="6"/>
        <v>1</v>
      </c>
    </row>
    <row r="59" spans="1:14" ht="14.25" x14ac:dyDescent="0.2">
      <c r="A59" s="12" t="str">
        <f t="shared" si="4"/>
        <v>45Brianna SheriffAce of Hearts</v>
      </c>
      <c r="B59" s="13">
        <v>45</v>
      </c>
      <c r="C59" s="14" t="s">
        <v>617</v>
      </c>
      <c r="D59" s="15" t="s">
        <v>1147</v>
      </c>
      <c r="E59" s="20" t="s">
        <v>1143</v>
      </c>
      <c r="F59" s="16" t="s">
        <v>1119</v>
      </c>
      <c r="G59" s="20">
        <v>69</v>
      </c>
      <c r="H59" s="13"/>
      <c r="I59" s="30"/>
      <c r="J59" s="142"/>
      <c r="K59" s="32"/>
      <c r="L59" s="17">
        <v>8</v>
      </c>
      <c r="M59" s="18">
        <f t="shared" si="5"/>
        <v>1</v>
      </c>
      <c r="N59" s="99">
        <f t="shared" si="6"/>
        <v>1</v>
      </c>
    </row>
    <row r="60" spans="1:14" ht="14.25" x14ac:dyDescent="0.2">
      <c r="A60" s="12" t="str">
        <f t="shared" si="4"/>
        <v>45Lauren SmithMajor Attire</v>
      </c>
      <c r="B60" s="13">
        <v>45</v>
      </c>
      <c r="C60" s="14" t="s">
        <v>321</v>
      </c>
      <c r="D60" s="15" t="s">
        <v>1032</v>
      </c>
      <c r="E60" s="20" t="s">
        <v>1143</v>
      </c>
      <c r="F60" s="16" t="s">
        <v>363</v>
      </c>
      <c r="G60" s="20">
        <v>128.19999999999999</v>
      </c>
      <c r="H60" s="13"/>
      <c r="I60" s="30"/>
      <c r="J60" s="142"/>
      <c r="K60" s="32"/>
      <c r="L60" s="17">
        <v>9</v>
      </c>
      <c r="M60" s="18">
        <f t="shared" si="5"/>
        <v>1</v>
      </c>
      <c r="N60" s="99">
        <f t="shared" si="6"/>
        <v>1</v>
      </c>
    </row>
    <row r="61" spans="1:14" ht="14.25" x14ac:dyDescent="0.2">
      <c r="A61" s="12" t="str">
        <f t="shared" si="4"/>
        <v>45Elise StampaliaMelody Park Mystical Lady</v>
      </c>
      <c r="B61" s="13">
        <v>45</v>
      </c>
      <c r="C61" s="14" t="s">
        <v>341</v>
      </c>
      <c r="D61" s="15" t="s">
        <v>342</v>
      </c>
      <c r="E61" s="20" t="s">
        <v>1143</v>
      </c>
      <c r="F61" s="16" t="s">
        <v>343</v>
      </c>
      <c r="G61" s="20" t="s">
        <v>454</v>
      </c>
      <c r="H61" s="13"/>
      <c r="I61" s="30"/>
      <c r="J61" s="142"/>
      <c r="K61" s="32"/>
      <c r="L61" s="17">
        <v>0</v>
      </c>
      <c r="M61" s="18">
        <f t="shared" si="5"/>
        <v>0</v>
      </c>
      <c r="N61" s="99">
        <f t="shared" si="6"/>
        <v>0</v>
      </c>
    </row>
    <row r="62" spans="1:14" ht="14.25" x14ac:dyDescent="0.2">
      <c r="A62" s="12" t="str">
        <f t="shared" si="4"/>
        <v>45Sophie Appleby Penley Marco Polo</v>
      </c>
      <c r="B62" s="13">
        <v>45</v>
      </c>
      <c r="C62" s="14" t="s">
        <v>1148</v>
      </c>
      <c r="D62" s="15" t="s">
        <v>842</v>
      </c>
      <c r="E62" s="20" t="s">
        <v>1143</v>
      </c>
      <c r="F62" s="16" t="s">
        <v>225</v>
      </c>
      <c r="G62" s="20" t="s">
        <v>655</v>
      </c>
      <c r="H62" s="13"/>
      <c r="I62" s="30"/>
      <c r="J62" s="142"/>
      <c r="K62" s="32"/>
      <c r="L62" s="17">
        <v>0</v>
      </c>
      <c r="M62" s="18">
        <f t="shared" si="5"/>
        <v>0</v>
      </c>
      <c r="N62" s="99">
        <f t="shared" si="6"/>
        <v>0</v>
      </c>
    </row>
    <row r="63" spans="1:14" ht="14.25" x14ac:dyDescent="0.2">
      <c r="A63" s="12"/>
      <c r="B63" s="13"/>
      <c r="C63" s="14" t="s">
        <v>19</v>
      </c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5"/>
        <v>0</v>
      </c>
      <c r="N63" s="99">
        <f t="shared" si="6"/>
        <v>0</v>
      </c>
    </row>
    <row r="64" spans="1:14" ht="14.25" x14ac:dyDescent="0.2">
      <c r="A64" s="12"/>
      <c r="B64" s="13"/>
      <c r="C64" s="14" t="s">
        <v>19</v>
      </c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5"/>
        <v>0</v>
      </c>
      <c r="N64" s="99">
        <f t="shared" si="6"/>
        <v>0</v>
      </c>
    </row>
    <row r="65" spans="1:14" ht="14.25" x14ac:dyDescent="0.2">
      <c r="A65" s="12"/>
      <c r="B65" s="13"/>
      <c r="C65" s="14" t="s">
        <v>19</v>
      </c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5"/>
        <v>0</v>
      </c>
      <c r="N65" s="99">
        <f t="shared" si="6"/>
        <v>0</v>
      </c>
    </row>
    <row r="66" spans="1:14" ht="14.25" x14ac:dyDescent="0.2">
      <c r="A66" s="12" t="str">
        <f t="shared" si="4"/>
        <v/>
      </c>
      <c r="B66" s="13"/>
      <c r="C66" s="14" t="s">
        <v>19</v>
      </c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5"/>
        <v>0</v>
      </c>
      <c r="N66" s="99">
        <f t="shared" si="6"/>
        <v>0</v>
      </c>
    </row>
    <row r="67" spans="1:14" ht="14.25" x14ac:dyDescent="0.2">
      <c r="A67" s="12" t="str">
        <f t="shared" si="4"/>
        <v/>
      </c>
      <c r="B67" s="13"/>
      <c r="C67" s="14" t="s">
        <v>19</v>
      </c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5"/>
        <v>0</v>
      </c>
      <c r="N67" s="99">
        <f t="shared" si="6"/>
        <v>0</v>
      </c>
    </row>
    <row r="68" spans="1:14" ht="14.25" x14ac:dyDescent="0.2">
      <c r="A68" s="12" t="str">
        <f t="shared" si="4"/>
        <v/>
      </c>
      <c r="B68" s="13"/>
      <c r="C68" s="14" t="s">
        <v>19</v>
      </c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5"/>
        <v>0</v>
      </c>
      <c r="N68" s="99">
        <f t="shared" si="6"/>
        <v>0</v>
      </c>
    </row>
    <row r="69" spans="1:14" ht="14.25" x14ac:dyDescent="0.2">
      <c r="A69" s="12" t="str">
        <f t="shared" si="4"/>
        <v/>
      </c>
      <c r="B69" s="13"/>
      <c r="C69" s="14" t="s">
        <v>19</v>
      </c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5"/>
        <v>0</v>
      </c>
      <c r="N69" s="99">
        <f t="shared" si="6"/>
        <v>0</v>
      </c>
    </row>
    <row r="70" spans="1:14" ht="14.25" x14ac:dyDescent="0.2">
      <c r="A70" s="12" t="str">
        <f t="shared" si="4"/>
        <v/>
      </c>
      <c r="B70" s="13"/>
      <c r="C70" s="14" t="s">
        <v>19</v>
      </c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5"/>
        <v>0</v>
      </c>
      <c r="N70" s="99">
        <f t="shared" si="6"/>
        <v>0</v>
      </c>
    </row>
    <row r="71" spans="1:14" ht="14.25" x14ac:dyDescent="0.2">
      <c r="A71" s="12" t="str">
        <f t="shared" ref="A71:A102" si="7">CONCATENATE(B71,C71,D71)</f>
        <v/>
      </c>
      <c r="B71" s="13"/>
      <c r="C71" s="14" t="s">
        <v>19</v>
      </c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5"/>
        <v>0</v>
      </c>
      <c r="N71" s="99">
        <f t="shared" si="6"/>
        <v>0</v>
      </c>
    </row>
    <row r="72" spans="1:14" ht="14.25" x14ac:dyDescent="0.2">
      <c r="A72" s="12" t="str">
        <f t="shared" si="7"/>
        <v/>
      </c>
      <c r="B72" s="13"/>
      <c r="C72" s="14" t="s">
        <v>19</v>
      </c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99">
        <f t="shared" si="6"/>
        <v>0</v>
      </c>
    </row>
    <row r="73" spans="1:14" ht="14.25" x14ac:dyDescent="0.2">
      <c r="A73" s="12" t="str">
        <f t="shared" si="7"/>
        <v/>
      </c>
      <c r="B73" s="13"/>
      <c r="C73" s="14" t="s">
        <v>19</v>
      </c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99">
        <f t="shared" si="6"/>
        <v>0</v>
      </c>
    </row>
    <row r="74" spans="1:14" ht="14.25" x14ac:dyDescent="0.2">
      <c r="A74" s="12" t="str">
        <f t="shared" si="7"/>
        <v/>
      </c>
      <c r="B74" s="13"/>
      <c r="C74" s="14" t="s">
        <v>19</v>
      </c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99">
        <f t="shared" si="6"/>
        <v>0</v>
      </c>
    </row>
    <row r="75" spans="1:14" ht="14.25" x14ac:dyDescent="0.2">
      <c r="A75" s="12" t="str">
        <f t="shared" si="7"/>
        <v/>
      </c>
      <c r="B75" s="13"/>
      <c r="C75" s="14" t="s">
        <v>19</v>
      </c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99">
        <f t="shared" si="6"/>
        <v>0</v>
      </c>
    </row>
    <row r="76" spans="1:14" ht="14.25" x14ac:dyDescent="0.2">
      <c r="A76" s="12" t="str">
        <f t="shared" si="7"/>
        <v/>
      </c>
      <c r="B76" s="13"/>
      <c r="C76" s="14" t="s">
        <v>19</v>
      </c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ref="M76:M123" si="8">IF(L76=1,7,IF(L76=2,6,IF(L76=3,5,IF(L76=4,4,IF(L76=5,3,IF(L76=6,2,IF(L76&gt;=6,1,0)))))))*2</f>
        <v>0</v>
      </c>
      <c r="N76" s="19">
        <f t="shared" ref="N76:N131" si="9">SUM(M76+$N$5)</f>
        <v>0</v>
      </c>
    </row>
    <row r="77" spans="1:14" ht="14.25" x14ac:dyDescent="0.2">
      <c r="A77" s="12" t="str">
        <f t="shared" si="7"/>
        <v/>
      </c>
      <c r="B77" s="13"/>
      <c r="C77" s="14" t="s">
        <v>19</v>
      </c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8"/>
        <v>0</v>
      </c>
      <c r="N77" s="19">
        <f t="shared" si="9"/>
        <v>0</v>
      </c>
    </row>
    <row r="78" spans="1:14" ht="14.25" x14ac:dyDescent="0.2">
      <c r="A78" s="12" t="str">
        <f t="shared" si="7"/>
        <v/>
      </c>
      <c r="B78" s="13"/>
      <c r="C78" s="14" t="s">
        <v>19</v>
      </c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8"/>
        <v>0</v>
      </c>
      <c r="N78" s="19">
        <f t="shared" si="9"/>
        <v>0</v>
      </c>
    </row>
    <row r="79" spans="1:14" ht="14.25" x14ac:dyDescent="0.2">
      <c r="A79" s="12" t="str">
        <f t="shared" si="7"/>
        <v/>
      </c>
      <c r="B79" s="13"/>
      <c r="C79" s="14" t="s">
        <v>19</v>
      </c>
      <c r="D79" s="15"/>
      <c r="E79" s="20"/>
      <c r="F79" s="16"/>
      <c r="G79" s="20"/>
      <c r="H79" s="261"/>
      <c r="I79" s="30"/>
      <c r="J79" s="142"/>
      <c r="K79" s="32"/>
      <c r="L79" s="17"/>
      <c r="M79" s="18">
        <f t="shared" si="8"/>
        <v>0</v>
      </c>
      <c r="N79" s="19">
        <f t="shared" si="9"/>
        <v>0</v>
      </c>
    </row>
    <row r="80" spans="1:14" ht="14.25" x14ac:dyDescent="0.2">
      <c r="A80" s="12" t="str">
        <f t="shared" si="7"/>
        <v/>
      </c>
      <c r="B80" s="13"/>
      <c r="C80" s="14" t="s">
        <v>19</v>
      </c>
      <c r="D80" s="15"/>
      <c r="E80" s="20"/>
      <c r="F80" s="16"/>
      <c r="G80" s="20"/>
      <c r="H80" s="261"/>
      <c r="I80" s="30"/>
      <c r="J80" s="142"/>
      <c r="K80" s="32"/>
      <c r="L80" s="17"/>
      <c r="M80" s="18">
        <f t="shared" si="8"/>
        <v>0</v>
      </c>
      <c r="N80" s="19">
        <f t="shared" si="9"/>
        <v>0</v>
      </c>
    </row>
    <row r="81" spans="1:14" ht="14.25" x14ac:dyDescent="0.2">
      <c r="A81" s="12" t="str">
        <f t="shared" si="7"/>
        <v/>
      </c>
      <c r="B81" s="13"/>
      <c r="C81" s="14" t="s">
        <v>19</v>
      </c>
      <c r="D81" s="15"/>
      <c r="E81" s="20"/>
      <c r="F81" s="16"/>
      <c r="G81" s="20"/>
      <c r="H81" s="261"/>
      <c r="I81" s="30"/>
      <c r="J81" s="142"/>
      <c r="K81" s="32"/>
      <c r="L81" s="17"/>
      <c r="M81" s="18">
        <f t="shared" si="8"/>
        <v>0</v>
      </c>
      <c r="N81" s="19">
        <f t="shared" si="9"/>
        <v>0</v>
      </c>
    </row>
    <row r="82" spans="1:14" ht="14.25" x14ac:dyDescent="0.2">
      <c r="A82" s="12" t="str">
        <f t="shared" si="7"/>
        <v/>
      </c>
      <c r="B82" s="13"/>
      <c r="C82" s="14" t="s">
        <v>19</v>
      </c>
      <c r="D82" s="15"/>
      <c r="E82" s="20"/>
      <c r="F82" s="16"/>
      <c r="G82" s="20"/>
      <c r="H82" s="261"/>
      <c r="I82" s="30"/>
      <c r="J82" s="142"/>
      <c r="K82" s="32"/>
      <c r="L82" s="17"/>
      <c r="M82" s="18">
        <f t="shared" si="8"/>
        <v>0</v>
      </c>
      <c r="N82" s="19">
        <f t="shared" si="9"/>
        <v>0</v>
      </c>
    </row>
    <row r="83" spans="1:14" ht="14.25" x14ac:dyDescent="0.2">
      <c r="A83" s="12" t="str">
        <f t="shared" si="7"/>
        <v/>
      </c>
      <c r="B83" s="13"/>
      <c r="C83" s="14" t="s">
        <v>19</v>
      </c>
      <c r="D83" s="15"/>
      <c r="E83" s="20"/>
      <c r="F83" s="16"/>
      <c r="G83" s="20"/>
      <c r="H83" s="261"/>
      <c r="I83" s="30"/>
      <c r="J83" s="142"/>
      <c r="K83" s="32"/>
      <c r="L83" s="17"/>
      <c r="M83" s="18">
        <f t="shared" si="8"/>
        <v>0</v>
      </c>
      <c r="N83" s="19">
        <f t="shared" si="9"/>
        <v>0</v>
      </c>
    </row>
    <row r="84" spans="1:14" ht="14.25" x14ac:dyDescent="0.2">
      <c r="A84" s="12" t="str">
        <f t="shared" si="7"/>
        <v/>
      </c>
      <c r="B84" s="13"/>
      <c r="C84" s="14" t="s">
        <v>19</v>
      </c>
      <c r="D84" s="15"/>
      <c r="E84" s="20"/>
      <c r="F84" s="16"/>
      <c r="G84" s="20"/>
      <c r="H84" s="261"/>
      <c r="I84" s="30"/>
      <c r="J84" s="142"/>
      <c r="K84" s="32"/>
      <c r="L84" s="17"/>
      <c r="M84" s="18">
        <f t="shared" si="8"/>
        <v>0</v>
      </c>
      <c r="N84" s="19">
        <f t="shared" si="9"/>
        <v>0</v>
      </c>
    </row>
    <row r="85" spans="1:14" ht="14.25" x14ac:dyDescent="0.2">
      <c r="A85" s="12" t="str">
        <f t="shared" si="7"/>
        <v/>
      </c>
      <c r="B85" s="13"/>
      <c r="C85" s="14" t="s">
        <v>19</v>
      </c>
      <c r="D85" s="15"/>
      <c r="E85" s="20"/>
      <c r="F85" s="16"/>
      <c r="G85" s="20"/>
      <c r="H85" s="261"/>
      <c r="J85" s="142"/>
      <c r="K85" s="32"/>
      <c r="L85" s="17"/>
      <c r="M85" s="18">
        <f t="shared" si="8"/>
        <v>0</v>
      </c>
      <c r="N85" s="19">
        <f t="shared" si="9"/>
        <v>0</v>
      </c>
    </row>
    <row r="86" spans="1:14" ht="14.25" x14ac:dyDescent="0.2">
      <c r="A86" s="12" t="str">
        <f t="shared" si="7"/>
        <v/>
      </c>
      <c r="B86" s="13"/>
      <c r="C86" s="14" t="s">
        <v>19</v>
      </c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8"/>
        <v>0</v>
      </c>
      <c r="N86" s="19">
        <f>SUM(M86+$N$5)</f>
        <v>0</v>
      </c>
    </row>
    <row r="87" spans="1:14" ht="14.25" x14ac:dyDescent="0.2">
      <c r="A87" s="12" t="str">
        <f t="shared" si="7"/>
        <v/>
      </c>
      <c r="B87" s="13"/>
      <c r="C87" s="14" t="s">
        <v>19</v>
      </c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8"/>
        <v>0</v>
      </c>
      <c r="N87" s="19">
        <f t="shared" ref="N87:N123" si="10">SUM(M87+$N$5)</f>
        <v>0</v>
      </c>
    </row>
    <row r="88" spans="1:14" ht="14.25" x14ac:dyDescent="0.2">
      <c r="A88" s="12" t="str">
        <f t="shared" si="7"/>
        <v/>
      </c>
      <c r="B88" s="13"/>
      <c r="C88" s="14" t="s">
        <v>19</v>
      </c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8"/>
        <v>0</v>
      </c>
      <c r="N88" s="19">
        <f t="shared" si="10"/>
        <v>0</v>
      </c>
    </row>
    <row r="89" spans="1:14" ht="14.25" x14ac:dyDescent="0.2">
      <c r="A89" s="12" t="str">
        <f t="shared" si="7"/>
        <v/>
      </c>
      <c r="B89" s="13"/>
      <c r="C89" s="14" t="s">
        <v>19</v>
      </c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8"/>
        <v>0</v>
      </c>
      <c r="N89" s="19">
        <f t="shared" si="10"/>
        <v>0</v>
      </c>
    </row>
    <row r="90" spans="1:14" ht="14.25" x14ac:dyDescent="0.2">
      <c r="A90" s="12" t="str">
        <f t="shared" si="7"/>
        <v/>
      </c>
      <c r="B90" s="13"/>
      <c r="C90" s="14" t="s">
        <v>19</v>
      </c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8"/>
        <v>0</v>
      </c>
      <c r="N90" s="19">
        <f t="shared" si="10"/>
        <v>0</v>
      </c>
    </row>
    <row r="91" spans="1:14" ht="14.25" x14ac:dyDescent="0.2">
      <c r="A91" s="12" t="str">
        <f t="shared" si="7"/>
        <v/>
      </c>
      <c r="B91" s="13"/>
      <c r="C91" s="14" t="s">
        <v>19</v>
      </c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8"/>
        <v>0</v>
      </c>
      <c r="N91" s="19">
        <f t="shared" si="10"/>
        <v>0</v>
      </c>
    </row>
    <row r="92" spans="1:14" ht="14.25" x14ac:dyDescent="0.2">
      <c r="A92" s="12" t="str">
        <f t="shared" si="7"/>
        <v/>
      </c>
      <c r="B92" s="13"/>
      <c r="C92" s="14" t="s">
        <v>19</v>
      </c>
      <c r="D92" s="262"/>
      <c r="E92" s="20"/>
      <c r="F92" s="16"/>
      <c r="G92" s="20"/>
      <c r="H92" s="13"/>
      <c r="I92" s="30"/>
      <c r="J92" s="142"/>
      <c r="K92" s="32"/>
      <c r="L92" s="17"/>
      <c r="M92" s="18">
        <f t="shared" si="8"/>
        <v>0</v>
      </c>
      <c r="N92" s="19">
        <f t="shared" si="10"/>
        <v>0</v>
      </c>
    </row>
    <row r="93" spans="1:14" ht="14.25" x14ac:dyDescent="0.2">
      <c r="A93" s="12" t="str">
        <f t="shared" si="7"/>
        <v/>
      </c>
      <c r="B93" s="13"/>
      <c r="C93" s="14" t="s">
        <v>19</v>
      </c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8"/>
        <v>0</v>
      </c>
      <c r="N93" s="19">
        <f t="shared" si="10"/>
        <v>0</v>
      </c>
    </row>
    <row r="94" spans="1:14" ht="14.25" x14ac:dyDescent="0.2">
      <c r="A94" s="12" t="str">
        <f t="shared" si="7"/>
        <v/>
      </c>
      <c r="B94" s="13"/>
      <c r="C94" s="14" t="s">
        <v>19</v>
      </c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8"/>
        <v>0</v>
      </c>
      <c r="N94" s="19">
        <f t="shared" si="10"/>
        <v>0</v>
      </c>
    </row>
    <row r="95" spans="1:14" ht="14.25" x14ac:dyDescent="0.2">
      <c r="A95" s="12" t="str">
        <f t="shared" si="7"/>
        <v/>
      </c>
      <c r="B95" s="13"/>
      <c r="C95" s="14" t="s">
        <v>19</v>
      </c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8"/>
        <v>0</v>
      </c>
      <c r="N95" s="19">
        <f t="shared" si="10"/>
        <v>0</v>
      </c>
    </row>
    <row r="96" spans="1:14" ht="14.25" x14ac:dyDescent="0.2">
      <c r="A96" s="12" t="str">
        <f t="shared" si="7"/>
        <v/>
      </c>
      <c r="B96" s="13"/>
      <c r="C96" s="14" t="s">
        <v>19</v>
      </c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8"/>
        <v>0</v>
      </c>
      <c r="N96" s="19">
        <f t="shared" si="10"/>
        <v>0</v>
      </c>
    </row>
    <row r="97" spans="1:14" ht="14.25" x14ac:dyDescent="0.2">
      <c r="A97" s="12" t="str">
        <f t="shared" si="7"/>
        <v/>
      </c>
      <c r="B97" s="13"/>
      <c r="C97" s="14" t="s">
        <v>19</v>
      </c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8"/>
        <v>0</v>
      </c>
      <c r="N97" s="19">
        <f t="shared" si="10"/>
        <v>0</v>
      </c>
    </row>
    <row r="98" spans="1:14" ht="14.25" x14ac:dyDescent="0.2">
      <c r="A98" s="12" t="str">
        <f t="shared" si="7"/>
        <v/>
      </c>
      <c r="B98" s="13"/>
      <c r="C98" s="14" t="s">
        <v>19</v>
      </c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8"/>
        <v>0</v>
      </c>
      <c r="N98" s="19">
        <f t="shared" si="10"/>
        <v>0</v>
      </c>
    </row>
    <row r="99" spans="1:14" ht="14.25" x14ac:dyDescent="0.2">
      <c r="A99" s="12" t="str">
        <f t="shared" si="7"/>
        <v/>
      </c>
      <c r="B99" s="13"/>
      <c r="C99" s="14" t="s">
        <v>19</v>
      </c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8"/>
        <v>0</v>
      </c>
      <c r="N99" s="19">
        <f t="shared" si="10"/>
        <v>0</v>
      </c>
    </row>
    <row r="100" spans="1:14" ht="14.25" x14ac:dyDescent="0.2">
      <c r="A100" s="12" t="str">
        <f t="shared" si="7"/>
        <v/>
      </c>
      <c r="B100" s="13"/>
      <c r="C100" s="14" t="s">
        <v>19</v>
      </c>
      <c r="D100" s="15"/>
      <c r="E100" s="20"/>
      <c r="F100" s="16"/>
      <c r="G100" s="20"/>
      <c r="H100" s="13"/>
      <c r="I100" s="30"/>
      <c r="J100" s="142"/>
      <c r="K100" s="32"/>
      <c r="L100" s="17"/>
      <c r="M100" s="18">
        <f t="shared" si="8"/>
        <v>0</v>
      </c>
      <c r="N100" s="19">
        <f t="shared" si="10"/>
        <v>0</v>
      </c>
    </row>
    <row r="101" spans="1:14" ht="14.25" x14ac:dyDescent="0.2">
      <c r="A101" s="12" t="str">
        <f t="shared" si="7"/>
        <v/>
      </c>
      <c r="B101" s="13"/>
      <c r="C101" s="14" t="s">
        <v>19</v>
      </c>
      <c r="D101" s="15"/>
      <c r="E101" s="20"/>
      <c r="F101" s="16"/>
      <c r="G101" s="20"/>
      <c r="H101" s="13"/>
      <c r="I101" s="30"/>
      <c r="J101" s="142"/>
      <c r="K101" s="32"/>
      <c r="L101" s="17"/>
      <c r="M101" s="18">
        <f t="shared" si="8"/>
        <v>0</v>
      </c>
      <c r="N101" s="19">
        <f t="shared" si="10"/>
        <v>0</v>
      </c>
    </row>
    <row r="102" spans="1:14" ht="14.25" x14ac:dyDescent="0.2">
      <c r="A102" s="12" t="str">
        <f t="shared" si="7"/>
        <v/>
      </c>
      <c r="B102" s="13"/>
      <c r="C102" s="14" t="s">
        <v>19</v>
      </c>
      <c r="D102" s="15"/>
      <c r="E102" s="20"/>
      <c r="F102" s="16"/>
      <c r="G102" s="20"/>
      <c r="H102" s="13"/>
      <c r="I102" s="30"/>
      <c r="J102" s="142"/>
      <c r="K102" s="32"/>
      <c r="L102" s="17"/>
      <c r="M102" s="18">
        <f t="shared" si="8"/>
        <v>0</v>
      </c>
      <c r="N102" s="19">
        <f t="shared" si="10"/>
        <v>0</v>
      </c>
    </row>
    <row r="103" spans="1:14" ht="14.25" x14ac:dyDescent="0.2">
      <c r="A103" s="12" t="str">
        <f t="shared" ref="A103:A131" si="11">CONCATENATE(B103,C103,D103)</f>
        <v/>
      </c>
      <c r="B103" s="13"/>
      <c r="C103" s="14" t="s">
        <v>19</v>
      </c>
      <c r="D103" s="15"/>
      <c r="E103" s="20"/>
      <c r="F103" s="16"/>
      <c r="G103" s="20"/>
      <c r="H103" s="13"/>
      <c r="I103" s="30"/>
      <c r="J103" s="142"/>
      <c r="K103" s="32"/>
      <c r="L103" s="17"/>
      <c r="M103" s="18">
        <f t="shared" si="8"/>
        <v>0</v>
      </c>
      <c r="N103" s="19">
        <f t="shared" si="10"/>
        <v>0</v>
      </c>
    </row>
    <row r="104" spans="1:14" ht="14.25" x14ac:dyDescent="0.2">
      <c r="A104" s="12" t="str">
        <f t="shared" si="11"/>
        <v/>
      </c>
      <c r="B104" s="13"/>
      <c r="C104" s="14" t="s">
        <v>19</v>
      </c>
      <c r="D104" s="15"/>
      <c r="E104" s="20"/>
      <c r="F104" s="16"/>
      <c r="G104" s="20"/>
      <c r="H104" s="13"/>
      <c r="I104" s="30"/>
      <c r="J104" s="142"/>
      <c r="K104" s="32"/>
      <c r="L104" s="17"/>
      <c r="M104" s="18">
        <f t="shared" si="8"/>
        <v>0</v>
      </c>
      <c r="N104" s="19">
        <f t="shared" si="10"/>
        <v>0</v>
      </c>
    </row>
    <row r="105" spans="1:14" ht="14.25" x14ac:dyDescent="0.2">
      <c r="A105" s="12" t="str">
        <f t="shared" si="11"/>
        <v/>
      </c>
      <c r="B105" s="13"/>
      <c r="C105" s="14" t="s">
        <v>19</v>
      </c>
      <c r="D105" s="15"/>
      <c r="E105" s="20"/>
      <c r="F105" s="16"/>
      <c r="G105" s="20"/>
      <c r="H105" s="13"/>
      <c r="I105" s="30"/>
      <c r="J105" s="142"/>
      <c r="K105" s="32"/>
      <c r="L105" s="17"/>
      <c r="M105" s="18">
        <f t="shared" si="8"/>
        <v>0</v>
      </c>
      <c r="N105" s="19">
        <f t="shared" si="10"/>
        <v>0</v>
      </c>
    </row>
    <row r="106" spans="1:14" ht="14.25" x14ac:dyDescent="0.2">
      <c r="A106" s="12" t="str">
        <f t="shared" si="11"/>
        <v/>
      </c>
      <c r="B106" s="13"/>
      <c r="C106" s="14" t="s">
        <v>19</v>
      </c>
      <c r="D106" s="15"/>
      <c r="E106" s="20"/>
      <c r="F106" s="16"/>
      <c r="G106" s="20"/>
      <c r="H106" s="13"/>
      <c r="I106" s="30"/>
      <c r="J106" s="142"/>
      <c r="K106" s="32"/>
      <c r="L106" s="17"/>
      <c r="M106" s="18">
        <f t="shared" si="8"/>
        <v>0</v>
      </c>
      <c r="N106" s="19">
        <f t="shared" si="10"/>
        <v>0</v>
      </c>
    </row>
    <row r="107" spans="1:14" ht="14.25" x14ac:dyDescent="0.2">
      <c r="A107" s="12" t="str">
        <f t="shared" si="11"/>
        <v/>
      </c>
      <c r="B107" s="13"/>
      <c r="C107" s="14" t="s">
        <v>19</v>
      </c>
      <c r="D107" s="15"/>
      <c r="E107" s="20"/>
      <c r="F107" s="16"/>
      <c r="G107" s="20"/>
      <c r="H107" s="13"/>
      <c r="I107" s="30"/>
      <c r="J107" s="142"/>
      <c r="K107" s="32"/>
      <c r="L107" s="17"/>
      <c r="M107" s="18">
        <f t="shared" si="8"/>
        <v>0</v>
      </c>
      <c r="N107" s="19">
        <f t="shared" si="10"/>
        <v>0</v>
      </c>
    </row>
    <row r="108" spans="1:14" ht="14.25" x14ac:dyDescent="0.2">
      <c r="A108" s="12" t="str">
        <f t="shared" si="11"/>
        <v/>
      </c>
      <c r="B108" s="13"/>
      <c r="C108" s="14" t="s">
        <v>19</v>
      </c>
      <c r="D108" s="15"/>
      <c r="E108" s="20"/>
      <c r="F108" s="16"/>
      <c r="G108" s="20"/>
      <c r="H108" s="13"/>
      <c r="I108" s="30"/>
      <c r="J108" s="142"/>
      <c r="K108" s="32"/>
      <c r="L108" s="17"/>
      <c r="M108" s="18">
        <f t="shared" si="8"/>
        <v>0</v>
      </c>
      <c r="N108" s="19">
        <f t="shared" si="10"/>
        <v>0</v>
      </c>
    </row>
    <row r="109" spans="1:14" ht="14.25" x14ac:dyDescent="0.2">
      <c r="A109" s="12" t="str">
        <f t="shared" si="11"/>
        <v/>
      </c>
      <c r="B109" s="13"/>
      <c r="C109" s="14" t="s">
        <v>19</v>
      </c>
      <c r="D109" s="15"/>
      <c r="E109" s="20"/>
      <c r="F109" s="16"/>
      <c r="G109" s="20"/>
      <c r="H109" s="13"/>
      <c r="I109" s="30"/>
      <c r="J109" s="142"/>
      <c r="K109" s="32"/>
      <c r="L109" s="17"/>
      <c r="M109" s="18">
        <f t="shared" si="8"/>
        <v>0</v>
      </c>
      <c r="N109" s="19">
        <f t="shared" si="10"/>
        <v>0</v>
      </c>
    </row>
    <row r="110" spans="1:14" ht="14.25" x14ac:dyDescent="0.2">
      <c r="A110" s="12" t="str">
        <f t="shared" si="11"/>
        <v/>
      </c>
      <c r="B110" s="13"/>
      <c r="C110" s="14" t="s">
        <v>19</v>
      </c>
      <c r="D110" s="15"/>
      <c r="E110" s="20"/>
      <c r="F110" s="16"/>
      <c r="G110" s="20"/>
      <c r="H110" s="13"/>
      <c r="I110" s="30"/>
      <c r="J110" s="142"/>
      <c r="K110" s="32"/>
      <c r="L110" s="17"/>
      <c r="M110" s="18">
        <f t="shared" si="8"/>
        <v>0</v>
      </c>
      <c r="N110" s="19">
        <f t="shared" si="10"/>
        <v>0</v>
      </c>
    </row>
    <row r="111" spans="1:14" ht="14.25" x14ac:dyDescent="0.2">
      <c r="A111" s="12" t="str">
        <f t="shared" si="11"/>
        <v/>
      </c>
      <c r="B111" s="13"/>
      <c r="C111" s="14" t="s">
        <v>19</v>
      </c>
      <c r="D111" s="15"/>
      <c r="E111" s="20"/>
      <c r="F111" s="16"/>
      <c r="G111" s="20"/>
      <c r="H111" s="13"/>
      <c r="I111" s="295"/>
      <c r="J111" s="142"/>
      <c r="K111" s="32"/>
      <c r="L111" s="17"/>
      <c r="M111" s="18">
        <f t="shared" si="8"/>
        <v>0</v>
      </c>
      <c r="N111" s="19">
        <f t="shared" si="10"/>
        <v>0</v>
      </c>
    </row>
    <row r="112" spans="1:14" ht="14.25" x14ac:dyDescent="0.2">
      <c r="A112" s="12" t="str">
        <f t="shared" si="11"/>
        <v/>
      </c>
      <c r="B112" s="13"/>
      <c r="C112" s="14" t="s">
        <v>19</v>
      </c>
      <c r="D112" s="15"/>
      <c r="E112" s="20"/>
      <c r="F112" s="16"/>
      <c r="G112" s="20"/>
      <c r="H112" s="13"/>
      <c r="I112" s="295"/>
      <c r="J112" s="142"/>
      <c r="K112" s="32"/>
      <c r="L112" s="17"/>
      <c r="M112" s="18">
        <f t="shared" si="8"/>
        <v>0</v>
      </c>
      <c r="N112" s="19">
        <f t="shared" si="10"/>
        <v>0</v>
      </c>
    </row>
    <row r="113" spans="1:14" ht="14.25" x14ac:dyDescent="0.2">
      <c r="A113" s="12" t="str">
        <f t="shared" si="11"/>
        <v/>
      </c>
      <c r="B113" s="13"/>
      <c r="C113" s="14" t="s">
        <v>19</v>
      </c>
      <c r="D113" s="15"/>
      <c r="E113" s="20"/>
      <c r="F113" s="16"/>
      <c r="G113" s="20"/>
      <c r="H113" s="13"/>
      <c r="I113" s="295"/>
      <c r="J113" s="142"/>
      <c r="K113" s="32"/>
      <c r="L113" s="17"/>
      <c r="M113" s="18">
        <f t="shared" si="8"/>
        <v>0</v>
      </c>
      <c r="N113" s="19">
        <f t="shared" si="10"/>
        <v>0</v>
      </c>
    </row>
    <row r="114" spans="1:14" ht="14.25" x14ac:dyDescent="0.2">
      <c r="A114" s="12" t="str">
        <f t="shared" si="11"/>
        <v/>
      </c>
      <c r="B114" s="13"/>
      <c r="C114" s="14" t="s">
        <v>19</v>
      </c>
      <c r="D114" s="15"/>
      <c r="E114" s="20"/>
      <c r="F114" s="16"/>
      <c r="G114" s="20"/>
      <c r="H114" s="13"/>
      <c r="I114" s="295"/>
      <c r="J114" s="142"/>
      <c r="K114" s="32"/>
      <c r="L114" s="17"/>
      <c r="M114" s="18">
        <f t="shared" si="8"/>
        <v>0</v>
      </c>
      <c r="N114" s="19">
        <f t="shared" si="10"/>
        <v>0</v>
      </c>
    </row>
    <row r="115" spans="1:14" ht="14.25" x14ac:dyDescent="0.2">
      <c r="A115" s="12" t="str">
        <f t="shared" si="11"/>
        <v/>
      </c>
      <c r="B115" s="13"/>
      <c r="C115" s="14" t="s">
        <v>19</v>
      </c>
      <c r="D115" s="15"/>
      <c r="E115" s="20"/>
      <c r="F115" s="16"/>
      <c r="G115" s="20"/>
      <c r="H115" s="13"/>
      <c r="I115" s="295"/>
      <c r="J115" s="361"/>
      <c r="K115" s="32"/>
      <c r="L115" s="17"/>
      <c r="M115" s="18">
        <f t="shared" si="8"/>
        <v>0</v>
      </c>
      <c r="N115" s="19">
        <f t="shared" si="10"/>
        <v>0</v>
      </c>
    </row>
    <row r="116" spans="1:14" ht="14.25" x14ac:dyDescent="0.2">
      <c r="A116" s="12" t="str">
        <f t="shared" si="11"/>
        <v/>
      </c>
      <c r="B116" s="13"/>
      <c r="C116" s="14"/>
      <c r="D116" s="15"/>
      <c r="E116" s="20"/>
      <c r="F116" s="16"/>
      <c r="G116" s="20"/>
      <c r="H116" s="13"/>
      <c r="I116" s="295"/>
      <c r="J116" s="361"/>
      <c r="K116" s="32"/>
      <c r="L116" s="17"/>
      <c r="M116" s="18">
        <f t="shared" si="8"/>
        <v>0</v>
      </c>
      <c r="N116" s="19">
        <f t="shared" si="10"/>
        <v>0</v>
      </c>
    </row>
    <row r="117" spans="1:14" ht="14.25" x14ac:dyDescent="0.2">
      <c r="A117" s="12" t="str">
        <f t="shared" si="11"/>
        <v/>
      </c>
      <c r="B117" s="13"/>
      <c r="C117" s="14"/>
      <c r="D117" s="15"/>
      <c r="E117" s="20"/>
      <c r="F117" s="16"/>
      <c r="G117" s="20"/>
      <c r="H117" s="13"/>
      <c r="I117" s="295"/>
      <c r="J117" s="361"/>
      <c r="K117" s="32"/>
      <c r="L117" s="17"/>
      <c r="M117" s="18">
        <f t="shared" si="8"/>
        <v>0</v>
      </c>
      <c r="N117" s="19">
        <f t="shared" si="10"/>
        <v>0</v>
      </c>
    </row>
    <row r="118" spans="1:14" ht="14.25" x14ac:dyDescent="0.2">
      <c r="A118" s="12" t="str">
        <f t="shared" si="11"/>
        <v/>
      </c>
      <c r="B118" s="13"/>
      <c r="C118" s="14"/>
      <c r="D118" s="15"/>
      <c r="E118" s="20"/>
      <c r="F118" s="16"/>
      <c r="G118" s="20"/>
      <c r="H118" s="13"/>
      <c r="I118" s="295"/>
      <c r="J118" s="361"/>
      <c r="K118" s="32"/>
      <c r="L118" s="17"/>
      <c r="M118" s="18">
        <f t="shared" si="8"/>
        <v>0</v>
      </c>
      <c r="N118" s="19">
        <f t="shared" si="10"/>
        <v>0</v>
      </c>
    </row>
    <row r="119" spans="1:14" ht="14.25" x14ac:dyDescent="0.2">
      <c r="A119" s="12" t="str">
        <f t="shared" si="11"/>
        <v/>
      </c>
      <c r="B119" s="13"/>
      <c r="C119" s="14"/>
      <c r="D119" s="15"/>
      <c r="E119" s="20"/>
      <c r="F119" s="16"/>
      <c r="G119" s="20"/>
      <c r="H119" s="13"/>
      <c r="I119" s="295"/>
      <c r="J119" s="361"/>
      <c r="K119" s="32"/>
      <c r="L119" s="17"/>
      <c r="M119" s="18">
        <f t="shared" si="8"/>
        <v>0</v>
      </c>
      <c r="N119" s="19">
        <f t="shared" si="10"/>
        <v>0</v>
      </c>
    </row>
    <row r="120" spans="1:14" ht="14.25" x14ac:dyDescent="0.2">
      <c r="A120" s="12" t="str">
        <f t="shared" si="11"/>
        <v/>
      </c>
      <c r="B120" s="13"/>
      <c r="C120" s="14"/>
      <c r="D120" s="15"/>
      <c r="E120" s="20"/>
      <c r="F120" s="16"/>
      <c r="G120" s="20"/>
      <c r="H120" s="13"/>
      <c r="I120" s="295"/>
      <c r="J120" s="361"/>
      <c r="K120" s="32"/>
      <c r="L120" s="17"/>
      <c r="M120" s="18">
        <f t="shared" si="8"/>
        <v>0</v>
      </c>
      <c r="N120" s="19">
        <f t="shared" si="10"/>
        <v>0</v>
      </c>
    </row>
    <row r="121" spans="1:14" ht="14.25" x14ac:dyDescent="0.2">
      <c r="A121" s="12" t="str">
        <f t="shared" si="11"/>
        <v/>
      </c>
      <c r="B121" s="13"/>
      <c r="C121" s="14"/>
      <c r="D121" s="15"/>
      <c r="E121" s="20"/>
      <c r="F121" s="16"/>
      <c r="G121" s="20"/>
      <c r="H121" s="13"/>
      <c r="I121" s="295"/>
      <c r="J121" s="361"/>
      <c r="K121" s="32"/>
      <c r="L121" s="17"/>
      <c r="M121" s="18">
        <f t="shared" si="8"/>
        <v>0</v>
      </c>
      <c r="N121" s="19">
        <f t="shared" si="10"/>
        <v>0</v>
      </c>
    </row>
    <row r="122" spans="1:14" ht="14.25" x14ac:dyDescent="0.2">
      <c r="A122" s="12" t="str">
        <f t="shared" si="11"/>
        <v/>
      </c>
      <c r="B122" s="13"/>
      <c r="C122" s="14"/>
      <c r="D122" s="15"/>
      <c r="E122" s="20"/>
      <c r="F122" s="16"/>
      <c r="G122" s="20"/>
      <c r="H122" s="13"/>
      <c r="I122" s="295"/>
      <c r="J122" s="361"/>
      <c r="K122" s="32"/>
      <c r="L122" s="17"/>
      <c r="M122" s="18">
        <f t="shared" si="8"/>
        <v>0</v>
      </c>
      <c r="N122" s="19">
        <f t="shared" si="10"/>
        <v>0</v>
      </c>
    </row>
    <row r="123" spans="1:14" ht="14.25" x14ac:dyDescent="0.2">
      <c r="A123" s="12" t="str">
        <f t="shared" si="11"/>
        <v/>
      </c>
      <c r="B123" s="13"/>
      <c r="C123" s="14"/>
      <c r="D123" s="15"/>
      <c r="E123" s="20"/>
      <c r="F123" s="16"/>
      <c r="G123" s="20"/>
      <c r="H123" s="13"/>
      <c r="I123" s="295"/>
      <c r="J123" s="361"/>
      <c r="K123" s="32"/>
      <c r="L123" s="17"/>
      <c r="M123" s="18">
        <f t="shared" si="8"/>
        <v>0</v>
      </c>
      <c r="N123" s="19">
        <f t="shared" si="10"/>
        <v>0</v>
      </c>
    </row>
    <row r="124" spans="1:14" ht="14.25" x14ac:dyDescent="0.2">
      <c r="A124" s="12" t="str">
        <f t="shared" si="11"/>
        <v/>
      </c>
      <c r="B124" s="13"/>
      <c r="C124" s="14"/>
      <c r="D124" s="15"/>
      <c r="E124" s="20"/>
      <c r="F124" s="16"/>
      <c r="G124" s="20"/>
      <c r="H124" s="13"/>
      <c r="I124" s="30"/>
      <c r="J124" s="361"/>
      <c r="K124" s="32"/>
      <c r="L124" s="17"/>
      <c r="M124" s="18">
        <f t="shared" ref="M124:M131" si="12">IF(L124=1,7,IF(L124=2,6,IF(L124=3,5,IF(L124=4,4,IF(L124=5,3,IF(L124=6,2,IF(L124&gt;=6,1,0)))))))*2</f>
        <v>0</v>
      </c>
      <c r="N124" s="19">
        <f t="shared" si="9"/>
        <v>0</v>
      </c>
    </row>
    <row r="125" spans="1:14" ht="14.25" x14ac:dyDescent="0.2">
      <c r="A125" s="12" t="str">
        <f t="shared" si="11"/>
        <v/>
      </c>
      <c r="B125" s="13"/>
      <c r="C125" s="14"/>
      <c r="D125" s="15"/>
      <c r="E125" s="20"/>
      <c r="F125" s="16"/>
      <c r="G125" s="20"/>
      <c r="H125" s="13"/>
      <c r="I125" s="30"/>
      <c r="J125" s="361"/>
      <c r="K125" s="32"/>
      <c r="L125" s="17"/>
      <c r="M125" s="18">
        <f t="shared" si="12"/>
        <v>0</v>
      </c>
      <c r="N125" s="19">
        <f t="shared" si="9"/>
        <v>0</v>
      </c>
    </row>
    <row r="126" spans="1:14" ht="14.25" x14ac:dyDescent="0.2">
      <c r="A126" s="12" t="str">
        <f t="shared" si="11"/>
        <v/>
      </c>
      <c r="B126" s="13"/>
      <c r="C126" s="14"/>
      <c r="D126" s="15"/>
      <c r="E126" s="20"/>
      <c r="F126" s="16"/>
      <c r="G126" s="20"/>
      <c r="H126" s="13"/>
      <c r="I126" s="30"/>
      <c r="J126" s="361"/>
      <c r="K126" s="32"/>
      <c r="L126" s="17"/>
      <c r="M126" s="18">
        <f t="shared" si="12"/>
        <v>0</v>
      </c>
      <c r="N126" s="19">
        <f t="shared" si="9"/>
        <v>0</v>
      </c>
    </row>
    <row r="127" spans="1:14" ht="14.25" x14ac:dyDescent="0.2">
      <c r="A127" s="12" t="str">
        <f t="shared" si="11"/>
        <v/>
      </c>
      <c r="B127" s="13"/>
      <c r="C127" s="14"/>
      <c r="D127" s="15"/>
      <c r="E127" s="20"/>
      <c r="F127" s="16"/>
      <c r="G127" s="20"/>
      <c r="H127" s="13"/>
      <c r="I127" s="30"/>
      <c r="J127" s="296"/>
      <c r="K127" s="32"/>
      <c r="L127" s="17"/>
      <c r="M127" s="18">
        <f t="shared" si="12"/>
        <v>0</v>
      </c>
      <c r="N127" s="19">
        <f t="shared" si="9"/>
        <v>0</v>
      </c>
    </row>
    <row r="128" spans="1:14" ht="14.25" x14ac:dyDescent="0.2">
      <c r="A128" s="12" t="str">
        <f t="shared" si="11"/>
        <v/>
      </c>
      <c r="B128" s="13"/>
      <c r="C128" s="14"/>
      <c r="D128" s="15"/>
      <c r="E128" s="20"/>
      <c r="F128" s="16"/>
      <c r="G128" s="20"/>
      <c r="H128" s="13"/>
      <c r="I128" s="30"/>
      <c r="J128" s="296"/>
      <c r="K128" s="32"/>
      <c r="L128" s="17"/>
      <c r="M128" s="18">
        <f t="shared" si="12"/>
        <v>0</v>
      </c>
      <c r="N128" s="19">
        <f t="shared" si="9"/>
        <v>0</v>
      </c>
    </row>
    <row r="129" spans="1:14" ht="14.25" x14ac:dyDescent="0.2">
      <c r="A129" s="12" t="str">
        <f t="shared" si="11"/>
        <v/>
      </c>
      <c r="B129" s="13"/>
      <c r="C129" s="266"/>
      <c r="D129" s="262"/>
      <c r="E129" s="20"/>
      <c r="F129" s="16"/>
      <c r="G129" s="20"/>
      <c r="H129" s="13"/>
      <c r="I129" s="30"/>
      <c r="J129" s="142"/>
      <c r="K129" s="32"/>
      <c r="L129" s="17"/>
      <c r="M129" s="18">
        <f t="shared" si="12"/>
        <v>0</v>
      </c>
      <c r="N129" s="19">
        <f t="shared" si="9"/>
        <v>0</v>
      </c>
    </row>
    <row r="130" spans="1:14" ht="14.25" x14ac:dyDescent="0.2">
      <c r="A130" s="12" t="str">
        <f t="shared" si="11"/>
        <v/>
      </c>
      <c r="B130" s="13"/>
      <c r="C130" s="266"/>
      <c r="D130" s="262"/>
      <c r="E130" s="20"/>
      <c r="F130" s="16"/>
      <c r="G130" s="20"/>
      <c r="H130" s="13"/>
      <c r="I130" s="30"/>
      <c r="J130" s="142"/>
      <c r="K130" s="32"/>
      <c r="L130" s="17"/>
      <c r="M130" s="18">
        <f t="shared" si="12"/>
        <v>0</v>
      </c>
      <c r="N130" s="19">
        <f t="shared" si="9"/>
        <v>0</v>
      </c>
    </row>
    <row r="131" spans="1:14" ht="15" thickBot="1" x14ac:dyDescent="0.25">
      <c r="A131" s="12" t="str">
        <f t="shared" si="11"/>
        <v/>
      </c>
      <c r="B131" s="21"/>
      <c r="C131" s="22"/>
      <c r="D131" s="23"/>
      <c r="E131" s="24"/>
      <c r="F131" s="25"/>
      <c r="G131" s="24"/>
      <c r="H131" s="21"/>
      <c r="I131" s="31"/>
      <c r="J131" s="143"/>
      <c r="K131" s="144"/>
      <c r="L131" s="26"/>
      <c r="M131" s="18">
        <f t="shared" si="12"/>
        <v>0</v>
      </c>
      <c r="N131" s="19">
        <f t="shared" si="9"/>
        <v>0</v>
      </c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4" priority="600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CED6-2A58-4924-9CE0-18B0A6E145F5}">
  <sheetPr>
    <tabColor theme="8" tint="0.79998168889431442"/>
  </sheetPr>
  <dimension ref="A1:P100"/>
  <sheetViews>
    <sheetView workbookViewId="0">
      <selection activeCell="C16" sqref="C16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17.855468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0</v>
      </c>
      <c r="B1" s="656" t="s">
        <v>84</v>
      </c>
      <c r="C1" s="657"/>
      <c r="D1" s="7" t="s">
        <v>11</v>
      </c>
      <c r="E1" s="658"/>
      <c r="F1" s="659"/>
      <c r="G1" s="659"/>
      <c r="H1" s="659"/>
      <c r="I1" s="659"/>
      <c r="J1" s="659"/>
      <c r="K1" s="8" t="s">
        <v>12</v>
      </c>
      <c r="L1" s="660"/>
      <c r="M1" s="661"/>
      <c r="N1" s="8" t="s">
        <v>22</v>
      </c>
    </row>
    <row r="2" spans="1:16" s="9" customFormat="1" ht="22.5" customHeight="1" thickBot="1" x14ac:dyDescent="0.25">
      <c r="A2" s="1">
        <f>COUNTA(_xlfn.UNIQUE(D8:D200))</f>
        <v>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79" t="str">
        <f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>SUM(M6+$N$5)</f>
        <v>7</v>
      </c>
      <c r="O6" s="29"/>
      <c r="P6" s="29"/>
    </row>
    <row r="7" spans="1:16" ht="14.25" x14ac:dyDescent="0.2">
      <c r="A7" s="12" t="str">
        <f>CONCATENATE(B7,C7,D7)</f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>SUM(M7+$N$5)</f>
        <v>5</v>
      </c>
      <c r="O7" s="29"/>
      <c r="P7" s="29"/>
    </row>
    <row r="8" spans="1:16" ht="14.25" x14ac:dyDescent="0.2">
      <c r="A8" s="12" t="str">
        <f t="shared" ref="A8:A71" si="0">CONCATENATE(B8,C8,D8)</f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ref="M8:M71" si="1">IF(L8=1,7,IF(L8=2,6,IF(L8=3,5,IF(L8=4,4,IF(L8=5,3,IF(L8=6,2,IF(L8&gt;=6,1,0)))))))</f>
        <v>0</v>
      </c>
      <c r="N8" s="19">
        <f>SUM(M8+$N$5)</f>
        <v>0</v>
      </c>
      <c r="O8" s="29"/>
      <c r="P8" s="29"/>
    </row>
    <row r="9" spans="1:16" ht="14.25" x14ac:dyDescent="0.2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ref="N9:N72" si="2">SUM(M9+$N$5)</f>
        <v>0</v>
      </c>
      <c r="O9" s="29"/>
      <c r="P9" s="29"/>
    </row>
    <row r="10" spans="1:16" ht="14.25" x14ac:dyDescent="0.2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25" x14ac:dyDescent="0.2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25" x14ac:dyDescent="0.2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25" x14ac:dyDescent="0.2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25" x14ac:dyDescent="0.2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O14" s="29"/>
      <c r="P14" s="29"/>
    </row>
    <row r="15" spans="1:16" ht="14.25" x14ac:dyDescent="0.2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0</v>
      </c>
      <c r="O15" s="29"/>
      <c r="P15" s="29"/>
    </row>
    <row r="16" spans="1:16" ht="14.25" x14ac:dyDescent="0.2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0</v>
      </c>
      <c r="P16" s="29"/>
    </row>
    <row r="17" spans="1:16" ht="14.25" x14ac:dyDescent="0.2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0</v>
      </c>
      <c r="P17" s="29"/>
    </row>
    <row r="18" spans="1:16" ht="14.25" x14ac:dyDescent="0.2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6" ht="14.25" x14ac:dyDescent="0.2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6" ht="14.25" x14ac:dyDescent="0.2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6" ht="14.25" x14ac:dyDescent="0.2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6" ht="14.25" x14ac:dyDescent="0.2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297"/>
      <c r="L22" s="17"/>
      <c r="M22" s="18">
        <f t="shared" si="1"/>
        <v>0</v>
      </c>
      <c r="N22" s="19">
        <f t="shared" si="2"/>
        <v>0</v>
      </c>
    </row>
    <row r="23" spans="1:16" ht="14.25" x14ac:dyDescent="0.2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6" ht="14.25" x14ac:dyDescent="0.2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6" ht="14.25" x14ac:dyDescent="0.2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6" ht="14.25" x14ac:dyDescent="0.2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6" ht="14.25" x14ac:dyDescent="0.2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6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6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6" ht="14.25" x14ac:dyDescent="0.2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6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6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si="0"/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0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0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25" x14ac:dyDescent="0.2">
      <c r="A41" s="12" t="str">
        <f t="shared" si="0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0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0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0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0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25" x14ac:dyDescent="0.2">
      <c r="A46" s="12" t="str">
        <f t="shared" si="0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0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0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0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0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0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0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25" x14ac:dyDescent="0.2">
      <c r="A53" s="12" t="str">
        <f t="shared" si="0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25" x14ac:dyDescent="0.2">
      <c r="A54" s="12" t="str">
        <f t="shared" si="0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25" x14ac:dyDescent="0.2">
      <c r="A55" s="12" t="str">
        <f t="shared" si="0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25" x14ac:dyDescent="0.2">
      <c r="A56" s="12" t="str">
        <f t="shared" si="0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25" x14ac:dyDescent="0.2">
      <c r="A57" s="12" t="str">
        <f t="shared" si="0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0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25" x14ac:dyDescent="0.2">
      <c r="A59" s="12" t="str">
        <f t="shared" si="0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0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0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0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0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0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0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0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0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0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25" x14ac:dyDescent="0.2">
      <c r="A69" s="12" t="str">
        <f t="shared" si="0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25" x14ac:dyDescent="0.2">
      <c r="A70" s="12" t="str">
        <f t="shared" si="0"/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25" x14ac:dyDescent="0.2">
      <c r="A71" s="12" t="str">
        <f t="shared" si="0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1"/>
        <v>0</v>
      </c>
      <c r="N71" s="19">
        <f t="shared" si="2"/>
        <v>0</v>
      </c>
    </row>
    <row r="72" spans="1:14" ht="14.25" x14ac:dyDescent="0.2">
      <c r="A72" s="12" t="str">
        <f t="shared" ref="A72:A100" si="3">CONCATENATE(B72,C72,D72)</f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4">IF(L72=1,7,IF(L72=2,6,IF(L72=3,5,IF(L72=4,4,IF(L72=5,3,IF(L72=6,2,IF(L72&gt;=6,1,0)))))))</f>
        <v>0</v>
      </c>
      <c r="N72" s="19">
        <f t="shared" si="2"/>
        <v>0</v>
      </c>
    </row>
    <row r="73" spans="1:14" ht="14.25" x14ac:dyDescent="0.2">
      <c r="A73" s="12" t="str">
        <f t="shared" si="3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4"/>
        <v>0</v>
      </c>
      <c r="N73" s="19">
        <f t="shared" ref="N73:N100" si="5">SUM(M73+$N$5)</f>
        <v>0</v>
      </c>
    </row>
    <row r="74" spans="1:14" ht="14.25" x14ac:dyDescent="0.2">
      <c r="A74" s="12" t="str">
        <f t="shared" si="3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4"/>
        <v>0</v>
      </c>
      <c r="N74" s="19">
        <f t="shared" si="5"/>
        <v>0</v>
      </c>
    </row>
    <row r="75" spans="1:14" ht="14.25" x14ac:dyDescent="0.2">
      <c r="A75" s="12" t="str">
        <f t="shared" si="3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4"/>
        <v>0</v>
      </c>
      <c r="N75" s="19">
        <f t="shared" si="5"/>
        <v>0</v>
      </c>
    </row>
    <row r="76" spans="1:14" ht="14.25" x14ac:dyDescent="0.2">
      <c r="A76" s="12" t="str">
        <f t="shared" si="3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4"/>
        <v>0</v>
      </c>
      <c r="N76" s="19">
        <f t="shared" si="5"/>
        <v>0</v>
      </c>
    </row>
    <row r="77" spans="1:14" ht="14.25" x14ac:dyDescent="0.2">
      <c r="A77" s="12" t="str">
        <f t="shared" si="3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4"/>
        <v>0</v>
      </c>
      <c r="N77" s="19">
        <f t="shared" si="5"/>
        <v>0</v>
      </c>
    </row>
    <row r="78" spans="1:14" ht="14.25" x14ac:dyDescent="0.2">
      <c r="A78" s="12" t="str">
        <f t="shared" si="3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4"/>
        <v>0</v>
      </c>
      <c r="N78" s="19">
        <f t="shared" si="5"/>
        <v>0</v>
      </c>
    </row>
    <row r="79" spans="1:14" ht="14.25" x14ac:dyDescent="0.2">
      <c r="A79" s="12" t="str">
        <f t="shared" si="3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4"/>
        <v>0</v>
      </c>
      <c r="N79" s="19">
        <f t="shared" si="5"/>
        <v>0</v>
      </c>
    </row>
    <row r="80" spans="1:14" ht="14.25" x14ac:dyDescent="0.2">
      <c r="A80" s="12" t="str">
        <f t="shared" si="3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4"/>
        <v>0</v>
      </c>
      <c r="N80" s="19">
        <f t="shared" si="5"/>
        <v>0</v>
      </c>
    </row>
    <row r="81" spans="1:14" ht="14.25" x14ac:dyDescent="0.2">
      <c r="A81" s="12" t="str">
        <f t="shared" si="3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4"/>
        <v>0</v>
      </c>
      <c r="N81" s="19">
        <f t="shared" si="5"/>
        <v>0</v>
      </c>
    </row>
    <row r="82" spans="1:14" ht="14.25" x14ac:dyDescent="0.2">
      <c r="A82" s="12" t="str">
        <f t="shared" si="3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4"/>
        <v>0</v>
      </c>
      <c r="N82" s="19">
        <f t="shared" si="5"/>
        <v>0</v>
      </c>
    </row>
    <row r="83" spans="1:14" ht="14.25" x14ac:dyDescent="0.2">
      <c r="A83" s="12" t="str">
        <f t="shared" si="3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4"/>
        <v>0</v>
      </c>
      <c r="N83" s="19">
        <f t="shared" si="5"/>
        <v>0</v>
      </c>
    </row>
    <row r="84" spans="1:14" ht="14.25" x14ac:dyDescent="0.2">
      <c r="A84" s="12" t="str">
        <f t="shared" si="3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4"/>
        <v>0</v>
      </c>
      <c r="N84" s="19">
        <f t="shared" si="5"/>
        <v>0</v>
      </c>
    </row>
    <row r="85" spans="1:14" ht="14.25" x14ac:dyDescent="0.2">
      <c r="A85" s="12" t="str">
        <f t="shared" si="3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4"/>
        <v>0</v>
      </c>
      <c r="N85" s="19">
        <f t="shared" si="5"/>
        <v>0</v>
      </c>
    </row>
    <row r="86" spans="1:14" ht="14.25" x14ac:dyDescent="0.2">
      <c r="A86" s="12" t="str">
        <f t="shared" si="3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4"/>
        <v>0</v>
      </c>
      <c r="N86" s="19">
        <f t="shared" si="5"/>
        <v>0</v>
      </c>
    </row>
    <row r="87" spans="1:14" ht="14.25" x14ac:dyDescent="0.2">
      <c r="A87" s="12" t="str">
        <f t="shared" si="3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4"/>
        <v>0</v>
      </c>
      <c r="N87" s="19">
        <f t="shared" si="5"/>
        <v>0</v>
      </c>
    </row>
    <row r="88" spans="1:14" ht="14.25" x14ac:dyDescent="0.2">
      <c r="A88" s="12" t="str">
        <f t="shared" si="3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4"/>
        <v>0</v>
      </c>
      <c r="N88" s="19">
        <f t="shared" si="5"/>
        <v>0</v>
      </c>
    </row>
    <row r="89" spans="1:14" ht="14.25" x14ac:dyDescent="0.2">
      <c r="A89" s="12" t="str">
        <f t="shared" si="3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4"/>
        <v>0</v>
      </c>
      <c r="N89" s="19">
        <f t="shared" si="5"/>
        <v>0</v>
      </c>
    </row>
    <row r="90" spans="1:14" ht="14.25" x14ac:dyDescent="0.2">
      <c r="A90" s="12" t="str">
        <f t="shared" si="3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4"/>
        <v>0</v>
      </c>
      <c r="N90" s="19">
        <f t="shared" si="5"/>
        <v>0</v>
      </c>
    </row>
    <row r="91" spans="1:14" ht="14.25" x14ac:dyDescent="0.2">
      <c r="A91" s="12" t="str">
        <f t="shared" si="3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4"/>
        <v>0</v>
      </c>
      <c r="N91" s="19">
        <f t="shared" si="5"/>
        <v>0</v>
      </c>
    </row>
    <row r="92" spans="1:14" ht="14.25" x14ac:dyDescent="0.2">
      <c r="A92" s="12" t="str">
        <f t="shared" si="3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4"/>
        <v>0</v>
      </c>
      <c r="N92" s="19">
        <f t="shared" si="5"/>
        <v>0</v>
      </c>
    </row>
    <row r="93" spans="1:14" ht="14.25" x14ac:dyDescent="0.2">
      <c r="A93" s="12" t="str">
        <f t="shared" si="3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4"/>
        <v>0</v>
      </c>
      <c r="N93" s="19">
        <f t="shared" si="5"/>
        <v>0</v>
      </c>
    </row>
    <row r="94" spans="1:14" ht="14.25" x14ac:dyDescent="0.2">
      <c r="A94" s="12" t="str">
        <f t="shared" si="3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4"/>
        <v>0</v>
      </c>
      <c r="N94" s="19">
        <f t="shared" si="5"/>
        <v>0</v>
      </c>
    </row>
    <row r="95" spans="1:14" ht="14.25" x14ac:dyDescent="0.2">
      <c r="A95" s="12" t="str">
        <f t="shared" si="3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4"/>
        <v>0</v>
      </c>
      <c r="N95" s="19">
        <f t="shared" si="5"/>
        <v>0</v>
      </c>
    </row>
    <row r="96" spans="1:14" ht="14.25" x14ac:dyDescent="0.2">
      <c r="A96" s="12" t="str">
        <f t="shared" si="3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4"/>
        <v>0</v>
      </c>
      <c r="N96" s="19">
        <f t="shared" si="5"/>
        <v>0</v>
      </c>
    </row>
    <row r="97" spans="1:14" ht="14.25" x14ac:dyDescent="0.2">
      <c r="A97" s="12" t="str">
        <f t="shared" si="3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4"/>
        <v>0</v>
      </c>
      <c r="N97" s="19">
        <f t="shared" si="5"/>
        <v>0</v>
      </c>
    </row>
    <row r="98" spans="1:14" ht="14.25" x14ac:dyDescent="0.2">
      <c r="A98" s="12" t="str">
        <f t="shared" si="3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4"/>
        <v>0</v>
      </c>
      <c r="N98" s="19">
        <f t="shared" si="5"/>
        <v>0</v>
      </c>
    </row>
    <row r="99" spans="1:14" ht="14.25" x14ac:dyDescent="0.2">
      <c r="A99" s="12" t="str">
        <f t="shared" si="3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4"/>
        <v>0</v>
      </c>
      <c r="N99" s="19">
        <f t="shared" si="5"/>
        <v>0</v>
      </c>
    </row>
    <row r="100" spans="1:14" ht="15" thickBot="1" x14ac:dyDescent="0.25">
      <c r="A100" s="12" t="str">
        <f t="shared" si="3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4"/>
        <v>0</v>
      </c>
      <c r="N100" s="19">
        <f t="shared" si="5"/>
        <v>0</v>
      </c>
    </row>
  </sheetData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3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9E41-8394-408A-89F5-C4E1E246C10B}">
  <sheetPr codeName="Sheet28">
    <tabColor theme="8" tint="0.79998168889431442"/>
  </sheetPr>
  <dimension ref="A1:P98"/>
  <sheetViews>
    <sheetView workbookViewId="0">
      <selection activeCell="E1" sqref="E1:J1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22.7109375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0</v>
      </c>
      <c r="B1" s="656" t="s">
        <v>84</v>
      </c>
      <c r="C1" s="657"/>
      <c r="D1" s="7" t="s">
        <v>11</v>
      </c>
      <c r="E1" s="658"/>
      <c r="F1" s="659"/>
      <c r="G1" s="659"/>
      <c r="H1" s="659"/>
      <c r="I1" s="659"/>
      <c r="J1" s="659"/>
      <c r="K1" s="8" t="s">
        <v>12</v>
      </c>
      <c r="L1" s="692"/>
      <c r="M1" s="661"/>
      <c r="N1" s="8" t="s">
        <v>22</v>
      </c>
    </row>
    <row r="2" spans="1:16" s="9" customFormat="1" ht="22.5" customHeight="1" thickBot="1" x14ac:dyDescent="0.25">
      <c r="A2" s="1">
        <f>COUNTA(_xlfn.UNIQUE(D6:D198))</f>
        <v>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/>
      </c>
      <c r="B6" s="13"/>
      <c r="C6" s="266"/>
      <c r="D6" s="262"/>
      <c r="E6" s="20"/>
      <c r="F6" s="16"/>
      <c r="G6" s="20"/>
      <c r="H6" s="13"/>
      <c r="I6" s="30"/>
      <c r="J6" s="142"/>
      <c r="K6" s="32"/>
      <c r="L6" s="17"/>
      <c r="M6" s="18">
        <f t="shared" ref="M6:M15" si="1"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25" x14ac:dyDescent="0.2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ref="N7:N15" si="2">SUM(M7+$N$5)</f>
        <v>0</v>
      </c>
      <c r="O7" s="29"/>
      <c r="P7" s="29"/>
    </row>
    <row r="8" spans="1:16" ht="14.25" x14ac:dyDescent="0.2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si="1"/>
        <v>0</v>
      </c>
      <c r="N8" s="19">
        <f t="shared" si="2"/>
        <v>0</v>
      </c>
      <c r="O8" s="29"/>
      <c r="P8" s="29"/>
    </row>
    <row r="9" spans="1:16" ht="14.25" x14ac:dyDescent="0.2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si="2"/>
        <v>0</v>
      </c>
      <c r="O9" s="29"/>
      <c r="P9" s="29"/>
    </row>
    <row r="10" spans="1:16" ht="14.25" x14ac:dyDescent="0.2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25" x14ac:dyDescent="0.2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25" x14ac:dyDescent="0.2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25" x14ac:dyDescent="0.2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25" x14ac:dyDescent="0.2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25" x14ac:dyDescent="0.2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296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25" x14ac:dyDescent="0.2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/>
      <c r="N16" s="19"/>
    </row>
    <row r="17" spans="1:14" ht="14.25" x14ac:dyDescent="0.2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/>
      <c r="N17" s="19"/>
    </row>
    <row r="18" spans="1:14" ht="14.25" x14ac:dyDescent="0.2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/>
      <c r="N18" s="19"/>
    </row>
    <row r="19" spans="1:14" ht="14.25" x14ac:dyDescent="0.2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/>
      <c r="N19" s="19"/>
    </row>
    <row r="20" spans="1:14" ht="14.25" x14ac:dyDescent="0.2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/>
      <c r="N20" s="19"/>
    </row>
    <row r="21" spans="1:14" ht="14.25" x14ac:dyDescent="0.2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/>
      <c r="N21" s="19"/>
    </row>
    <row r="22" spans="1:14" ht="14.25" x14ac:dyDescent="0.2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/>
      <c r="N22" s="19"/>
    </row>
    <row r="23" spans="1:14" ht="14.25" x14ac:dyDescent="0.2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/>
      <c r="N23" s="19"/>
    </row>
    <row r="24" spans="1:14" ht="14.25" x14ac:dyDescent="0.2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/>
      <c r="N24" s="19"/>
    </row>
    <row r="25" spans="1:14" ht="14.25" x14ac:dyDescent="0.2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/>
      <c r="N25" s="19"/>
    </row>
    <row r="26" spans="1:14" ht="14.25" x14ac:dyDescent="0.2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/>
      <c r="N26" s="19"/>
    </row>
    <row r="27" spans="1:14" ht="14.25" x14ac:dyDescent="0.2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/>
      <c r="N27" s="19"/>
    </row>
    <row r="28" spans="1:14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/>
    </row>
    <row r="29" spans="1:14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/>
      <c r="N29" s="19"/>
    </row>
    <row r="30" spans="1:14" ht="14.25" x14ac:dyDescent="0.2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/>
      <c r="N30" s="19"/>
    </row>
    <row r="31" spans="1:14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/>
      <c r="N31" s="19"/>
    </row>
    <row r="32" spans="1:14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/>
      <c r="N32" s="19"/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/>
      <c r="N33" s="19"/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/>
      <c r="N34" s="19"/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/>
      <c r="N35" s="19"/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/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/>
      <c r="N37" s="19"/>
    </row>
    <row r="38" spans="1:14" ht="14.25" x14ac:dyDescent="0.2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/>
      <c r="N38" s="19"/>
    </row>
    <row r="39" spans="1:14" ht="14.25" x14ac:dyDescent="0.2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/>
      <c r="N39" s="19"/>
    </row>
    <row r="40" spans="1:14" ht="14.25" x14ac:dyDescent="0.2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/>
      <c r="N40" s="19"/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/>
      <c r="N41" s="19"/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/>
      <c r="N42" s="19"/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/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/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/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/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25" x14ac:dyDescent="0.2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/>
    </row>
    <row r="62" spans="1:14" ht="14.25" x14ac:dyDescent="0.2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/>
      <c r="N62" s="19"/>
    </row>
    <row r="63" spans="1:14" ht="14.25" x14ac:dyDescent="0.2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/>
      <c r="N63" s="19"/>
    </row>
    <row r="64" spans="1:14" ht="14.25" x14ac:dyDescent="0.2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/>
      <c r="N64" s="19"/>
    </row>
    <row r="65" spans="1:14" ht="14.25" x14ac:dyDescent="0.2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25" x14ac:dyDescent="0.2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25" x14ac:dyDescent="0.2">
      <c r="A70" s="12" t="str">
        <f t="shared" ref="A70:A98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25" x14ac:dyDescent="0.2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25" x14ac:dyDescent="0.2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25" x14ac:dyDescent="0.2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25" x14ac:dyDescent="0.2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25" x14ac:dyDescent="0.2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25" x14ac:dyDescent="0.2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25" x14ac:dyDescent="0.2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25" x14ac:dyDescent="0.2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25" x14ac:dyDescent="0.2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25" x14ac:dyDescent="0.2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25" x14ac:dyDescent="0.2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25" x14ac:dyDescent="0.2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25" x14ac:dyDescent="0.2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25" x14ac:dyDescent="0.2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25" x14ac:dyDescent="0.2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25" x14ac:dyDescent="0.2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25" x14ac:dyDescent="0.2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25" x14ac:dyDescent="0.2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25" x14ac:dyDescent="0.2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25" x14ac:dyDescent="0.2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25" x14ac:dyDescent="0.2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25" x14ac:dyDescent="0.2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25" x14ac:dyDescent="0.2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25" x14ac:dyDescent="0.2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25" x14ac:dyDescent="0.2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25" x14ac:dyDescent="0.2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25" x14ac:dyDescent="0.2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25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/>
      <c r="N98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2" priority="408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97DC-CEF1-4FC4-AD81-C5EEF14010EB}">
  <sheetPr codeName="Sheet31">
    <tabColor theme="8" tint="0.79998168889431442"/>
  </sheetPr>
  <dimension ref="A1:O100"/>
  <sheetViews>
    <sheetView workbookViewId="0">
      <pane ySplit="5" topLeftCell="A48" activePane="bottomLeft" state="frozen"/>
      <selection activeCell="H23" sqref="H23"/>
      <selection pane="bottomLeft" activeCell="E1" sqref="E1:J1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24.28515625" customWidth="1"/>
    <col min="4" max="4" width="24.7109375" customWidth="1"/>
    <col min="5" max="5" width="10.7109375" bestFit="1" customWidth="1"/>
    <col min="6" max="6" width="16.28515625" bestFit="1" customWidth="1"/>
    <col min="7" max="8" width="9.140625" bestFit="1" customWidth="1"/>
    <col min="9" max="9" width="7.7109375" bestFit="1" customWidth="1"/>
    <col min="10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5" s="9" customFormat="1" ht="22.5" customHeight="1" thickBot="1" x14ac:dyDescent="0.25">
      <c r="A1" s="78">
        <f>SUM(A2-1)</f>
        <v>0</v>
      </c>
      <c r="B1" s="656" t="s">
        <v>84</v>
      </c>
      <c r="C1" s="657"/>
      <c r="D1" s="7" t="s">
        <v>11</v>
      </c>
      <c r="E1" s="658"/>
      <c r="F1" s="659"/>
      <c r="G1" s="659"/>
      <c r="H1" s="659"/>
      <c r="I1" s="659"/>
      <c r="J1" s="659"/>
      <c r="K1" s="8" t="s">
        <v>12</v>
      </c>
      <c r="L1" s="692"/>
      <c r="M1" s="661"/>
      <c r="N1" s="8" t="s">
        <v>22</v>
      </c>
    </row>
    <row r="2" spans="1:15" s="9" customFormat="1" ht="22.5" customHeight="1" thickBot="1" x14ac:dyDescent="0.25">
      <c r="A2" s="1">
        <f>COUNTA(_xlfn.UNIQUE(D35:D200))</f>
        <v>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5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5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701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5" s="9" customFormat="1" ht="15.75" thickBot="1" x14ac:dyDescent="0.25">
      <c r="A5" s="679"/>
      <c r="B5" s="682"/>
      <c r="C5" s="700"/>
      <c r="D5" s="655"/>
      <c r="E5" s="689" t="s">
        <v>17</v>
      </c>
      <c r="F5" s="690"/>
      <c r="G5" s="674"/>
      <c r="H5" s="676"/>
      <c r="I5" s="702"/>
      <c r="J5" s="676"/>
      <c r="K5" s="655"/>
      <c r="L5" s="668"/>
      <c r="M5" s="672"/>
      <c r="N5" s="47">
        <f>IF(N4=1,0,IF(N4=2,1,IF(N4=3,2,0)))</f>
        <v>0</v>
      </c>
    </row>
    <row r="6" spans="1:15" ht="14.25" x14ac:dyDescent="0.2">
      <c r="A6" s="12" t="str">
        <f t="shared" ref="A6:A15" si="0">CONCATENATE(B6,C6,D6)</f>
        <v/>
      </c>
      <c r="B6" s="310"/>
      <c r="C6" s="301"/>
      <c r="D6" s="321"/>
      <c r="E6" s="332"/>
      <c r="F6" s="327"/>
      <c r="G6" s="281"/>
      <c r="H6" s="282"/>
      <c r="I6" s="337"/>
      <c r="J6" s="283"/>
      <c r="K6" s="284"/>
      <c r="L6" s="314">
        <v>1</v>
      </c>
      <c r="M6" s="285">
        <f>IF(L6=1,7,IF(L6=2,6,IF(L6=3,5,IF(L6=4,4,IF(L6=5,3,IF(L6=6,2,IF(L6&gt;=6,1,0)))))))</f>
        <v>7</v>
      </c>
      <c r="N6" s="286">
        <f>SUM(M6+$N$5)</f>
        <v>7</v>
      </c>
      <c r="O6" s="29"/>
    </row>
    <row r="7" spans="1:15" ht="14.25" x14ac:dyDescent="0.2">
      <c r="A7" s="12" t="str">
        <f t="shared" si="0"/>
        <v/>
      </c>
      <c r="B7" s="311"/>
      <c r="C7" s="301"/>
      <c r="D7" s="321"/>
      <c r="E7" s="333"/>
      <c r="F7" s="328"/>
      <c r="G7" s="287"/>
      <c r="H7" s="288"/>
      <c r="I7" s="337"/>
      <c r="J7" s="289"/>
      <c r="K7" s="290"/>
      <c r="L7" s="314">
        <v>2</v>
      </c>
      <c r="M7" s="291">
        <f>IF(L7=1,7,IF(L7=2,6,IF(L7=3,5,IF(L7=4,4,IF(L7=5,3,IF(L7=6,2,IF(L7&gt;=6,1,0)))))))</f>
        <v>6</v>
      </c>
      <c r="N7" s="292">
        <f>SUM(M7+$N$5)</f>
        <v>6</v>
      </c>
      <c r="O7" s="29"/>
    </row>
    <row r="8" spans="1:15" ht="14.25" x14ac:dyDescent="0.2">
      <c r="A8" s="12" t="str">
        <f t="shared" si="0"/>
        <v/>
      </c>
      <c r="B8" s="311"/>
      <c r="C8" s="301"/>
      <c r="D8" s="321"/>
      <c r="E8" s="333"/>
      <c r="F8" s="328"/>
      <c r="G8" s="287"/>
      <c r="H8" s="288"/>
      <c r="I8" s="337"/>
      <c r="J8" s="289"/>
      <c r="K8" s="290"/>
      <c r="L8" s="314">
        <v>3</v>
      </c>
      <c r="M8" s="18">
        <f t="shared" ref="M8:M69" si="1">IF(L8=1,7,IF(L8=2,6,IF(L8=3,5,IF(L8=4,4,IF(L8=5,3,IF(L8=6,2,IF(L8&gt;=6,1,0)))))))</f>
        <v>5</v>
      </c>
      <c r="N8" s="19">
        <f>SUM(M8+$N$5)</f>
        <v>5</v>
      </c>
      <c r="O8" s="29"/>
    </row>
    <row r="9" spans="1:15" ht="14.25" x14ac:dyDescent="0.2">
      <c r="A9" s="12" t="str">
        <f t="shared" si="0"/>
        <v/>
      </c>
      <c r="B9" s="311"/>
      <c r="C9" s="301"/>
      <c r="D9" s="321"/>
      <c r="E9" s="333"/>
      <c r="F9" s="328"/>
      <c r="G9" s="287"/>
      <c r="H9" s="288"/>
      <c r="I9" s="303"/>
      <c r="J9" s="289"/>
      <c r="K9" s="290"/>
      <c r="L9" s="307">
        <v>0</v>
      </c>
      <c r="M9" s="18"/>
      <c r="N9" s="19"/>
      <c r="O9" s="29"/>
    </row>
    <row r="10" spans="1:15" ht="14.25" x14ac:dyDescent="0.2">
      <c r="A10" s="12" t="str">
        <f t="shared" si="0"/>
        <v/>
      </c>
      <c r="B10" s="311"/>
      <c r="C10" s="301"/>
      <c r="D10" s="321"/>
      <c r="E10" s="333"/>
      <c r="F10" s="328"/>
      <c r="G10" s="287"/>
      <c r="H10" s="288"/>
      <c r="I10" s="303"/>
      <c r="J10" s="289"/>
      <c r="K10" s="290"/>
      <c r="L10" s="307">
        <v>0</v>
      </c>
      <c r="M10" s="18"/>
      <c r="N10" s="19"/>
      <c r="O10" s="29"/>
    </row>
    <row r="11" spans="1:15" ht="14.25" x14ac:dyDescent="0.2">
      <c r="A11" s="12" t="str">
        <f t="shared" si="0"/>
        <v/>
      </c>
      <c r="B11" s="311"/>
      <c r="C11" s="301"/>
      <c r="D11" s="321"/>
      <c r="E11" s="333"/>
      <c r="F11" s="328"/>
      <c r="G11" s="287"/>
      <c r="H11" s="288"/>
      <c r="I11" s="303"/>
      <c r="J11" s="289"/>
      <c r="K11" s="290"/>
      <c r="L11" s="307">
        <v>0</v>
      </c>
      <c r="M11" s="18"/>
      <c r="N11" s="19"/>
      <c r="O11" s="29"/>
    </row>
    <row r="12" spans="1:15" ht="14.25" x14ac:dyDescent="0.2">
      <c r="A12" s="12" t="str">
        <f t="shared" si="0"/>
        <v/>
      </c>
      <c r="B12" s="311"/>
      <c r="C12" s="301"/>
      <c r="D12" s="321"/>
      <c r="E12" s="333"/>
      <c r="F12" s="328"/>
      <c r="G12" s="287"/>
      <c r="H12" s="288"/>
      <c r="I12" s="303"/>
      <c r="J12" s="289"/>
      <c r="K12" s="290"/>
      <c r="L12" s="307">
        <v>0</v>
      </c>
      <c r="M12" s="18"/>
      <c r="N12" s="19"/>
      <c r="O12" s="29"/>
    </row>
    <row r="13" spans="1:15" ht="14.25" x14ac:dyDescent="0.2">
      <c r="A13" s="12" t="str">
        <f t="shared" si="0"/>
        <v/>
      </c>
      <c r="B13" s="311"/>
      <c r="C13" s="301"/>
      <c r="D13" s="321"/>
      <c r="E13" s="333"/>
      <c r="F13" s="328"/>
      <c r="G13" s="287"/>
      <c r="H13" s="288"/>
      <c r="I13" s="303"/>
      <c r="J13" s="289"/>
      <c r="K13" s="290"/>
      <c r="L13" s="307">
        <v>0</v>
      </c>
      <c r="M13" s="18"/>
      <c r="N13" s="19"/>
      <c r="O13" s="29"/>
    </row>
    <row r="14" spans="1:15" ht="14.25" x14ac:dyDescent="0.2">
      <c r="A14" s="12" t="str">
        <f t="shared" si="0"/>
        <v/>
      </c>
      <c r="B14" s="311"/>
      <c r="C14" s="301"/>
      <c r="D14" s="321"/>
      <c r="E14" s="333"/>
      <c r="F14" s="328"/>
      <c r="G14" s="287"/>
      <c r="H14" s="288"/>
      <c r="I14" s="303"/>
      <c r="J14" s="289"/>
      <c r="K14" s="290"/>
      <c r="L14" s="307">
        <v>0</v>
      </c>
      <c r="M14" s="18"/>
      <c r="N14" s="19"/>
      <c r="O14" s="29"/>
    </row>
    <row r="15" spans="1:15" ht="14.25" x14ac:dyDescent="0.2">
      <c r="A15" s="12" t="str">
        <f t="shared" si="0"/>
        <v/>
      </c>
      <c r="B15" s="312"/>
      <c r="C15" s="302"/>
      <c r="D15" s="317"/>
      <c r="E15" s="333"/>
      <c r="F15" s="328"/>
      <c r="G15" s="287"/>
      <c r="H15" s="288"/>
      <c r="I15" s="304"/>
      <c r="J15" s="289"/>
      <c r="K15" s="290"/>
      <c r="L15" s="307"/>
      <c r="M15" s="18"/>
      <c r="N15" s="19"/>
      <c r="O15" s="29"/>
    </row>
    <row r="16" spans="1:15" ht="14.25" x14ac:dyDescent="0.2">
      <c r="A16" s="12" t="str">
        <f>CONCATENATE(B16,C16,D16)</f>
        <v/>
      </c>
      <c r="B16" s="311"/>
      <c r="C16" s="301"/>
      <c r="D16" s="321"/>
      <c r="E16" s="333"/>
      <c r="F16" s="328"/>
      <c r="G16" s="287"/>
      <c r="H16" s="288"/>
      <c r="I16" s="337"/>
      <c r="J16" s="289"/>
      <c r="K16" s="290"/>
      <c r="L16" s="314"/>
      <c r="M16" s="18">
        <f t="shared" si="1"/>
        <v>0</v>
      </c>
      <c r="N16" s="19">
        <f t="shared" ref="N16:N22" si="2">SUM(M16+$N$5)</f>
        <v>0</v>
      </c>
    </row>
    <row r="17" spans="1:14" ht="14.25" x14ac:dyDescent="0.2">
      <c r="A17" s="12" t="str">
        <f t="shared" ref="A17:A71" si="3">CONCATENATE(B17,C17,D17)</f>
        <v/>
      </c>
      <c r="B17" s="311"/>
      <c r="C17" s="301"/>
      <c r="D17" s="321"/>
      <c r="E17" s="333"/>
      <c r="F17" s="328"/>
      <c r="G17" s="287"/>
      <c r="H17" s="288"/>
      <c r="I17" s="337"/>
      <c r="J17" s="289"/>
      <c r="K17" s="290"/>
      <c r="L17" s="314"/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3"/>
        <v/>
      </c>
      <c r="B18" s="311"/>
      <c r="C18" s="301"/>
      <c r="D18" s="321"/>
      <c r="E18" s="333"/>
      <c r="F18" s="328"/>
      <c r="G18" s="287"/>
      <c r="H18" s="288"/>
      <c r="I18" s="337"/>
      <c r="J18" s="289"/>
      <c r="K18" s="290"/>
      <c r="L18" s="314"/>
      <c r="M18" s="18">
        <f t="shared" si="1"/>
        <v>0</v>
      </c>
      <c r="N18" s="19">
        <f t="shared" si="2"/>
        <v>0</v>
      </c>
    </row>
    <row r="19" spans="1:14" ht="14.25" x14ac:dyDescent="0.2">
      <c r="A19" s="12" t="str">
        <f t="shared" si="3"/>
        <v/>
      </c>
      <c r="B19" s="311"/>
      <c r="C19" s="301"/>
      <c r="D19" s="321"/>
      <c r="E19" s="333"/>
      <c r="F19" s="328"/>
      <c r="G19" s="287"/>
      <c r="H19" s="288"/>
      <c r="I19" s="337"/>
      <c r="J19" s="289"/>
      <c r="K19" s="290"/>
      <c r="L19" s="314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3"/>
        <v/>
      </c>
      <c r="B20" s="311"/>
      <c r="C20" s="301"/>
      <c r="D20" s="321"/>
      <c r="E20" s="333"/>
      <c r="F20" s="328"/>
      <c r="G20" s="287"/>
      <c r="H20" s="288"/>
      <c r="I20" s="337"/>
      <c r="J20" s="289"/>
      <c r="K20" s="290"/>
      <c r="L20" s="314"/>
      <c r="M20" s="18">
        <f t="shared" si="1"/>
        <v>0</v>
      </c>
      <c r="N20" s="19">
        <f t="shared" si="2"/>
        <v>0</v>
      </c>
    </row>
    <row r="21" spans="1:14" ht="14.25" x14ac:dyDescent="0.2">
      <c r="A21" s="12" t="str">
        <f t="shared" si="3"/>
        <v/>
      </c>
      <c r="B21" s="311"/>
      <c r="C21" s="301"/>
      <c r="D21" s="321"/>
      <c r="E21" s="333"/>
      <c r="F21" s="328"/>
      <c r="G21" s="287"/>
      <c r="H21" s="288"/>
      <c r="I21" s="293"/>
      <c r="J21" s="289"/>
      <c r="K21" s="290"/>
      <c r="L21" s="307"/>
      <c r="M21" s="18">
        <f t="shared" si="1"/>
        <v>0</v>
      </c>
      <c r="N21" s="19">
        <f t="shared" si="2"/>
        <v>0</v>
      </c>
    </row>
    <row r="22" spans="1:14" ht="14.25" x14ac:dyDescent="0.2">
      <c r="A22" s="12" t="str">
        <f t="shared" si="3"/>
        <v/>
      </c>
      <c r="B22" s="311"/>
      <c r="C22" s="301"/>
      <c r="D22" s="321"/>
      <c r="E22" s="333"/>
      <c r="F22" s="328"/>
      <c r="G22" s="287"/>
      <c r="H22" s="288"/>
      <c r="I22" s="293"/>
      <c r="J22" s="289"/>
      <c r="K22" s="290"/>
      <c r="L22" s="307"/>
      <c r="M22" s="18">
        <f t="shared" si="1"/>
        <v>0</v>
      </c>
      <c r="N22" s="19">
        <f t="shared" si="2"/>
        <v>0</v>
      </c>
    </row>
    <row r="23" spans="1:14" ht="14.25" x14ac:dyDescent="0.2">
      <c r="A23" s="12" t="str">
        <f t="shared" si="3"/>
        <v/>
      </c>
      <c r="B23" s="312"/>
      <c r="C23" s="302"/>
      <c r="D23" s="317"/>
      <c r="E23" s="333"/>
      <c r="F23" s="328"/>
      <c r="G23" s="287"/>
      <c r="H23" s="288"/>
      <c r="I23" s="298"/>
      <c r="J23" s="289"/>
      <c r="K23" s="290"/>
      <c r="L23" s="307"/>
      <c r="M23" s="18"/>
      <c r="N23" s="19"/>
    </row>
    <row r="24" spans="1:14" ht="14.25" x14ac:dyDescent="0.2">
      <c r="A24" s="12" t="str">
        <f t="shared" si="3"/>
        <v/>
      </c>
      <c r="B24" s="313"/>
      <c r="C24" s="309"/>
      <c r="D24" s="320"/>
      <c r="E24" s="333"/>
      <c r="F24" s="328"/>
      <c r="G24" s="351"/>
      <c r="H24" s="352"/>
      <c r="I24" s="338"/>
      <c r="J24" s="289"/>
      <c r="K24" s="290"/>
      <c r="L24" s="315"/>
      <c r="M24" s="18">
        <f t="shared" si="1"/>
        <v>0</v>
      </c>
      <c r="N24" s="19">
        <f t="shared" ref="N24:N31" si="4">SUM(M24+$N$5)</f>
        <v>0</v>
      </c>
    </row>
    <row r="25" spans="1:14" ht="14.25" x14ac:dyDescent="0.2">
      <c r="A25" s="12" t="str">
        <f t="shared" si="3"/>
        <v/>
      </c>
      <c r="B25" s="313"/>
      <c r="C25" s="266"/>
      <c r="D25" s="262"/>
      <c r="E25" s="333"/>
      <c r="F25" s="328"/>
      <c r="G25" s="351"/>
      <c r="H25" s="352"/>
      <c r="I25" s="338"/>
      <c r="J25" s="289"/>
      <c r="K25" s="290"/>
      <c r="L25" s="315"/>
      <c r="M25" s="18">
        <f t="shared" si="1"/>
        <v>0</v>
      </c>
      <c r="N25" s="19">
        <f t="shared" si="4"/>
        <v>0</v>
      </c>
    </row>
    <row r="26" spans="1:14" ht="14.25" x14ac:dyDescent="0.2">
      <c r="A26" s="12" t="str">
        <f t="shared" si="3"/>
        <v/>
      </c>
      <c r="B26" s="313"/>
      <c r="C26" s="309"/>
      <c r="D26" s="320"/>
      <c r="E26" s="333"/>
      <c r="F26" s="328"/>
      <c r="G26" s="351"/>
      <c r="H26" s="352"/>
      <c r="I26" s="338"/>
      <c r="J26" s="289"/>
      <c r="K26" s="290"/>
      <c r="L26" s="315"/>
      <c r="M26" s="18">
        <f t="shared" si="1"/>
        <v>0</v>
      </c>
      <c r="N26" s="19">
        <f t="shared" si="4"/>
        <v>0</v>
      </c>
    </row>
    <row r="27" spans="1:14" ht="14.25" x14ac:dyDescent="0.2">
      <c r="A27" s="12" t="str">
        <f t="shared" si="3"/>
        <v/>
      </c>
      <c r="B27" s="313"/>
      <c r="C27" s="309"/>
      <c r="D27" s="320"/>
      <c r="E27" s="333"/>
      <c r="F27" s="328"/>
      <c r="G27" s="351"/>
      <c r="H27" s="352"/>
      <c r="I27" s="338"/>
      <c r="J27" s="289"/>
      <c r="K27" s="290"/>
      <c r="L27" s="315"/>
      <c r="M27" s="18">
        <f t="shared" si="1"/>
        <v>0</v>
      </c>
      <c r="N27" s="19">
        <f t="shared" si="4"/>
        <v>0</v>
      </c>
    </row>
    <row r="28" spans="1:14" ht="14.25" x14ac:dyDescent="0.2">
      <c r="A28" s="12" t="str">
        <f t="shared" si="3"/>
        <v/>
      </c>
      <c r="B28" s="313"/>
      <c r="C28" s="309"/>
      <c r="D28" s="320"/>
      <c r="E28" s="333"/>
      <c r="F28" s="328"/>
      <c r="G28" s="351"/>
      <c r="H28" s="352"/>
      <c r="I28" s="338"/>
      <c r="J28" s="289"/>
      <c r="K28" s="290"/>
      <c r="L28" s="315"/>
      <c r="M28" s="18">
        <f t="shared" si="1"/>
        <v>0</v>
      </c>
      <c r="N28" s="19">
        <f t="shared" si="4"/>
        <v>0</v>
      </c>
    </row>
    <row r="29" spans="1:14" ht="14.25" x14ac:dyDescent="0.2">
      <c r="A29" s="12" t="str">
        <f t="shared" si="3"/>
        <v/>
      </c>
      <c r="B29" s="313"/>
      <c r="C29" s="309"/>
      <c r="D29" s="320"/>
      <c r="E29" s="333"/>
      <c r="F29" s="328"/>
      <c r="G29" s="351"/>
      <c r="H29" s="352"/>
      <c r="I29" s="338"/>
      <c r="J29" s="289"/>
      <c r="K29" s="290"/>
      <c r="L29" s="315"/>
      <c r="M29" s="18">
        <f t="shared" si="1"/>
        <v>0</v>
      </c>
      <c r="N29" s="19">
        <f t="shared" si="4"/>
        <v>0</v>
      </c>
    </row>
    <row r="30" spans="1:14" ht="14.25" x14ac:dyDescent="0.2">
      <c r="A30" s="12" t="str">
        <f t="shared" si="3"/>
        <v/>
      </c>
      <c r="B30" s="313"/>
      <c r="C30" s="309"/>
      <c r="D30" s="320"/>
      <c r="E30" s="333"/>
      <c r="F30" s="328"/>
      <c r="G30" s="351"/>
      <c r="H30" s="352"/>
      <c r="I30" s="338"/>
      <c r="J30" s="289"/>
      <c r="K30" s="290"/>
      <c r="L30" s="315"/>
      <c r="M30" s="18">
        <f t="shared" si="1"/>
        <v>0</v>
      </c>
      <c r="N30" s="19">
        <f t="shared" si="4"/>
        <v>0</v>
      </c>
    </row>
    <row r="31" spans="1:14" ht="14.25" x14ac:dyDescent="0.2">
      <c r="A31" s="12" t="str">
        <f t="shared" si="3"/>
        <v/>
      </c>
      <c r="B31" s="313"/>
      <c r="C31" s="309"/>
      <c r="D31" s="320"/>
      <c r="E31" s="333"/>
      <c r="F31" s="328"/>
      <c r="G31" s="351"/>
      <c r="H31" s="352"/>
      <c r="I31" s="338"/>
      <c r="J31" s="289"/>
      <c r="K31" s="290"/>
      <c r="L31" s="315"/>
      <c r="M31" s="18">
        <f t="shared" si="1"/>
        <v>0</v>
      </c>
      <c r="N31" s="19">
        <f t="shared" si="4"/>
        <v>0</v>
      </c>
    </row>
    <row r="32" spans="1:14" ht="14.25" x14ac:dyDescent="0.2">
      <c r="A32" s="12" t="str">
        <f t="shared" si="3"/>
        <v/>
      </c>
      <c r="B32" s="313"/>
      <c r="C32" s="309"/>
      <c r="D32" s="320"/>
      <c r="E32" s="333"/>
      <c r="F32" s="328"/>
      <c r="G32" s="281"/>
      <c r="H32" s="282"/>
      <c r="I32" s="350"/>
      <c r="J32" s="289"/>
      <c r="K32" s="290"/>
      <c r="L32" s="305"/>
      <c r="M32" s="18"/>
      <c r="N32" s="19"/>
    </row>
    <row r="33" spans="1:14" ht="14.25" x14ac:dyDescent="0.2">
      <c r="A33" s="12" t="str">
        <f t="shared" si="3"/>
        <v/>
      </c>
      <c r="B33" s="313"/>
      <c r="C33" s="309"/>
      <c r="D33" s="320"/>
      <c r="E33" s="333"/>
      <c r="F33" s="328"/>
      <c r="G33" s="287"/>
      <c r="H33" s="288"/>
      <c r="I33" s="318"/>
      <c r="J33" s="289"/>
      <c r="K33" s="290"/>
      <c r="L33" s="305"/>
      <c r="M33" s="18"/>
      <c r="N33" s="19"/>
    </row>
    <row r="34" spans="1:14" ht="14.25" x14ac:dyDescent="0.2">
      <c r="A34" s="12" t="str">
        <f t="shared" si="3"/>
        <v/>
      </c>
      <c r="B34" s="311"/>
      <c r="C34" s="301"/>
      <c r="D34" s="321"/>
      <c r="E34" s="333"/>
      <c r="F34" s="328"/>
      <c r="G34" s="287"/>
      <c r="H34" s="288"/>
      <c r="I34" s="299"/>
      <c r="J34" s="289"/>
      <c r="K34" s="290"/>
      <c r="L34" s="305"/>
      <c r="M34" s="18"/>
      <c r="N34" s="19"/>
    </row>
    <row r="35" spans="1:14" ht="14.25" x14ac:dyDescent="0.2">
      <c r="A35" s="12" t="str">
        <f t="shared" si="3"/>
        <v/>
      </c>
      <c r="B35" s="261"/>
      <c r="C35" s="266"/>
      <c r="D35" s="262"/>
      <c r="E35" s="333"/>
      <c r="F35" s="329"/>
      <c r="G35" s="294"/>
      <c r="H35" s="261"/>
      <c r="I35" s="295"/>
      <c r="J35" s="296"/>
      <c r="K35" s="297"/>
      <c r="L35" s="306"/>
      <c r="M35" s="18"/>
      <c r="N35" s="19"/>
    </row>
    <row r="36" spans="1:14" ht="14.25" x14ac:dyDescent="0.2">
      <c r="A36" s="12" t="str">
        <f t="shared" si="3"/>
        <v/>
      </c>
      <c r="B36" s="308"/>
      <c r="C36" s="293"/>
      <c r="D36" s="321"/>
      <c r="E36" s="334"/>
      <c r="F36" s="329"/>
      <c r="G36" s="287"/>
      <c r="H36" s="319"/>
      <c r="I36" s="298"/>
      <c r="J36" s="296"/>
      <c r="K36" s="297"/>
      <c r="L36" s="315"/>
      <c r="M36" s="18">
        <f t="shared" si="1"/>
        <v>0</v>
      </c>
      <c r="N36" s="19">
        <f t="shared" ref="N36:N46" si="5">SUM(M36+$N$5)</f>
        <v>0</v>
      </c>
    </row>
    <row r="37" spans="1:14" ht="14.25" x14ac:dyDescent="0.2">
      <c r="A37" s="12" t="str">
        <f t="shared" si="3"/>
        <v/>
      </c>
      <c r="B37" s="308"/>
      <c r="C37" s="293"/>
      <c r="D37" s="321"/>
      <c r="E37" s="334"/>
      <c r="F37" s="329"/>
      <c r="G37" s="287"/>
      <c r="H37" s="319"/>
      <c r="I37" s="298"/>
      <c r="J37" s="296"/>
      <c r="K37" s="297"/>
      <c r="L37" s="315"/>
      <c r="M37" s="18">
        <f t="shared" si="1"/>
        <v>0</v>
      </c>
      <c r="N37" s="19">
        <f t="shared" si="5"/>
        <v>0</v>
      </c>
    </row>
    <row r="38" spans="1:14" ht="14.25" x14ac:dyDescent="0.2">
      <c r="A38" s="12" t="str">
        <f t="shared" si="3"/>
        <v/>
      </c>
      <c r="B38" s="308"/>
      <c r="C38" s="293"/>
      <c r="D38" s="321"/>
      <c r="E38" s="334"/>
      <c r="F38" s="329"/>
      <c r="G38" s="287"/>
      <c r="H38" s="319"/>
      <c r="I38" s="298"/>
      <c r="J38" s="296"/>
      <c r="K38" s="297"/>
      <c r="L38" s="315"/>
      <c r="M38" s="18">
        <f t="shared" si="1"/>
        <v>0</v>
      </c>
      <c r="N38" s="19">
        <f t="shared" si="5"/>
        <v>0</v>
      </c>
    </row>
    <row r="39" spans="1:14" ht="14.25" x14ac:dyDescent="0.2">
      <c r="A39" s="12" t="str">
        <f t="shared" si="3"/>
        <v/>
      </c>
      <c r="B39" s="308"/>
      <c r="C39" s="293"/>
      <c r="D39" s="321"/>
      <c r="E39" s="334"/>
      <c r="F39" s="329"/>
      <c r="G39" s="287"/>
      <c r="H39" s="319"/>
      <c r="I39" s="298"/>
      <c r="J39" s="296"/>
      <c r="K39" s="297"/>
      <c r="L39" s="315"/>
      <c r="M39" s="18">
        <f t="shared" si="1"/>
        <v>0</v>
      </c>
      <c r="N39" s="19">
        <f t="shared" si="5"/>
        <v>0</v>
      </c>
    </row>
    <row r="40" spans="1:14" ht="14.25" x14ac:dyDescent="0.2">
      <c r="A40" s="12" t="str">
        <f t="shared" si="3"/>
        <v/>
      </c>
      <c r="B40" s="308"/>
      <c r="C40" s="293"/>
      <c r="D40" s="321"/>
      <c r="E40" s="334"/>
      <c r="F40" s="329"/>
      <c r="G40" s="287"/>
      <c r="H40" s="319"/>
      <c r="I40" s="298"/>
      <c r="J40" s="296"/>
      <c r="K40" s="297"/>
      <c r="L40" s="315"/>
      <c r="M40" s="18">
        <f t="shared" si="1"/>
        <v>0</v>
      </c>
      <c r="N40" s="19">
        <f t="shared" si="5"/>
        <v>0</v>
      </c>
    </row>
    <row r="41" spans="1:14" ht="14.25" x14ac:dyDescent="0.2">
      <c r="A41" s="12" t="str">
        <f t="shared" si="3"/>
        <v/>
      </c>
      <c r="B41" s="308"/>
      <c r="C41" s="293"/>
      <c r="D41" s="321"/>
      <c r="E41" s="334"/>
      <c r="F41" s="329"/>
      <c r="G41" s="287"/>
      <c r="H41" s="319"/>
      <c r="I41" s="298"/>
      <c r="J41" s="296"/>
      <c r="K41" s="297"/>
      <c r="L41" s="315"/>
      <c r="M41" s="18">
        <f t="shared" si="1"/>
        <v>0</v>
      </c>
      <c r="N41" s="19">
        <f t="shared" si="5"/>
        <v>0</v>
      </c>
    </row>
    <row r="42" spans="1:14" ht="14.25" x14ac:dyDescent="0.2">
      <c r="A42" s="12" t="str">
        <f t="shared" si="3"/>
        <v/>
      </c>
      <c r="B42" s="308"/>
      <c r="C42" s="293"/>
      <c r="D42" s="321"/>
      <c r="E42" s="334"/>
      <c r="F42" s="329"/>
      <c r="G42" s="287"/>
      <c r="H42" s="319"/>
      <c r="I42" s="298"/>
      <c r="J42" s="296"/>
      <c r="K42" s="297"/>
      <c r="L42" s="315"/>
      <c r="M42" s="18">
        <f t="shared" si="1"/>
        <v>0</v>
      </c>
      <c r="N42" s="19">
        <f t="shared" si="5"/>
        <v>0</v>
      </c>
    </row>
    <row r="43" spans="1:14" ht="14.25" x14ac:dyDescent="0.2">
      <c r="A43" s="12" t="str">
        <f t="shared" si="3"/>
        <v/>
      </c>
      <c r="B43" s="308"/>
      <c r="C43" s="293"/>
      <c r="D43" s="321"/>
      <c r="E43" s="334"/>
      <c r="F43" s="330"/>
      <c r="G43" s="287"/>
      <c r="H43" s="319"/>
      <c r="I43" s="298"/>
      <c r="J43" s="142"/>
      <c r="K43" s="32"/>
      <c r="L43" s="315"/>
      <c r="M43" s="18">
        <f t="shared" si="1"/>
        <v>0</v>
      </c>
      <c r="N43" s="19">
        <f t="shared" si="5"/>
        <v>0</v>
      </c>
    </row>
    <row r="44" spans="1:14" ht="14.25" x14ac:dyDescent="0.2">
      <c r="A44" s="12" t="str">
        <f t="shared" si="3"/>
        <v/>
      </c>
      <c r="B44" s="308"/>
      <c r="C44" s="293"/>
      <c r="D44" s="321"/>
      <c r="E44" s="335"/>
      <c r="F44" s="330"/>
      <c r="G44" s="287"/>
      <c r="H44" s="288"/>
      <c r="I44" s="298"/>
      <c r="J44" s="142"/>
      <c r="K44" s="32"/>
      <c r="L44" s="306"/>
      <c r="M44" s="18">
        <f t="shared" si="1"/>
        <v>0</v>
      </c>
      <c r="N44" s="19">
        <f t="shared" si="5"/>
        <v>0</v>
      </c>
    </row>
    <row r="45" spans="1:14" ht="14.25" x14ac:dyDescent="0.2">
      <c r="A45" s="12" t="str">
        <f t="shared" si="3"/>
        <v/>
      </c>
      <c r="B45" s="308"/>
      <c r="C45" s="293"/>
      <c r="D45" s="321"/>
      <c r="E45" s="335"/>
      <c r="F45" s="330"/>
      <c r="G45" s="287"/>
      <c r="H45" s="288"/>
      <c r="I45" s="298"/>
      <c r="J45" s="142"/>
      <c r="K45" s="32"/>
      <c r="L45" s="306"/>
      <c r="M45" s="18">
        <f t="shared" si="1"/>
        <v>0</v>
      </c>
      <c r="N45" s="19">
        <f t="shared" si="5"/>
        <v>0</v>
      </c>
    </row>
    <row r="46" spans="1:14" ht="14.25" x14ac:dyDescent="0.2">
      <c r="A46" s="12" t="str">
        <f t="shared" si="3"/>
        <v/>
      </c>
      <c r="B46" s="300"/>
      <c r="C46" s="293"/>
      <c r="D46" s="322"/>
      <c r="E46" s="335"/>
      <c r="F46" s="330"/>
      <c r="G46" s="287"/>
      <c r="H46" s="288"/>
      <c r="I46" s="298"/>
      <c r="J46" s="142"/>
      <c r="K46" s="32"/>
      <c r="L46" s="306"/>
      <c r="M46" s="18">
        <f t="shared" si="1"/>
        <v>0</v>
      </c>
      <c r="N46" s="19">
        <f t="shared" si="5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335"/>
      <c r="F47" s="330"/>
      <c r="G47" s="287"/>
      <c r="H47" s="288"/>
      <c r="I47" s="298"/>
      <c r="J47" s="142"/>
      <c r="K47" s="32"/>
      <c r="L47" s="306"/>
      <c r="M47" s="18"/>
      <c r="N47" s="19"/>
    </row>
    <row r="48" spans="1:14" ht="14.25" x14ac:dyDescent="0.2">
      <c r="A48" s="12" t="str">
        <f t="shared" si="3"/>
        <v/>
      </c>
      <c r="B48" s="13"/>
      <c r="C48" s="293"/>
      <c r="D48" s="323"/>
      <c r="E48" s="335"/>
      <c r="F48" s="330"/>
      <c r="G48" s="319"/>
      <c r="H48" s="288"/>
      <c r="I48" s="298"/>
      <c r="J48" s="142"/>
      <c r="K48" s="32"/>
      <c r="L48" s="315"/>
      <c r="M48" s="18">
        <f t="shared" si="1"/>
        <v>0</v>
      </c>
      <c r="N48" s="19">
        <f t="shared" ref="N48:N60" si="6">SUM(M48+$N$5)</f>
        <v>0</v>
      </c>
    </row>
    <row r="49" spans="1:14" ht="14.25" x14ac:dyDescent="0.2">
      <c r="A49" s="12" t="str">
        <f t="shared" si="3"/>
        <v/>
      </c>
      <c r="B49" s="13"/>
      <c r="C49" s="293"/>
      <c r="D49" s="321"/>
      <c r="E49" s="335"/>
      <c r="F49" s="330"/>
      <c r="G49" s="319"/>
      <c r="H49" s="288"/>
      <c r="I49" s="298"/>
      <c r="J49" s="142"/>
      <c r="K49" s="32"/>
      <c r="L49" s="315"/>
      <c r="M49" s="18">
        <f t="shared" si="1"/>
        <v>0</v>
      </c>
      <c r="N49" s="19">
        <f t="shared" si="6"/>
        <v>0</v>
      </c>
    </row>
    <row r="50" spans="1:14" ht="14.25" x14ac:dyDescent="0.2">
      <c r="A50" s="12" t="str">
        <f t="shared" si="3"/>
        <v/>
      </c>
      <c r="B50" s="13"/>
      <c r="C50" s="293"/>
      <c r="D50" s="321"/>
      <c r="E50" s="335"/>
      <c r="F50" s="330"/>
      <c r="G50" s="319"/>
      <c r="H50" s="288"/>
      <c r="I50" s="298"/>
      <c r="J50" s="142"/>
      <c r="K50" s="32"/>
      <c r="L50" s="315"/>
      <c r="M50" s="18">
        <f t="shared" si="1"/>
        <v>0</v>
      </c>
      <c r="N50" s="19">
        <f t="shared" si="6"/>
        <v>0</v>
      </c>
    </row>
    <row r="51" spans="1:14" ht="14.25" x14ac:dyDescent="0.2">
      <c r="A51" s="12" t="str">
        <f t="shared" si="3"/>
        <v/>
      </c>
      <c r="B51" s="13"/>
      <c r="C51" s="293"/>
      <c r="D51" s="321"/>
      <c r="E51" s="335"/>
      <c r="F51" s="330"/>
      <c r="G51" s="319"/>
      <c r="H51" s="288"/>
      <c r="I51" s="298"/>
      <c r="J51" s="142"/>
      <c r="K51" s="32"/>
      <c r="L51" s="315"/>
      <c r="M51" s="18">
        <f t="shared" si="1"/>
        <v>0</v>
      </c>
      <c r="N51" s="19">
        <f t="shared" si="6"/>
        <v>0</v>
      </c>
    </row>
    <row r="52" spans="1:14" ht="14.25" x14ac:dyDescent="0.2">
      <c r="A52" s="12" t="str">
        <f t="shared" si="3"/>
        <v/>
      </c>
      <c r="B52" s="13"/>
      <c r="C52" s="293"/>
      <c r="D52" s="321"/>
      <c r="E52" s="335"/>
      <c r="F52" s="330"/>
      <c r="G52" s="319"/>
      <c r="H52" s="288"/>
      <c r="I52" s="298"/>
      <c r="J52" s="142"/>
      <c r="K52" s="32"/>
      <c r="L52" s="315"/>
      <c r="M52" s="18">
        <f t="shared" si="1"/>
        <v>0</v>
      </c>
      <c r="N52" s="19">
        <f t="shared" si="6"/>
        <v>0</v>
      </c>
    </row>
    <row r="53" spans="1:14" ht="14.25" x14ac:dyDescent="0.2">
      <c r="A53" s="12" t="str">
        <f t="shared" si="3"/>
        <v/>
      </c>
      <c r="B53" s="13"/>
      <c r="C53" s="293"/>
      <c r="D53" s="321"/>
      <c r="E53" s="335"/>
      <c r="F53" s="330"/>
      <c r="G53" s="319"/>
      <c r="H53" s="288"/>
      <c r="I53" s="298"/>
      <c r="J53" s="142"/>
      <c r="K53" s="32"/>
      <c r="L53" s="315"/>
      <c r="M53" s="18">
        <f t="shared" si="1"/>
        <v>0</v>
      </c>
      <c r="N53" s="19">
        <f t="shared" si="6"/>
        <v>0</v>
      </c>
    </row>
    <row r="54" spans="1:14" ht="14.25" x14ac:dyDescent="0.2">
      <c r="A54" s="12" t="str">
        <f t="shared" si="3"/>
        <v/>
      </c>
      <c r="B54" s="13"/>
      <c r="C54" s="293"/>
      <c r="D54" s="321"/>
      <c r="E54" s="335"/>
      <c r="F54" s="330"/>
      <c r="G54" s="319"/>
      <c r="H54" s="288"/>
      <c r="I54" s="298"/>
      <c r="J54" s="142"/>
      <c r="K54" s="32"/>
      <c r="L54" s="315"/>
      <c r="M54" s="18">
        <f t="shared" si="1"/>
        <v>0</v>
      </c>
      <c r="N54" s="19">
        <f t="shared" si="6"/>
        <v>0</v>
      </c>
    </row>
    <row r="55" spans="1:14" ht="14.25" x14ac:dyDescent="0.2">
      <c r="A55" s="12" t="str">
        <f t="shared" si="3"/>
        <v/>
      </c>
      <c r="B55" s="13"/>
      <c r="C55" s="293"/>
      <c r="D55" s="321"/>
      <c r="E55" s="335"/>
      <c r="F55" s="330"/>
      <c r="G55" s="319"/>
      <c r="H55" s="288"/>
      <c r="I55" s="298"/>
      <c r="J55" s="142"/>
      <c r="K55" s="32"/>
      <c r="L55" s="315"/>
      <c r="M55" s="18">
        <f t="shared" si="1"/>
        <v>0</v>
      </c>
      <c r="N55" s="19">
        <f t="shared" si="6"/>
        <v>0</v>
      </c>
    </row>
    <row r="56" spans="1:14" ht="14.25" x14ac:dyDescent="0.2">
      <c r="A56" s="12" t="str">
        <f t="shared" si="3"/>
        <v/>
      </c>
      <c r="B56" s="13"/>
      <c r="C56" s="293"/>
      <c r="D56" s="321"/>
      <c r="E56" s="335"/>
      <c r="F56" s="330"/>
      <c r="G56" s="319"/>
      <c r="H56" s="288"/>
      <c r="I56" s="298"/>
      <c r="J56" s="142"/>
      <c r="K56" s="32"/>
      <c r="L56" s="306"/>
      <c r="M56" s="18">
        <f t="shared" si="1"/>
        <v>0</v>
      </c>
      <c r="N56" s="19">
        <f t="shared" si="6"/>
        <v>0</v>
      </c>
    </row>
    <row r="57" spans="1:14" ht="14.25" x14ac:dyDescent="0.2">
      <c r="A57" s="12" t="str">
        <f t="shared" si="3"/>
        <v/>
      </c>
      <c r="B57" s="13"/>
      <c r="C57" s="293"/>
      <c r="D57" s="321"/>
      <c r="E57" s="335"/>
      <c r="F57" s="330"/>
      <c r="G57" s="319"/>
      <c r="H57" s="288"/>
      <c r="I57" s="298"/>
      <c r="J57" s="142"/>
      <c r="K57" s="32"/>
      <c r="L57" s="306"/>
      <c r="M57" s="18">
        <f t="shared" si="1"/>
        <v>0</v>
      </c>
      <c r="N57" s="19">
        <f t="shared" si="6"/>
        <v>0</v>
      </c>
    </row>
    <row r="58" spans="1:14" ht="14.25" x14ac:dyDescent="0.2">
      <c r="A58" s="12" t="str">
        <f t="shared" si="3"/>
        <v/>
      </c>
      <c r="B58" s="13"/>
      <c r="C58" s="293"/>
      <c r="D58" s="321"/>
      <c r="E58" s="335"/>
      <c r="F58" s="330"/>
      <c r="G58" s="316"/>
      <c r="H58" s="288"/>
      <c r="I58" s="298"/>
      <c r="J58" s="142"/>
      <c r="K58" s="32"/>
      <c r="L58" s="306"/>
      <c r="M58" s="18">
        <f t="shared" si="1"/>
        <v>0</v>
      </c>
      <c r="N58" s="19">
        <f t="shared" si="6"/>
        <v>0</v>
      </c>
    </row>
    <row r="59" spans="1:14" ht="14.25" x14ac:dyDescent="0.2">
      <c r="A59" s="12" t="str">
        <f t="shared" si="3"/>
        <v/>
      </c>
      <c r="B59" s="13"/>
      <c r="C59" s="293"/>
      <c r="D59" s="321"/>
      <c r="E59" s="335"/>
      <c r="F59" s="330"/>
      <c r="G59" s="316"/>
      <c r="H59" s="288"/>
      <c r="I59" s="298"/>
      <c r="J59" s="142"/>
      <c r="K59" s="32"/>
      <c r="L59" s="306"/>
      <c r="M59" s="18">
        <f t="shared" si="1"/>
        <v>0</v>
      </c>
      <c r="N59" s="19">
        <f t="shared" si="6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335"/>
      <c r="F60" s="330"/>
      <c r="G60" s="316"/>
      <c r="H60" s="288"/>
      <c r="I60" s="298"/>
      <c r="J60" s="142"/>
      <c r="K60" s="32"/>
      <c r="L60" s="306"/>
      <c r="M60" s="18">
        <f t="shared" si="1"/>
        <v>0</v>
      </c>
      <c r="N60" s="19">
        <f t="shared" si="6"/>
        <v>0</v>
      </c>
    </row>
    <row r="61" spans="1:14" ht="14.25" x14ac:dyDescent="0.2">
      <c r="A61" s="12" t="str">
        <f t="shared" si="3"/>
        <v/>
      </c>
      <c r="B61" s="288"/>
      <c r="C61" s="293"/>
      <c r="D61" s="321"/>
      <c r="E61" s="335"/>
      <c r="F61" s="328"/>
      <c r="G61" s="319"/>
      <c r="H61" s="288"/>
      <c r="I61" s="298"/>
      <c r="J61" s="289"/>
      <c r="K61" s="290"/>
      <c r="L61" s="324"/>
      <c r="M61" s="291">
        <f t="shared" si="1"/>
        <v>0</v>
      </c>
      <c r="N61" s="292">
        <f t="shared" ref="N61:N69" si="7">SUM(M61+$N$5)</f>
        <v>0</v>
      </c>
    </row>
    <row r="62" spans="1:14" ht="14.25" x14ac:dyDescent="0.2">
      <c r="A62" s="12" t="str">
        <f t="shared" si="3"/>
        <v/>
      </c>
      <c r="B62" s="288"/>
      <c r="C62" s="293"/>
      <c r="D62" s="321"/>
      <c r="E62" s="333"/>
      <c r="F62" s="328"/>
      <c r="G62" s="319"/>
      <c r="H62" s="288"/>
      <c r="I62" s="298"/>
      <c r="J62" s="289"/>
      <c r="K62" s="290"/>
      <c r="L62" s="325"/>
      <c r="M62" s="291">
        <f t="shared" si="1"/>
        <v>0</v>
      </c>
      <c r="N62" s="292">
        <f t="shared" si="7"/>
        <v>0</v>
      </c>
    </row>
    <row r="63" spans="1:14" ht="14.25" x14ac:dyDescent="0.2">
      <c r="A63" s="12" t="str">
        <f t="shared" si="3"/>
        <v/>
      </c>
      <c r="B63" s="288"/>
      <c r="C63" s="293"/>
      <c r="D63" s="321"/>
      <c r="E63" s="333"/>
      <c r="F63" s="328"/>
      <c r="G63" s="319"/>
      <c r="H63" s="288"/>
      <c r="I63" s="298"/>
      <c r="J63" s="289"/>
      <c r="K63" s="290"/>
      <c r="L63" s="325"/>
      <c r="M63" s="291">
        <f t="shared" si="1"/>
        <v>0</v>
      </c>
      <c r="N63" s="292">
        <f t="shared" si="7"/>
        <v>0</v>
      </c>
    </row>
    <row r="64" spans="1:14" ht="14.25" x14ac:dyDescent="0.2">
      <c r="A64" s="12" t="str">
        <f t="shared" si="3"/>
        <v/>
      </c>
      <c r="B64" s="288"/>
      <c r="C64" s="293"/>
      <c r="D64" s="321"/>
      <c r="E64" s="333"/>
      <c r="F64" s="328"/>
      <c r="G64" s="319"/>
      <c r="H64" s="288"/>
      <c r="I64" s="298"/>
      <c r="J64" s="289"/>
      <c r="K64" s="290"/>
      <c r="L64" s="326"/>
      <c r="M64" s="291">
        <f t="shared" si="1"/>
        <v>0</v>
      </c>
      <c r="N64" s="292">
        <f t="shared" si="7"/>
        <v>0</v>
      </c>
    </row>
    <row r="65" spans="1:14" ht="14.25" x14ac:dyDescent="0.2">
      <c r="A65" s="12" t="str">
        <f t="shared" si="3"/>
        <v/>
      </c>
      <c r="B65" s="288"/>
      <c r="C65" s="293"/>
      <c r="D65" s="321"/>
      <c r="E65" s="333"/>
      <c r="F65" s="328"/>
      <c r="G65" s="287"/>
      <c r="H65" s="288"/>
      <c r="I65" s="298"/>
      <c r="J65" s="289"/>
      <c r="K65" s="290"/>
      <c r="L65" s="305"/>
      <c r="M65" s="291">
        <f t="shared" si="1"/>
        <v>0</v>
      </c>
      <c r="N65" s="292">
        <f t="shared" si="7"/>
        <v>0</v>
      </c>
    </row>
    <row r="66" spans="1:14" ht="14.25" x14ac:dyDescent="0.2">
      <c r="A66" s="12" t="str">
        <f t="shared" si="3"/>
        <v/>
      </c>
      <c r="B66" s="288"/>
      <c r="C66" s="293"/>
      <c r="D66" s="321"/>
      <c r="E66" s="333"/>
      <c r="F66" s="328"/>
      <c r="G66" s="287"/>
      <c r="H66" s="288"/>
      <c r="I66" s="298"/>
      <c r="J66" s="289"/>
      <c r="K66" s="290"/>
      <c r="L66" s="305"/>
      <c r="M66" s="291">
        <f t="shared" si="1"/>
        <v>0</v>
      </c>
      <c r="N66" s="292">
        <f t="shared" si="7"/>
        <v>0</v>
      </c>
    </row>
    <row r="67" spans="1:14" ht="14.25" x14ac:dyDescent="0.2">
      <c r="A67" s="12" t="str">
        <f t="shared" si="3"/>
        <v/>
      </c>
      <c r="B67" s="288"/>
      <c r="C67" s="293"/>
      <c r="D67" s="321"/>
      <c r="E67" s="333"/>
      <c r="F67" s="328"/>
      <c r="G67" s="287"/>
      <c r="H67" s="288"/>
      <c r="I67" s="298"/>
      <c r="J67" s="289"/>
      <c r="K67" s="290"/>
      <c r="L67" s="305"/>
      <c r="M67" s="291">
        <f t="shared" si="1"/>
        <v>0</v>
      </c>
      <c r="N67" s="292">
        <f t="shared" si="7"/>
        <v>0</v>
      </c>
    </row>
    <row r="68" spans="1:14" ht="14.25" x14ac:dyDescent="0.2">
      <c r="A68" s="12" t="str">
        <f t="shared" si="3"/>
        <v/>
      </c>
      <c r="B68" s="288"/>
      <c r="C68" s="293"/>
      <c r="D68" s="321"/>
      <c r="E68" s="333"/>
      <c r="F68" s="328"/>
      <c r="G68" s="287"/>
      <c r="H68" s="288"/>
      <c r="I68" s="298"/>
      <c r="J68" s="289"/>
      <c r="K68" s="290"/>
      <c r="L68" s="305"/>
      <c r="M68" s="291">
        <f t="shared" si="1"/>
        <v>0</v>
      </c>
      <c r="N68" s="292">
        <f t="shared" si="7"/>
        <v>0</v>
      </c>
    </row>
    <row r="69" spans="1:14" ht="14.25" x14ac:dyDescent="0.2">
      <c r="A69" s="12" t="str">
        <f t="shared" si="3"/>
        <v/>
      </c>
      <c r="B69" s="288"/>
      <c r="C69" s="293"/>
      <c r="D69" s="321"/>
      <c r="E69" s="333"/>
      <c r="F69" s="328"/>
      <c r="G69" s="287"/>
      <c r="H69" s="288"/>
      <c r="I69" s="298"/>
      <c r="J69" s="289"/>
      <c r="K69" s="290"/>
      <c r="L69" s="305"/>
      <c r="M69" s="291">
        <f t="shared" si="1"/>
        <v>0</v>
      </c>
      <c r="N69" s="292">
        <f t="shared" si="7"/>
        <v>0</v>
      </c>
    </row>
    <row r="70" spans="1:14" ht="14.25" x14ac:dyDescent="0.2">
      <c r="A70" s="12" t="str">
        <f t="shared" si="3"/>
        <v/>
      </c>
      <c r="B70" s="13"/>
      <c r="C70" s="14"/>
      <c r="D70" s="15"/>
      <c r="E70" s="333"/>
      <c r="F70" s="330"/>
      <c r="G70" s="287"/>
      <c r="H70" s="288"/>
      <c r="I70" s="298"/>
      <c r="J70" s="142"/>
      <c r="K70" s="32"/>
      <c r="L70" s="306"/>
      <c r="M70" s="18"/>
      <c r="N70" s="19"/>
    </row>
    <row r="71" spans="1:14" ht="14.25" x14ac:dyDescent="0.2">
      <c r="A71" s="12" t="str">
        <f t="shared" si="3"/>
        <v/>
      </c>
      <c r="B71" s="13"/>
      <c r="C71" s="14"/>
      <c r="D71" s="15"/>
      <c r="E71" s="335"/>
      <c r="F71" s="330"/>
      <c r="G71" s="287"/>
      <c r="H71" s="288"/>
      <c r="I71" s="298"/>
      <c r="J71" s="142"/>
      <c r="K71" s="32"/>
      <c r="L71" s="306"/>
      <c r="M71" s="18"/>
      <c r="N71" s="19"/>
    </row>
    <row r="72" spans="1:14" ht="14.25" x14ac:dyDescent="0.2">
      <c r="A72" s="12" t="str">
        <f t="shared" ref="A72:A98" si="8">CONCATENATE(B72,C72,D72)</f>
        <v/>
      </c>
      <c r="B72" s="13"/>
      <c r="C72" s="14"/>
      <c r="D72" s="15"/>
      <c r="E72" s="335"/>
      <c r="F72" s="330"/>
      <c r="G72" s="287"/>
      <c r="H72" s="288"/>
      <c r="I72" s="298"/>
      <c r="J72" s="142"/>
      <c r="K72" s="32"/>
      <c r="L72" s="306"/>
      <c r="M72" s="18"/>
      <c r="N72" s="19"/>
    </row>
    <row r="73" spans="1:14" ht="14.25" x14ac:dyDescent="0.2">
      <c r="A73" s="12" t="str">
        <f t="shared" si="8"/>
        <v/>
      </c>
      <c r="B73" s="13"/>
      <c r="C73" s="14"/>
      <c r="D73" s="15"/>
      <c r="E73" s="335"/>
      <c r="F73" s="330"/>
      <c r="G73" s="287"/>
      <c r="H73" s="288"/>
      <c r="I73" s="298"/>
      <c r="J73" s="142"/>
      <c r="K73" s="32"/>
      <c r="L73" s="306"/>
      <c r="M73" s="18"/>
      <c r="N73" s="19"/>
    </row>
    <row r="74" spans="1:14" ht="14.25" x14ac:dyDescent="0.2">
      <c r="A74" s="12" t="str">
        <f t="shared" si="8"/>
        <v/>
      </c>
      <c r="B74" s="13"/>
      <c r="C74" s="14"/>
      <c r="D74" s="15"/>
      <c r="E74" s="335"/>
      <c r="F74" s="330"/>
      <c r="G74" s="287"/>
      <c r="H74" s="288"/>
      <c r="I74" s="298"/>
      <c r="J74" s="142"/>
      <c r="K74" s="32"/>
      <c r="L74" s="306"/>
      <c r="M74" s="18"/>
      <c r="N74" s="19"/>
    </row>
    <row r="75" spans="1:14" ht="14.25" x14ac:dyDescent="0.2">
      <c r="A75" s="12" t="str">
        <f t="shared" si="8"/>
        <v/>
      </c>
      <c r="B75" s="13"/>
      <c r="C75" s="14"/>
      <c r="D75" s="15"/>
      <c r="E75" s="335"/>
      <c r="F75" s="330"/>
      <c r="G75" s="287"/>
      <c r="H75" s="288"/>
      <c r="I75" s="298"/>
      <c r="J75" s="142"/>
      <c r="K75" s="32"/>
      <c r="L75" s="306"/>
      <c r="M75" s="18"/>
      <c r="N75" s="19"/>
    </row>
    <row r="76" spans="1:14" ht="14.25" x14ac:dyDescent="0.2">
      <c r="A76" s="12" t="str">
        <f t="shared" si="8"/>
        <v/>
      </c>
      <c r="B76" s="13"/>
      <c r="C76" s="14"/>
      <c r="D76" s="15"/>
      <c r="E76" s="335"/>
      <c r="F76" s="330"/>
      <c r="G76" s="287"/>
      <c r="H76" s="288"/>
      <c r="I76" s="298"/>
      <c r="J76" s="142"/>
      <c r="K76" s="32"/>
      <c r="L76" s="306"/>
      <c r="M76" s="18"/>
      <c r="N76" s="19"/>
    </row>
    <row r="77" spans="1:14" ht="14.25" x14ac:dyDescent="0.2">
      <c r="A77" s="12" t="str">
        <f t="shared" si="8"/>
        <v/>
      </c>
      <c r="B77" s="13"/>
      <c r="C77" s="14"/>
      <c r="D77" s="15"/>
      <c r="E77" s="335"/>
      <c r="F77" s="330"/>
      <c r="G77" s="287"/>
      <c r="H77" s="288"/>
      <c r="I77" s="298"/>
      <c r="J77" s="142"/>
      <c r="K77" s="32"/>
      <c r="L77" s="306"/>
      <c r="M77" s="18"/>
      <c r="N77" s="19"/>
    </row>
    <row r="78" spans="1:14" ht="14.25" x14ac:dyDescent="0.2">
      <c r="A78" s="12" t="str">
        <f t="shared" si="8"/>
        <v/>
      </c>
      <c r="B78" s="13"/>
      <c r="C78" s="14"/>
      <c r="D78" s="15"/>
      <c r="E78" s="335"/>
      <c r="F78" s="330"/>
      <c r="G78" s="20"/>
      <c r="H78" s="13"/>
      <c r="I78" s="30"/>
      <c r="J78" s="142"/>
      <c r="K78" s="32"/>
      <c r="L78" s="306"/>
      <c r="M78" s="18"/>
      <c r="N78" s="19"/>
    </row>
    <row r="79" spans="1:14" ht="14.25" x14ac:dyDescent="0.2">
      <c r="A79" s="12" t="str">
        <f t="shared" si="8"/>
        <v/>
      </c>
      <c r="B79" s="13"/>
      <c r="C79" s="14"/>
      <c r="D79" s="15"/>
      <c r="E79" s="335"/>
      <c r="F79" s="330"/>
      <c r="G79" s="20"/>
      <c r="H79" s="13"/>
      <c r="I79" s="30"/>
      <c r="J79" s="142"/>
      <c r="K79" s="32"/>
      <c r="L79" s="306"/>
      <c r="M79" s="18"/>
      <c r="N79" s="19"/>
    </row>
    <row r="80" spans="1:14" ht="14.25" x14ac:dyDescent="0.2">
      <c r="A80" s="12" t="str">
        <f t="shared" si="8"/>
        <v/>
      </c>
      <c r="B80" s="13"/>
      <c r="C80" s="14"/>
      <c r="D80" s="15"/>
      <c r="E80" s="335"/>
      <c r="F80" s="330"/>
      <c r="G80" s="20"/>
      <c r="H80" s="13"/>
      <c r="I80" s="30"/>
      <c r="J80" s="142"/>
      <c r="K80" s="32"/>
      <c r="L80" s="306"/>
      <c r="M80" s="18"/>
      <c r="N80" s="19"/>
    </row>
    <row r="81" spans="1:14" ht="14.25" x14ac:dyDescent="0.2">
      <c r="A81" s="12" t="str">
        <f t="shared" si="8"/>
        <v/>
      </c>
      <c r="B81" s="13"/>
      <c r="C81" s="14"/>
      <c r="D81" s="15"/>
      <c r="E81" s="335"/>
      <c r="F81" s="330"/>
      <c r="G81" s="20"/>
      <c r="H81" s="13"/>
      <c r="I81" s="30"/>
      <c r="J81" s="142"/>
      <c r="K81" s="32"/>
      <c r="L81" s="306"/>
      <c r="M81" s="18"/>
      <c r="N81" s="19"/>
    </row>
    <row r="82" spans="1:14" ht="14.25" x14ac:dyDescent="0.2">
      <c r="A82" s="12" t="str">
        <f t="shared" si="8"/>
        <v/>
      </c>
      <c r="B82" s="13"/>
      <c r="C82" s="14"/>
      <c r="D82" s="15"/>
      <c r="E82" s="335"/>
      <c r="F82" s="330"/>
      <c r="G82" s="20"/>
      <c r="H82" s="13"/>
      <c r="I82" s="30"/>
      <c r="J82" s="142"/>
      <c r="K82" s="32"/>
      <c r="L82" s="306"/>
      <c r="M82" s="18"/>
      <c r="N82" s="19"/>
    </row>
    <row r="83" spans="1:14" ht="14.25" x14ac:dyDescent="0.2">
      <c r="A83" s="12" t="str">
        <f t="shared" si="8"/>
        <v/>
      </c>
      <c r="B83" s="13"/>
      <c r="C83" s="14"/>
      <c r="D83" s="15"/>
      <c r="E83" s="335"/>
      <c r="F83" s="330"/>
      <c r="G83" s="20"/>
      <c r="H83" s="13"/>
      <c r="I83" s="30"/>
      <c r="J83" s="142"/>
      <c r="K83" s="32"/>
      <c r="L83" s="306"/>
      <c r="M83" s="18"/>
      <c r="N83" s="19"/>
    </row>
    <row r="84" spans="1:14" ht="14.25" x14ac:dyDescent="0.2">
      <c r="A84" s="12" t="str">
        <f t="shared" si="8"/>
        <v/>
      </c>
      <c r="B84" s="13"/>
      <c r="C84" s="14"/>
      <c r="D84" s="15"/>
      <c r="E84" s="335"/>
      <c r="F84" s="330"/>
      <c r="G84" s="20"/>
      <c r="H84" s="13"/>
      <c r="I84" s="30"/>
      <c r="J84" s="142"/>
      <c r="K84" s="32"/>
      <c r="L84" s="17"/>
      <c r="M84" s="18"/>
      <c r="N84" s="19"/>
    </row>
    <row r="85" spans="1:14" ht="14.25" x14ac:dyDescent="0.2">
      <c r="A85" s="12" t="str">
        <f t="shared" si="8"/>
        <v/>
      </c>
      <c r="B85" s="13"/>
      <c r="C85" s="14"/>
      <c r="D85" s="15"/>
      <c r="E85" s="335"/>
      <c r="F85" s="330"/>
      <c r="G85" s="20"/>
      <c r="H85" s="13"/>
      <c r="I85" s="30"/>
      <c r="J85" s="142"/>
      <c r="K85" s="32"/>
      <c r="L85" s="17"/>
      <c r="M85" s="18"/>
      <c r="N85" s="19"/>
    </row>
    <row r="86" spans="1:14" ht="14.25" x14ac:dyDescent="0.2">
      <c r="A86" s="12" t="str">
        <f t="shared" si="8"/>
        <v/>
      </c>
      <c r="B86" s="13"/>
      <c r="C86" s="14"/>
      <c r="D86" s="15"/>
      <c r="E86" s="335"/>
      <c r="F86" s="330"/>
      <c r="G86" s="20"/>
      <c r="H86" s="13"/>
      <c r="I86" s="30"/>
      <c r="J86" s="142"/>
      <c r="K86" s="32"/>
      <c r="L86" s="17"/>
      <c r="M86" s="18"/>
      <c r="N86" s="19"/>
    </row>
    <row r="87" spans="1:14" ht="14.25" x14ac:dyDescent="0.2">
      <c r="A87" s="12" t="str">
        <f t="shared" si="8"/>
        <v/>
      </c>
      <c r="B87" s="13"/>
      <c r="C87" s="14"/>
      <c r="D87" s="15"/>
      <c r="E87" s="335"/>
      <c r="F87" s="330"/>
      <c r="G87" s="20"/>
      <c r="H87" s="13"/>
      <c r="I87" s="30"/>
      <c r="J87" s="142"/>
      <c r="K87" s="32"/>
      <c r="L87" s="17"/>
      <c r="M87" s="18"/>
      <c r="N87" s="19"/>
    </row>
    <row r="88" spans="1:14" ht="14.25" x14ac:dyDescent="0.2">
      <c r="A88" s="12" t="str">
        <f t="shared" si="8"/>
        <v/>
      </c>
      <c r="B88" s="13"/>
      <c r="C88" s="14"/>
      <c r="D88" s="15"/>
      <c r="E88" s="335"/>
      <c r="F88" s="330"/>
      <c r="G88" s="20"/>
      <c r="H88" s="13"/>
      <c r="I88" s="30"/>
      <c r="J88" s="142"/>
      <c r="K88" s="32"/>
      <c r="L88" s="17"/>
      <c r="M88" s="18"/>
      <c r="N88" s="19"/>
    </row>
    <row r="89" spans="1:14" ht="14.25" x14ac:dyDescent="0.2">
      <c r="A89" s="12" t="str">
        <f t="shared" si="8"/>
        <v/>
      </c>
      <c r="B89" s="13"/>
      <c r="C89" s="14"/>
      <c r="D89" s="15"/>
      <c r="E89" s="335"/>
      <c r="F89" s="330"/>
      <c r="G89" s="20"/>
      <c r="H89" s="13"/>
      <c r="I89" s="30"/>
      <c r="J89" s="142"/>
      <c r="K89" s="32"/>
      <c r="L89" s="17"/>
      <c r="M89" s="18"/>
      <c r="N89" s="19"/>
    </row>
    <row r="90" spans="1:14" ht="14.25" x14ac:dyDescent="0.2">
      <c r="A90" s="12" t="str">
        <f t="shared" si="8"/>
        <v/>
      </c>
      <c r="B90" s="13"/>
      <c r="C90" s="14"/>
      <c r="D90" s="15"/>
      <c r="E90" s="335"/>
      <c r="F90" s="330"/>
      <c r="G90" s="20"/>
      <c r="H90" s="13"/>
      <c r="I90" s="30"/>
      <c r="J90" s="142"/>
      <c r="K90" s="32"/>
      <c r="L90" s="17"/>
      <c r="M90" s="18"/>
      <c r="N90" s="19"/>
    </row>
    <row r="91" spans="1:14" ht="14.25" x14ac:dyDescent="0.2">
      <c r="A91" s="12" t="str">
        <f t="shared" si="8"/>
        <v/>
      </c>
      <c r="B91" s="13"/>
      <c r="C91" s="14"/>
      <c r="D91" s="15"/>
      <c r="E91" s="335"/>
      <c r="F91" s="330"/>
      <c r="G91" s="20"/>
      <c r="H91" s="13"/>
      <c r="I91" s="30"/>
      <c r="J91" s="142"/>
      <c r="K91" s="32"/>
      <c r="L91" s="17"/>
      <c r="M91" s="18"/>
      <c r="N91" s="19"/>
    </row>
    <row r="92" spans="1:14" ht="14.25" x14ac:dyDescent="0.2">
      <c r="A92" s="12" t="str">
        <f t="shared" si="8"/>
        <v/>
      </c>
      <c r="B92" s="13"/>
      <c r="C92" s="14"/>
      <c r="D92" s="15"/>
      <c r="E92" s="335"/>
      <c r="F92" s="330"/>
      <c r="G92" s="20"/>
      <c r="H92" s="13"/>
      <c r="I92" s="30"/>
      <c r="J92" s="142"/>
      <c r="K92" s="32"/>
      <c r="L92" s="17"/>
      <c r="M92" s="18"/>
      <c r="N92" s="19"/>
    </row>
    <row r="93" spans="1:14" ht="14.25" x14ac:dyDescent="0.2">
      <c r="A93" s="12" t="str">
        <f t="shared" si="8"/>
        <v/>
      </c>
      <c r="B93" s="13"/>
      <c r="C93" s="14"/>
      <c r="D93" s="15"/>
      <c r="E93" s="335"/>
      <c r="F93" s="330"/>
      <c r="G93" s="20"/>
      <c r="H93" s="13"/>
      <c r="I93" s="30"/>
      <c r="J93" s="142"/>
      <c r="K93" s="32"/>
      <c r="L93" s="17"/>
      <c r="M93" s="18"/>
      <c r="N93" s="19"/>
    </row>
    <row r="94" spans="1:14" ht="14.25" x14ac:dyDescent="0.2">
      <c r="A94" s="12" t="str">
        <f t="shared" si="8"/>
        <v/>
      </c>
      <c r="B94" s="13"/>
      <c r="C94" s="14"/>
      <c r="D94" s="15"/>
      <c r="E94" s="335"/>
      <c r="F94" s="330"/>
      <c r="G94" s="20"/>
      <c r="H94" s="13"/>
      <c r="I94" s="30"/>
      <c r="J94" s="142"/>
      <c r="K94" s="32"/>
      <c r="L94" s="17"/>
      <c r="M94" s="18"/>
      <c r="N94" s="19"/>
    </row>
    <row r="95" spans="1:14" ht="14.25" x14ac:dyDescent="0.2">
      <c r="A95" s="12" t="str">
        <f t="shared" si="8"/>
        <v/>
      </c>
      <c r="B95" s="13"/>
      <c r="C95" s="14"/>
      <c r="D95" s="15"/>
      <c r="E95" s="335"/>
      <c r="F95" s="330"/>
      <c r="G95" s="20"/>
      <c r="H95" s="13"/>
      <c r="I95" s="30"/>
      <c r="J95" s="142"/>
      <c r="K95" s="32"/>
      <c r="L95" s="17"/>
      <c r="M95" s="18"/>
      <c r="N95" s="19"/>
    </row>
    <row r="96" spans="1:14" ht="14.25" x14ac:dyDescent="0.2">
      <c r="A96" s="12" t="str">
        <f t="shared" si="8"/>
        <v/>
      </c>
      <c r="B96" s="13"/>
      <c r="C96" s="14"/>
      <c r="D96" s="15"/>
      <c r="E96" s="335"/>
      <c r="F96" s="330"/>
      <c r="G96" s="20"/>
      <c r="H96" s="13"/>
      <c r="I96" s="30"/>
      <c r="J96" s="142"/>
      <c r="K96" s="32"/>
      <c r="L96" s="17"/>
      <c r="M96" s="18"/>
      <c r="N96" s="19"/>
    </row>
    <row r="97" spans="1:14" ht="14.25" x14ac:dyDescent="0.2">
      <c r="A97" s="12" t="str">
        <f t="shared" si="8"/>
        <v/>
      </c>
      <c r="B97" s="13"/>
      <c r="C97" s="14"/>
      <c r="D97" s="15"/>
      <c r="E97" s="335"/>
      <c r="F97" s="330"/>
      <c r="G97" s="20"/>
      <c r="H97" s="13"/>
      <c r="I97" s="30"/>
      <c r="J97" s="142"/>
      <c r="K97" s="32"/>
      <c r="L97" s="17"/>
      <c r="M97" s="18"/>
      <c r="N97" s="19"/>
    </row>
    <row r="98" spans="1:14" ht="14.25" x14ac:dyDescent="0.2">
      <c r="A98" s="12" t="str">
        <f t="shared" si="8"/>
        <v/>
      </c>
      <c r="B98" s="13"/>
      <c r="C98" s="14"/>
      <c r="D98" s="15"/>
      <c r="E98" s="335"/>
      <c r="F98" s="330"/>
      <c r="G98" s="20"/>
      <c r="H98" s="13"/>
      <c r="I98" s="30"/>
      <c r="J98" s="142"/>
      <c r="K98" s="32"/>
      <c r="L98" s="17"/>
      <c r="M98" s="18"/>
      <c r="N98" s="19"/>
    </row>
    <row r="99" spans="1:14" ht="14.25" x14ac:dyDescent="0.2">
      <c r="A99" s="12" t="str">
        <f t="shared" ref="A99:A100" si="9">CONCATENATE(B99,C99,D99)</f>
        <v/>
      </c>
      <c r="B99" s="13"/>
      <c r="C99" s="14"/>
      <c r="D99" s="15"/>
      <c r="E99" s="335"/>
      <c r="F99" s="330"/>
      <c r="G99" s="20"/>
      <c r="H99" s="13"/>
      <c r="I99" s="30"/>
      <c r="J99" s="142"/>
      <c r="K99" s="32"/>
      <c r="L99" s="17"/>
      <c r="M99" s="18"/>
      <c r="N99" s="19"/>
    </row>
    <row r="100" spans="1:14" ht="15" thickBot="1" x14ac:dyDescent="0.25">
      <c r="A100" s="12" t="str">
        <f t="shared" si="9"/>
        <v/>
      </c>
      <c r="B100" s="21"/>
      <c r="C100" s="22"/>
      <c r="D100" s="23"/>
      <c r="E100" s="336"/>
      <c r="F100" s="331"/>
      <c r="G100" s="24"/>
      <c r="H100" s="21"/>
      <c r="I100" s="31"/>
      <c r="J100" s="143"/>
      <c r="K100" s="144"/>
      <c r="L100" s="26"/>
      <c r="M100" s="27"/>
      <c r="N100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1" priority="413"/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2375-5376-47BC-B1DA-589E3FC66104}">
  <sheetPr codeName="Sheet34">
    <tabColor theme="8" tint="0.79998168889431442"/>
  </sheetPr>
  <dimension ref="A1:P97"/>
  <sheetViews>
    <sheetView workbookViewId="0">
      <selection activeCell="N5" sqref="N5"/>
    </sheetView>
  </sheetViews>
  <sheetFormatPr defaultColWidth="9.140625" defaultRowHeight="12.75" x14ac:dyDescent="0.2"/>
  <cols>
    <col min="1" max="1" width="37.85546875" bestFit="1" customWidth="1"/>
    <col min="2" max="2" width="6.7109375" customWidth="1"/>
    <col min="3" max="3" width="18.7109375" bestFit="1" customWidth="1"/>
    <col min="4" max="4" width="27" bestFit="1" customWidth="1"/>
    <col min="5" max="5" width="10.7109375" bestFit="1" customWidth="1"/>
    <col min="6" max="6" width="16.28515625" bestFit="1" customWidth="1"/>
    <col min="7" max="10" width="6.5703125" bestFit="1" customWidth="1"/>
    <col min="11" max="11" width="15.140625" bestFit="1" customWidth="1"/>
    <col min="12" max="12" width="7" bestFit="1" customWidth="1"/>
    <col min="13" max="13" width="12.85546875" bestFit="1" customWidth="1"/>
    <col min="14" max="14" width="30.5703125" bestFit="1" customWidth="1"/>
  </cols>
  <sheetData>
    <row r="1" spans="1:16" s="9" customFormat="1" ht="22.5" customHeight="1" thickBot="1" x14ac:dyDescent="0.25">
      <c r="A1" s="78">
        <f>SUM(A2-1)</f>
        <v>0</v>
      </c>
      <c r="B1" s="656" t="s">
        <v>84</v>
      </c>
      <c r="C1" s="657"/>
      <c r="D1" s="7" t="s">
        <v>11</v>
      </c>
      <c r="E1" s="658"/>
      <c r="F1" s="659"/>
      <c r="G1" s="659"/>
      <c r="H1" s="659"/>
      <c r="I1" s="659"/>
      <c r="J1" s="659"/>
      <c r="K1" s="8" t="s">
        <v>12</v>
      </c>
      <c r="L1" s="660"/>
      <c r="M1" s="661"/>
      <c r="N1" s="8" t="s">
        <v>22</v>
      </c>
    </row>
    <row r="2" spans="1:16" s="9" customFormat="1" ht="22.5" customHeight="1" thickBot="1" x14ac:dyDescent="0.25">
      <c r="A2" s="1">
        <f>COUNTA(_xlfn.UNIQUE(D6:D197))</f>
        <v>1</v>
      </c>
      <c r="B2" s="662" t="s">
        <v>23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4"/>
      <c r="N2" s="10" t="s">
        <v>24</v>
      </c>
    </row>
    <row r="3" spans="1:16" s="9" customFormat="1" ht="15.75" thickBot="1" x14ac:dyDescent="0.25">
      <c r="A3" s="677" t="s">
        <v>25</v>
      </c>
      <c r="B3" s="680" t="s">
        <v>13</v>
      </c>
      <c r="C3" s="683" t="s">
        <v>14</v>
      </c>
      <c r="D3" s="654" t="s">
        <v>15</v>
      </c>
      <c r="E3" s="687" t="s">
        <v>26</v>
      </c>
      <c r="F3" s="654" t="s">
        <v>18</v>
      </c>
      <c r="G3" s="658" t="s">
        <v>85</v>
      </c>
      <c r="H3" s="659"/>
      <c r="I3" s="659"/>
      <c r="J3" s="659"/>
      <c r="K3" s="666"/>
      <c r="L3" s="667" t="s">
        <v>10</v>
      </c>
      <c r="M3" s="670" t="s">
        <v>16</v>
      </c>
      <c r="N3" s="46" t="s">
        <v>27</v>
      </c>
    </row>
    <row r="4" spans="1:16" s="9" customFormat="1" ht="15.75" thickBot="1" x14ac:dyDescent="0.25">
      <c r="A4" s="678"/>
      <c r="B4" s="681"/>
      <c r="C4" s="684"/>
      <c r="D4" s="686"/>
      <c r="E4" s="688"/>
      <c r="F4" s="665"/>
      <c r="G4" s="673" t="s">
        <v>86</v>
      </c>
      <c r="H4" s="675" t="s">
        <v>87</v>
      </c>
      <c r="I4" s="675" t="s">
        <v>88</v>
      </c>
      <c r="J4" s="675" t="s">
        <v>89</v>
      </c>
      <c r="K4" s="654" t="s">
        <v>90</v>
      </c>
      <c r="L4" s="668"/>
      <c r="M4" s="671"/>
      <c r="N4" s="11">
        <v>1</v>
      </c>
    </row>
    <row r="5" spans="1:16" s="9" customFormat="1" ht="15.75" thickBot="1" x14ac:dyDescent="0.25">
      <c r="A5" s="679"/>
      <c r="B5" s="682"/>
      <c r="C5" s="685"/>
      <c r="D5" s="655"/>
      <c r="E5" s="689" t="s">
        <v>17</v>
      </c>
      <c r="F5" s="690"/>
      <c r="G5" s="674"/>
      <c r="H5" s="676"/>
      <c r="I5" s="676"/>
      <c r="J5" s="676"/>
      <c r="K5" s="655"/>
      <c r="L5" s="669"/>
      <c r="M5" s="672"/>
      <c r="N5" s="47">
        <f>IF(N4=1,0,IF(N4=2,1,IF(N4=3,2,0)))</f>
        <v>0</v>
      </c>
    </row>
    <row r="6" spans="1:16" ht="14.25" x14ac:dyDescent="0.2">
      <c r="A6" s="12" t="str">
        <f t="shared" ref="A6:A37" si="0">CONCATENATE(B6,C6,D6)</f>
        <v/>
      </c>
      <c r="B6" s="13"/>
      <c r="C6" s="14"/>
      <c r="D6" s="15"/>
      <c r="E6" s="20"/>
      <c r="F6" s="16"/>
      <c r="G6" s="20"/>
      <c r="H6" s="13"/>
      <c r="I6" s="30"/>
      <c r="J6" s="142"/>
      <c r="K6" s="32"/>
      <c r="L6" s="383"/>
      <c r="M6" s="18">
        <f t="shared" ref="M6:M67" si="1">IF(L6=1,7,IF(L6=2,6,IF(L6=3,5,IF(L6=4,4,IF(L6=5,3,IF(L6=6,2,IF(L6&gt;=6,1,0)))))))</f>
        <v>0</v>
      </c>
      <c r="N6" s="19">
        <f t="shared" ref="N6:N69" si="2">SUM(M6+$N$5)</f>
        <v>0</v>
      </c>
      <c r="O6" s="29"/>
      <c r="P6" s="29"/>
    </row>
    <row r="7" spans="1:16" ht="14.25" x14ac:dyDescent="0.2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340"/>
      <c r="M7" s="18">
        <f t="shared" si="1"/>
        <v>0</v>
      </c>
      <c r="N7" s="19">
        <f t="shared" si="2"/>
        <v>0</v>
      </c>
      <c r="O7" s="29"/>
      <c r="P7" s="29"/>
    </row>
    <row r="8" spans="1:16" ht="14.25" x14ac:dyDescent="0.2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340"/>
      <c r="M8" s="18">
        <f t="shared" si="1"/>
        <v>0</v>
      </c>
      <c r="N8" s="19">
        <f t="shared" si="2"/>
        <v>0</v>
      </c>
      <c r="O8" s="29"/>
      <c r="P8" s="29"/>
    </row>
    <row r="9" spans="1:16" ht="14.25" x14ac:dyDescent="0.2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340"/>
      <c r="M9" s="18">
        <f t="shared" si="1"/>
        <v>0</v>
      </c>
      <c r="N9" s="19">
        <f t="shared" si="2"/>
        <v>0</v>
      </c>
      <c r="O9" s="29"/>
      <c r="P9" s="29"/>
    </row>
    <row r="10" spans="1:16" ht="14.25" x14ac:dyDescent="0.2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340"/>
      <c r="M10" s="18">
        <f t="shared" si="1"/>
        <v>0</v>
      </c>
      <c r="N10" s="19">
        <f t="shared" si="2"/>
        <v>0</v>
      </c>
      <c r="O10" s="29"/>
      <c r="P10" s="29"/>
    </row>
    <row r="11" spans="1:16" ht="14.25" x14ac:dyDescent="0.2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340"/>
      <c r="M11" s="18">
        <f t="shared" si="1"/>
        <v>0</v>
      </c>
      <c r="N11" s="19">
        <f t="shared" si="2"/>
        <v>0</v>
      </c>
      <c r="O11" s="29"/>
      <c r="P11" s="29"/>
    </row>
    <row r="12" spans="1:16" ht="14.25" x14ac:dyDescent="0.2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340"/>
      <c r="M12" s="18">
        <f t="shared" si="1"/>
        <v>0</v>
      </c>
      <c r="N12" s="19">
        <f t="shared" si="2"/>
        <v>0</v>
      </c>
      <c r="O12" s="29"/>
      <c r="P12" s="29"/>
    </row>
    <row r="13" spans="1:16" ht="14.25" x14ac:dyDescent="0.2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340"/>
      <c r="M13" s="18">
        <f t="shared" si="1"/>
        <v>0</v>
      </c>
      <c r="N13" s="19">
        <f t="shared" si="2"/>
        <v>0</v>
      </c>
      <c r="P13" s="29"/>
    </row>
    <row r="14" spans="1:16" ht="14.25" x14ac:dyDescent="0.2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340"/>
      <c r="M14" s="18">
        <f t="shared" si="1"/>
        <v>0</v>
      </c>
      <c r="N14" s="19">
        <f t="shared" si="2"/>
        <v>0</v>
      </c>
      <c r="P14" s="29"/>
    </row>
    <row r="15" spans="1:16" ht="14.25" x14ac:dyDescent="0.2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340"/>
      <c r="M15" s="18">
        <f t="shared" si="1"/>
        <v>0</v>
      </c>
      <c r="N15" s="19">
        <f t="shared" si="2"/>
        <v>0</v>
      </c>
    </row>
    <row r="16" spans="1:16" ht="14.25" x14ac:dyDescent="0.2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340"/>
      <c r="M16" s="18">
        <f t="shared" si="1"/>
        <v>0</v>
      </c>
      <c r="N16" s="19">
        <f t="shared" si="2"/>
        <v>0</v>
      </c>
    </row>
    <row r="17" spans="1:14" ht="14.25" x14ac:dyDescent="0.2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340"/>
      <c r="M17" s="18">
        <f t="shared" si="1"/>
        <v>0</v>
      </c>
      <c r="N17" s="19">
        <f t="shared" si="2"/>
        <v>0</v>
      </c>
    </row>
    <row r="18" spans="1:14" ht="14.25" x14ac:dyDescent="0.2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340"/>
      <c r="M18" s="18">
        <f t="shared" si="1"/>
        <v>0</v>
      </c>
      <c r="N18" s="19">
        <f t="shared" si="2"/>
        <v>0</v>
      </c>
    </row>
    <row r="19" spans="1:14" ht="14.25" x14ac:dyDescent="0.2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340"/>
      <c r="M19" s="18">
        <f t="shared" si="1"/>
        <v>0</v>
      </c>
      <c r="N19" s="19">
        <f t="shared" si="2"/>
        <v>0</v>
      </c>
    </row>
    <row r="20" spans="1:14" ht="14.25" x14ac:dyDescent="0.2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340"/>
      <c r="M20" s="18">
        <f t="shared" si="1"/>
        <v>0</v>
      </c>
      <c r="N20" s="19">
        <f t="shared" si="2"/>
        <v>0</v>
      </c>
    </row>
    <row r="21" spans="1:14" ht="14.25" x14ac:dyDescent="0.2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340"/>
      <c r="M21" s="18">
        <f t="shared" si="1"/>
        <v>0</v>
      </c>
      <c r="N21" s="19">
        <f t="shared" si="2"/>
        <v>0</v>
      </c>
    </row>
    <row r="22" spans="1:14" ht="14.25" x14ac:dyDescent="0.2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340"/>
      <c r="M22" s="18">
        <f t="shared" si="1"/>
        <v>0</v>
      </c>
      <c r="N22" s="19">
        <f t="shared" si="2"/>
        <v>0</v>
      </c>
    </row>
    <row r="23" spans="1:14" ht="14.25" x14ac:dyDescent="0.2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9"/>
      <c r="M23" s="18">
        <f t="shared" si="1"/>
        <v>0</v>
      </c>
      <c r="N23" s="19">
        <f t="shared" si="2"/>
        <v>0</v>
      </c>
    </row>
    <row r="24" spans="1:14" ht="14.25" x14ac:dyDescent="0.2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25" x14ac:dyDescent="0.2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25" x14ac:dyDescent="0.2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25" x14ac:dyDescent="0.2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25" x14ac:dyDescent="0.2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/>
    </row>
    <row r="29" spans="1:14" ht="14.25" x14ac:dyDescent="0.2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25" x14ac:dyDescent="0.2">
      <c r="A30" s="12" t="str">
        <f t="shared" si="0"/>
        <v/>
      </c>
      <c r="B30" s="13"/>
      <c r="C30" s="266"/>
      <c r="D30" s="262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25" x14ac:dyDescent="0.2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25" x14ac:dyDescent="0.2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25" x14ac:dyDescent="0.2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25" x14ac:dyDescent="0.2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25" x14ac:dyDescent="0.2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25" x14ac:dyDescent="0.2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/>
    </row>
    <row r="37" spans="1:14" ht="14.25" x14ac:dyDescent="0.2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25" x14ac:dyDescent="0.2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25" x14ac:dyDescent="0.2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25" x14ac:dyDescent="0.2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25" x14ac:dyDescent="0.2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25" x14ac:dyDescent="0.2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25" x14ac:dyDescent="0.2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25" x14ac:dyDescent="0.2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25" x14ac:dyDescent="0.2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25" x14ac:dyDescent="0.2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25" x14ac:dyDescent="0.2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25" x14ac:dyDescent="0.2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25" x14ac:dyDescent="0.2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25" x14ac:dyDescent="0.2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25" x14ac:dyDescent="0.2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25" x14ac:dyDescent="0.2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25" x14ac:dyDescent="0.2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25" x14ac:dyDescent="0.2">
      <c r="A54" s="12" t="str">
        <f t="shared" si="3"/>
        <v/>
      </c>
      <c r="B54" s="13"/>
      <c r="C54" s="14"/>
      <c r="D54" s="262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25" x14ac:dyDescent="0.2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25" x14ac:dyDescent="0.2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25" x14ac:dyDescent="0.2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25" x14ac:dyDescent="0.2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25" x14ac:dyDescent="0.2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25" x14ac:dyDescent="0.2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25" x14ac:dyDescent="0.2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25" x14ac:dyDescent="0.2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25" x14ac:dyDescent="0.2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25" x14ac:dyDescent="0.2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25" x14ac:dyDescent="0.2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25" x14ac:dyDescent="0.2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25" x14ac:dyDescent="0.2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25" x14ac:dyDescent="0.2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25" x14ac:dyDescent="0.2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ref="M69:M88" si="4">IF(L69=1,7,IF(L69=2,6,IF(L69=3,5,IF(L69=4,4,IF(L69=5,3,IF(L69=6,2,IF(L69&gt;=6,1,0)))))))</f>
        <v>0</v>
      </c>
      <c r="N69" s="19">
        <f t="shared" si="2"/>
        <v>0</v>
      </c>
    </row>
    <row r="70" spans="1:14" ht="14.25" x14ac:dyDescent="0.2">
      <c r="A70" s="12" t="str">
        <f t="shared" ref="A70:A97" si="5">CONCATENATE(B70,C70,D70)</f>
        <v/>
      </c>
      <c r="B70" s="13"/>
      <c r="C70" s="14"/>
      <c r="D70" s="262"/>
      <c r="E70" s="20"/>
      <c r="F70" s="16"/>
      <c r="G70" s="20"/>
      <c r="H70" s="13"/>
      <c r="I70" s="30"/>
      <c r="J70" s="142"/>
      <c r="K70" s="32"/>
      <c r="L70" s="17"/>
      <c r="M70" s="18">
        <f t="shared" si="4"/>
        <v>0</v>
      </c>
      <c r="N70" s="19">
        <f t="shared" ref="N70:N88" si="6">SUM(M70+$N$5)</f>
        <v>0</v>
      </c>
    </row>
    <row r="71" spans="1:14" ht="14.25" x14ac:dyDescent="0.2">
      <c r="A71" s="12" t="str">
        <f t="shared" si="5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4"/>
        <v>0</v>
      </c>
      <c r="N71" s="19">
        <f t="shared" si="6"/>
        <v>0</v>
      </c>
    </row>
    <row r="72" spans="1:14" ht="14.25" x14ac:dyDescent="0.2">
      <c r="A72" s="12" t="str">
        <f t="shared" si="5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4"/>
        <v>0</v>
      </c>
      <c r="N72" s="19">
        <f t="shared" si="6"/>
        <v>0</v>
      </c>
    </row>
    <row r="73" spans="1:14" ht="14.25" x14ac:dyDescent="0.2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4"/>
        <v>0</v>
      </c>
      <c r="N73" s="19">
        <f t="shared" si="6"/>
        <v>0</v>
      </c>
    </row>
    <row r="74" spans="1:14" ht="14.25" x14ac:dyDescent="0.2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4"/>
        <v>0</v>
      </c>
      <c r="N74" s="19">
        <f t="shared" si="6"/>
        <v>0</v>
      </c>
    </row>
    <row r="75" spans="1:14" ht="14.25" x14ac:dyDescent="0.2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4"/>
        <v>0</v>
      </c>
      <c r="N75" s="19">
        <f t="shared" si="6"/>
        <v>0</v>
      </c>
    </row>
    <row r="76" spans="1:14" ht="14.25" x14ac:dyDescent="0.2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4"/>
        <v>0</v>
      </c>
      <c r="N76" s="19">
        <f t="shared" si="6"/>
        <v>0</v>
      </c>
    </row>
    <row r="77" spans="1:14" ht="14.25" x14ac:dyDescent="0.2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4"/>
        <v>0</v>
      </c>
      <c r="N77" s="19">
        <f t="shared" si="6"/>
        <v>0</v>
      </c>
    </row>
    <row r="78" spans="1:14" ht="14.25" x14ac:dyDescent="0.2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4"/>
        <v>0</v>
      </c>
      <c r="N78" s="19">
        <f t="shared" si="6"/>
        <v>0</v>
      </c>
    </row>
    <row r="79" spans="1:14" ht="14.25" x14ac:dyDescent="0.2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4"/>
        <v>0</v>
      </c>
      <c r="N79" s="19">
        <f t="shared" si="6"/>
        <v>0</v>
      </c>
    </row>
    <row r="80" spans="1:14" ht="14.25" x14ac:dyDescent="0.2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4"/>
        <v>0</v>
      </c>
      <c r="N80" s="19">
        <f t="shared" si="6"/>
        <v>0</v>
      </c>
    </row>
    <row r="81" spans="1:14" ht="14.25" x14ac:dyDescent="0.2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4"/>
        <v>0</v>
      </c>
      <c r="N81" s="19">
        <f t="shared" si="6"/>
        <v>0</v>
      </c>
    </row>
    <row r="82" spans="1:14" ht="14.25" x14ac:dyDescent="0.2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4"/>
        <v>0</v>
      </c>
      <c r="N82" s="19">
        <f t="shared" si="6"/>
        <v>0</v>
      </c>
    </row>
    <row r="83" spans="1:14" ht="14.25" x14ac:dyDescent="0.2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25" x14ac:dyDescent="0.2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4"/>
        <v>0</v>
      </c>
      <c r="N84" s="19">
        <f t="shared" si="6"/>
        <v>0</v>
      </c>
    </row>
    <row r="85" spans="1:14" ht="14.25" x14ac:dyDescent="0.2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4"/>
        <v>0</v>
      </c>
      <c r="N85" s="19">
        <f t="shared" si="6"/>
        <v>0</v>
      </c>
    </row>
    <row r="86" spans="1:14" ht="14.25" x14ac:dyDescent="0.2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4"/>
        <v>0</v>
      </c>
      <c r="N86" s="19">
        <f t="shared" si="6"/>
        <v>0</v>
      </c>
    </row>
    <row r="87" spans="1:14" ht="14.25" x14ac:dyDescent="0.2">
      <c r="A87" s="12" t="str">
        <f t="shared" si="5"/>
        <v/>
      </c>
      <c r="B87" s="13"/>
      <c r="C87" s="14"/>
      <c r="D87" s="262"/>
      <c r="E87" s="20"/>
      <c r="F87" s="16"/>
      <c r="G87" s="20"/>
      <c r="H87" s="13"/>
      <c r="I87" s="30"/>
      <c r="J87" s="142"/>
      <c r="K87" s="32"/>
      <c r="L87" s="17"/>
      <c r="M87" s="18">
        <f t="shared" si="4"/>
        <v>0</v>
      </c>
      <c r="N87" s="19">
        <f t="shared" si="6"/>
        <v>0</v>
      </c>
    </row>
    <row r="88" spans="1:14" ht="14.25" x14ac:dyDescent="0.2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4"/>
        <v>0</v>
      </c>
      <c r="N88" s="19">
        <f t="shared" si="6"/>
        <v>0</v>
      </c>
    </row>
    <row r="89" spans="1:14" ht="14.25" x14ac:dyDescent="0.2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25" x14ac:dyDescent="0.2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25" x14ac:dyDescent="0.2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25" x14ac:dyDescent="0.2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25" x14ac:dyDescent="0.2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25" x14ac:dyDescent="0.2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25" x14ac:dyDescent="0.2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25" x14ac:dyDescent="0.2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5" thickBot="1" x14ac:dyDescent="0.25">
      <c r="A97" s="12" t="str">
        <f t="shared" si="5"/>
        <v/>
      </c>
      <c r="B97" s="21"/>
      <c r="C97" s="22"/>
      <c r="D97" s="23"/>
      <c r="E97" s="24"/>
      <c r="F97" s="25"/>
      <c r="G97" s="24"/>
      <c r="H97" s="21"/>
      <c r="I97" s="31"/>
      <c r="J97" s="143"/>
      <c r="K97" s="144"/>
      <c r="L97" s="26"/>
      <c r="M97" s="27"/>
      <c r="N97" s="19"/>
    </row>
  </sheetData>
  <mergeCells count="19"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  <mergeCell ref="A3:A5"/>
    <mergeCell ref="B3:B5"/>
    <mergeCell ref="C3:C5"/>
    <mergeCell ref="D3:D5"/>
    <mergeCell ref="E3:E4"/>
  </mergeCells>
  <conditionalFormatting sqref="C1:D5">
    <cfRule type="duplicateValues" dxfId="0" priority="42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2F6A-29BC-4676-965C-CFF2580D7E41}">
  <sheetPr>
    <tabColor theme="0" tint="-0.14999847407452621"/>
    <pageSetUpPr fitToPage="1"/>
  </sheetPr>
  <dimension ref="A1:AI135"/>
  <sheetViews>
    <sheetView showZeros="0" zoomScale="80" zoomScaleNormal="80" zoomScaleSheetLayoutView="90" workbookViewId="0">
      <selection activeCell="D25" sqref="D25"/>
    </sheetView>
  </sheetViews>
  <sheetFormatPr defaultColWidth="14.42578125" defaultRowHeight="12.75" x14ac:dyDescent="0.2"/>
  <cols>
    <col min="1" max="1" width="3.7109375" style="4" bestFit="1" customWidth="1"/>
    <col min="2" max="2" width="17.140625" style="5" bestFit="1" customWidth="1"/>
    <col min="3" max="3" width="28" style="5" bestFit="1" customWidth="1"/>
    <col min="4" max="4" width="28" style="5" customWidth="1"/>
    <col min="5" max="5" width="25.28515625" style="5" bestFit="1" customWidth="1"/>
    <col min="6" max="6" width="11" style="4" bestFit="1" customWidth="1"/>
    <col min="7" max="7" width="7.28515625" style="4" customWidth="1"/>
    <col min="8" max="8" width="6.5703125" style="4" bestFit="1" customWidth="1"/>
    <col min="9" max="9" width="6.5703125" style="6" bestFit="1" customWidth="1"/>
    <col min="10" max="10" width="8" style="2" bestFit="1" customWidth="1"/>
    <col min="11" max="12" width="8.28515625" style="2" bestFit="1" customWidth="1"/>
    <col min="13" max="15" width="8.7109375" style="2" bestFit="1" customWidth="1"/>
    <col min="16" max="16" width="8.7109375" style="2" customWidth="1"/>
    <col min="17" max="18" width="8.5703125" style="2" customWidth="1"/>
    <col min="19" max="19" width="8.140625" style="2" bestFit="1" customWidth="1"/>
    <col min="20" max="20" width="7.5703125" style="2" bestFit="1" customWidth="1"/>
    <col min="21" max="21" width="8.5703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5703125" style="2" bestFit="1" customWidth="1"/>
    <col min="26" max="26" width="8" style="2" bestFit="1" customWidth="1"/>
    <col min="27" max="27" width="9" style="2" bestFit="1" customWidth="1"/>
    <col min="28" max="28" width="7.42578125" style="2" bestFit="1" customWidth="1"/>
    <col min="29" max="29" width="8.7109375" style="2" bestFit="1" customWidth="1"/>
    <col min="30" max="30" width="8.140625" style="2" bestFit="1" customWidth="1"/>
    <col min="31" max="32" width="8.5703125" style="2" bestFit="1" customWidth="1"/>
    <col min="33" max="33" width="9.42578125" style="6" bestFit="1" customWidth="1"/>
    <col min="34" max="34" width="8" style="6" bestFit="1" customWidth="1"/>
    <col min="35" max="16384" width="14.42578125" style="4"/>
  </cols>
  <sheetData>
    <row r="1" spans="1:35" s="3" customFormat="1" ht="12.75" customHeight="1" x14ac:dyDescent="0.2">
      <c r="A1" s="586" t="s">
        <v>144</v>
      </c>
      <c r="B1" s="587" t="s">
        <v>703</v>
      </c>
      <c r="C1" s="587" t="s">
        <v>113</v>
      </c>
      <c r="D1" s="587" t="s">
        <v>166</v>
      </c>
      <c r="E1" s="587" t="s">
        <v>0</v>
      </c>
      <c r="F1" s="587" t="s">
        <v>1</v>
      </c>
      <c r="G1" s="579" t="s">
        <v>74</v>
      </c>
      <c r="H1" s="581" t="s">
        <v>72</v>
      </c>
      <c r="I1" s="582" t="s">
        <v>3</v>
      </c>
      <c r="J1" s="583" t="s">
        <v>21</v>
      </c>
      <c r="K1" s="584" t="s">
        <v>143</v>
      </c>
      <c r="L1" s="573" t="s">
        <v>386</v>
      </c>
      <c r="M1" s="573" t="s">
        <v>129</v>
      </c>
      <c r="N1" s="573" t="s">
        <v>93</v>
      </c>
      <c r="O1" s="573" t="s">
        <v>387</v>
      </c>
      <c r="P1" s="573" t="s">
        <v>947</v>
      </c>
      <c r="Q1" s="573" t="s">
        <v>126</v>
      </c>
      <c r="R1" s="573" t="s">
        <v>138</v>
      </c>
      <c r="S1" s="573" t="s">
        <v>139</v>
      </c>
      <c r="T1" s="573" t="s">
        <v>388</v>
      </c>
      <c r="U1" s="573" t="s">
        <v>389</v>
      </c>
      <c r="V1" s="573" t="s">
        <v>127</v>
      </c>
      <c r="W1" s="573" t="s">
        <v>390</v>
      </c>
      <c r="X1" s="573" t="s">
        <v>140</v>
      </c>
      <c r="Y1" s="573" t="s">
        <v>391</v>
      </c>
      <c r="Z1" s="573" t="s">
        <v>131</v>
      </c>
      <c r="AA1" s="573" t="s">
        <v>128</v>
      </c>
      <c r="AB1" s="573" t="s">
        <v>141</v>
      </c>
      <c r="AC1" s="573" t="s">
        <v>142</v>
      </c>
      <c r="AD1" s="573"/>
      <c r="AE1" s="573"/>
      <c r="AF1" s="573"/>
      <c r="AG1" s="573"/>
      <c r="AH1" s="576"/>
      <c r="AI1" s="156"/>
    </row>
    <row r="2" spans="1:35" s="3" customFormat="1" ht="12.75" customHeight="1" x14ac:dyDescent="0.2">
      <c r="A2" s="586"/>
      <c r="B2" s="588"/>
      <c r="C2" s="588"/>
      <c r="D2" s="588"/>
      <c r="E2" s="588"/>
      <c r="F2" s="588"/>
      <c r="G2" s="579"/>
      <c r="H2" s="578"/>
      <c r="I2" s="579"/>
      <c r="J2" s="580"/>
      <c r="K2" s="585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7"/>
      <c r="AI2" s="156"/>
    </row>
    <row r="3" spans="1:35" s="3" customFormat="1" ht="12.75" customHeight="1" x14ac:dyDescent="0.2">
      <c r="A3" s="586"/>
      <c r="B3" s="588" t="s">
        <v>4</v>
      </c>
      <c r="C3" s="588" t="s">
        <v>5</v>
      </c>
      <c r="D3" s="588" t="s">
        <v>167</v>
      </c>
      <c r="E3" s="588" t="s">
        <v>9</v>
      </c>
      <c r="F3" s="588" t="s">
        <v>6</v>
      </c>
      <c r="G3" s="579" t="s">
        <v>2</v>
      </c>
      <c r="H3" s="578" t="s">
        <v>73</v>
      </c>
      <c r="I3" s="579" t="s">
        <v>7</v>
      </c>
      <c r="J3" s="580" t="s">
        <v>20</v>
      </c>
      <c r="K3" s="589" t="s">
        <v>385</v>
      </c>
      <c r="L3" s="572" t="s">
        <v>370</v>
      </c>
      <c r="M3" s="572">
        <v>45354</v>
      </c>
      <c r="N3" s="572" t="s">
        <v>392</v>
      </c>
      <c r="O3" s="572">
        <v>45403</v>
      </c>
      <c r="P3" s="572">
        <v>45410</v>
      </c>
      <c r="Q3" s="572" t="s">
        <v>393</v>
      </c>
      <c r="R3" s="572">
        <v>45423</v>
      </c>
      <c r="S3" s="572">
        <v>45444</v>
      </c>
      <c r="T3" s="572" t="s">
        <v>394</v>
      </c>
      <c r="U3" s="572">
        <v>45465</v>
      </c>
      <c r="V3" s="572" t="s">
        <v>395</v>
      </c>
      <c r="W3" s="572" t="s">
        <v>396</v>
      </c>
      <c r="X3" s="572" t="s">
        <v>397</v>
      </c>
      <c r="Y3" s="572" t="s">
        <v>136</v>
      </c>
      <c r="Z3" s="572" t="s">
        <v>398</v>
      </c>
      <c r="AA3" s="572" t="s">
        <v>399</v>
      </c>
      <c r="AB3" s="572" t="s">
        <v>382</v>
      </c>
      <c r="AC3" s="572" t="s">
        <v>400</v>
      </c>
      <c r="AD3" s="572"/>
      <c r="AE3" s="572"/>
      <c r="AF3" s="572"/>
      <c r="AG3" s="572"/>
      <c r="AH3" s="575"/>
      <c r="AI3" s="156"/>
    </row>
    <row r="4" spans="1:35" s="2" customFormat="1" ht="12.75" customHeight="1" x14ac:dyDescent="0.2">
      <c r="A4" s="586"/>
      <c r="B4" s="588" t="s">
        <v>4</v>
      </c>
      <c r="C4" s="588"/>
      <c r="D4" s="588"/>
      <c r="E4" s="588"/>
      <c r="F4" s="588"/>
      <c r="G4" s="579"/>
      <c r="H4" s="578"/>
      <c r="I4" s="579"/>
      <c r="J4" s="580"/>
      <c r="K4" s="589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5"/>
      <c r="AI4" s="157"/>
    </row>
    <row r="5" spans="1:35" s="2" customFormat="1" ht="16.5" thickBot="1" x14ac:dyDescent="0.25">
      <c r="A5" s="586"/>
      <c r="B5" s="181" t="s">
        <v>82</v>
      </c>
      <c r="C5" s="181" t="s">
        <v>83</v>
      </c>
      <c r="D5" s="181"/>
      <c r="E5" s="181" t="s">
        <v>9</v>
      </c>
      <c r="F5" s="181" t="s">
        <v>6</v>
      </c>
      <c r="G5" s="182" t="s">
        <v>2</v>
      </c>
      <c r="H5" s="183" t="s">
        <v>28</v>
      </c>
      <c r="I5" s="184" t="s">
        <v>7</v>
      </c>
      <c r="J5" s="185" t="s">
        <v>8</v>
      </c>
      <c r="K5" s="455" t="s">
        <v>116</v>
      </c>
      <c r="L5" s="456" t="s">
        <v>116</v>
      </c>
      <c r="M5" s="456" t="s">
        <v>116</v>
      </c>
      <c r="N5" s="456" t="s">
        <v>116</v>
      </c>
      <c r="O5" s="456" t="s">
        <v>116</v>
      </c>
      <c r="P5" s="456" t="s">
        <v>116</v>
      </c>
      <c r="Q5" s="456" t="s">
        <v>116</v>
      </c>
      <c r="R5" s="456" t="s">
        <v>116</v>
      </c>
      <c r="S5" s="456" t="s">
        <v>116</v>
      </c>
      <c r="T5" s="456" t="s">
        <v>116</v>
      </c>
      <c r="U5" s="456" t="s">
        <v>116</v>
      </c>
      <c r="V5" s="456" t="s">
        <v>116</v>
      </c>
      <c r="W5" s="456" t="s">
        <v>116</v>
      </c>
      <c r="X5" s="456" t="s">
        <v>116</v>
      </c>
      <c r="Y5" s="456" t="s">
        <v>116</v>
      </c>
      <c r="Z5" s="456" t="s">
        <v>116</v>
      </c>
      <c r="AA5" s="456" t="s">
        <v>116</v>
      </c>
      <c r="AB5" s="456" t="s">
        <v>116</v>
      </c>
      <c r="AC5" s="456" t="s">
        <v>116</v>
      </c>
      <c r="AD5" s="275"/>
      <c r="AE5" s="275"/>
      <c r="AF5" s="275"/>
      <c r="AG5" s="275"/>
      <c r="AH5" s="276"/>
      <c r="AI5" s="157"/>
    </row>
    <row r="6" spans="1:35" s="3" customFormat="1" x14ac:dyDescent="0.2">
      <c r="A6" s="586"/>
      <c r="B6" s="493" t="s">
        <v>193</v>
      </c>
      <c r="C6" s="494" t="s">
        <v>194</v>
      </c>
      <c r="D6" s="494" t="s">
        <v>194</v>
      </c>
      <c r="E6" s="494" t="s">
        <v>195</v>
      </c>
      <c r="F6" s="495">
        <v>45366</v>
      </c>
      <c r="G6" s="496">
        <v>17</v>
      </c>
      <c r="H6" s="497">
        <f t="shared" ref="H6:H11" si="0">COUNTIF(K6:AI6,"&gt;0")</f>
        <v>6</v>
      </c>
      <c r="I6" s="498">
        <f t="shared" ref="I6:I11" si="1">SUM(K6:AJ6)</f>
        <v>39</v>
      </c>
      <c r="J6" s="499">
        <f t="shared" ref="J6:J11" si="2">RANK(I6,$I$6:$I$51)</f>
        <v>1</v>
      </c>
      <c r="K6" s="393">
        <f>_xlfn.IFNA(VLOOKUP(CONCATENATE($K$5,$B6,$C6),CAP!$A$6:$N$200,14,FALSE),0)</f>
        <v>6</v>
      </c>
      <c r="L6" s="169">
        <f>_xlfn.IFNA(VLOOKUP(CONCATENATE($L$5,$B6,$C6),'SER1'!$A$6:$N$200,14,FALSE),0)</f>
        <v>0</v>
      </c>
      <c r="M6" s="169">
        <f>_xlfn.IFNA(VLOOKUP(CONCATENATE($M$5,$B6,$C6),ALB!$A$6:$N$200,14,FALSE),0)</f>
        <v>6</v>
      </c>
      <c r="N6" s="169">
        <f>_xlfn.IFNA(VLOOKUP(CONCATENATE($N$5,$B6,$C6),KR!$A$6:$N$117,14,FALSE),0)</f>
        <v>7</v>
      </c>
      <c r="O6" s="169">
        <f>_xlfn.IFNA(VLOOKUP(CONCATENATE($O$5,$B6,$C6),'SER2'!$A$6:$N$117,14,FALSE),0)</f>
        <v>7</v>
      </c>
      <c r="P6" s="375">
        <f>_xlfn.IFNA(VLOOKUP(CONCATENATE($P$5,$B6,$C6),HARV!$A$6:$N$203,14,FALSE),0)</f>
        <v>0</v>
      </c>
      <c r="Q6" s="169">
        <f>_xlfn.IFNA(VLOOKUP(CONCATENATE($Q$5,$B6,$C6),DARD!$A$6:$N$203,14,FALSE),0)</f>
        <v>0</v>
      </c>
      <c r="R6" s="169">
        <f>_xlfn.IFNA(VLOOKUP(CONCATENATE($R$5,$B6,$C6),AVON!$A$6:$N$200,14,FALSE),0)</f>
        <v>0</v>
      </c>
      <c r="S6" s="169">
        <f>_xlfn.IFNA(VLOOKUP(CONCATENATE($S$5,$B6,$C6),MUR!$A$6:$N$200,14,FALSE),0)</f>
        <v>6</v>
      </c>
      <c r="T6" s="169">
        <f>_xlfn.IFNA(VLOOKUP(CONCATENATE($T$5,$B6,$C6),MOOR!$A$6:$N$200,14,FALSE),0)</f>
        <v>0</v>
      </c>
      <c r="U6" s="169">
        <f>_xlfn.IFNA(VLOOKUP(CONCATENATE($U$5,$B6,$C6),MORT!$A$6:$N$198,14,FALSE),0)</f>
        <v>0</v>
      </c>
      <c r="V6" s="169">
        <f>_xlfn.IFNA(VLOOKUP(CONCATENATE($V$5,$B6,$C6),KAL!$A$8:$N$198,14,FALSE),0)</f>
        <v>0</v>
      </c>
      <c r="W6" s="169">
        <f>_xlfn.IFNA(VLOOKUP(CONCATENATE($W$5,$B6,$C6),GID!$A$8:$N$198,14,FALSE),0)</f>
        <v>0</v>
      </c>
      <c r="X6" s="169">
        <f>_xlfn.IFNA(VLOOKUP(CONCATENATE($X$5,$B6,$C6),KEL!$A$6:$N$198,14,FALSE),0)</f>
        <v>0</v>
      </c>
      <c r="Y6" s="169">
        <f>_xlfn.IFNA(VLOOKUP(CONCATENATE($Y$5,$B6,$C6),ESP!$A$6:$N$198,14,FALSE),0)</f>
        <v>0</v>
      </c>
      <c r="Z6" s="169">
        <f>_xlfn.IFNA(VLOOKUP(CONCATENATE($Z$5,$B6,$C6),MOON!$A$6:$N$195,14,FALSE),0)</f>
        <v>0</v>
      </c>
      <c r="AA6" s="169">
        <f>_xlfn.IFNA(VLOOKUP(CONCATENATE($AA$5,$B6,$C6),DRY!$A$6:$N$200,14,FALSE),0)</f>
        <v>7</v>
      </c>
      <c r="AB6" s="169">
        <f>_xlfn.IFNA(VLOOKUP(CONCATENATE($AB$5,$B6,$C6),WALL!$A$6:$N$200,14,FALSE),0)</f>
        <v>0</v>
      </c>
      <c r="AC6" s="169">
        <f>_xlfn.IFNA(VLOOKUP(CONCATENATE($AC$5,$B6,$C6),PCWA!$A$6:$N$200,14,FALSE),0)</f>
        <v>0</v>
      </c>
      <c r="AD6" s="162"/>
      <c r="AE6" s="355"/>
      <c r="AF6" s="162">
        <f>_xlfn.IFNA(VLOOKUP(CONCATENATE($AF$5,$B6,$C6),KAL!$A$6:$N$200,14,FALSE),0)</f>
        <v>0</v>
      </c>
      <c r="AG6" s="162">
        <f>_xlfn.IFNA(VLOOKUP(CONCATENATE($AG$5,$B6,$C6),Spare5!$A$6:$N$197,14,FALSE),0)</f>
        <v>0</v>
      </c>
      <c r="AH6" s="163">
        <f>_xlfn.IFNA(VLOOKUP(CONCATENATE($AH$5,$B6,$C6),PCWA!$A$6:$N$231,14,FALSE),0)</f>
        <v>0</v>
      </c>
      <c r="AI6" s="157"/>
    </row>
    <row r="7" spans="1:35" s="3" customFormat="1" x14ac:dyDescent="0.2">
      <c r="A7" s="586"/>
      <c r="B7" s="500" t="s">
        <v>196</v>
      </c>
      <c r="C7" s="501" t="s">
        <v>1139</v>
      </c>
      <c r="D7" s="501"/>
      <c r="E7" s="501" t="s">
        <v>197</v>
      </c>
      <c r="F7" s="502">
        <v>45368</v>
      </c>
      <c r="G7" s="503">
        <v>24</v>
      </c>
      <c r="H7" s="504">
        <f t="shared" si="0"/>
        <v>2</v>
      </c>
      <c r="I7" s="505">
        <f t="shared" si="1"/>
        <v>9</v>
      </c>
      <c r="J7" s="506">
        <f t="shared" si="2"/>
        <v>2</v>
      </c>
      <c r="K7" s="393">
        <f>_xlfn.IFNA(VLOOKUP(CONCATENATE($K$5,$B7,$C7),CAP!$A$6:$N$200,14,FALSE),0)</f>
        <v>0</v>
      </c>
      <c r="L7" s="169">
        <f>_xlfn.IFNA(VLOOKUP(CONCATENATE($L$5,$B7,$C7),'SER1'!$A$6:$N$200,14,FALSE),0)</f>
        <v>0</v>
      </c>
      <c r="M7" s="169">
        <f>_xlfn.IFNA(VLOOKUP(CONCATENATE($M$5,$B7,$C7),ALB!$A$6:$N$200,14,FALSE),0)</f>
        <v>0</v>
      </c>
      <c r="N7" s="169">
        <f>_xlfn.IFNA(VLOOKUP(CONCATENATE($N$5,$B7,$C7),KR!$A$6:$N$117,14,FALSE),0)</f>
        <v>5</v>
      </c>
      <c r="O7" s="169">
        <f>_xlfn.IFNA(VLOOKUP(CONCATENATE($O$5,$B7,$C7),'SER2'!$A$6:$N$117,14,FALSE),0)</f>
        <v>0</v>
      </c>
      <c r="P7" s="375">
        <f>_xlfn.IFNA(VLOOKUP(CONCATENATE($P$5,$B7,$C7),HARV!$A$6:$N$203,14,FALSE),0)</f>
        <v>0</v>
      </c>
      <c r="Q7" s="169">
        <f>_xlfn.IFNA(VLOOKUP(CONCATENATE($Q$5,$B7,$C7),DARD!$A$6:$N$203,14,FALSE),0)</f>
        <v>4</v>
      </c>
      <c r="R7" s="169">
        <f>_xlfn.IFNA(VLOOKUP(CONCATENATE($R$5,$B7,$C7),AVON!$A$6:$N$200,14,FALSE),0)</f>
        <v>0</v>
      </c>
      <c r="S7" s="169">
        <f>_xlfn.IFNA(VLOOKUP(CONCATENATE($S$5,$B7,$C7),MUR!$A$6:$N$200,14,FALSE),0)</f>
        <v>0</v>
      </c>
      <c r="T7" s="169">
        <f>_xlfn.IFNA(VLOOKUP(CONCATENATE($T$5,$B7,$C7),MOOR!$A$6:$N$200,14,FALSE),0)</f>
        <v>0</v>
      </c>
      <c r="U7" s="169">
        <f>_xlfn.IFNA(VLOOKUP(CONCATENATE($U$5,$B7,$C7),MORT!$A$6:$N$198,14,FALSE),0)</f>
        <v>0</v>
      </c>
      <c r="V7" s="169">
        <f>_xlfn.IFNA(VLOOKUP(CONCATENATE($V$5,$B7,$C7),KAL!$A$8:$N$198,14,FALSE),0)</f>
        <v>0</v>
      </c>
      <c r="W7" s="169">
        <f>_xlfn.IFNA(VLOOKUP(CONCATENATE($W$5,$B7,$C7),GID!$A$8:$N$198,14,FALSE),0)</f>
        <v>0</v>
      </c>
      <c r="X7" s="169">
        <f>_xlfn.IFNA(VLOOKUP(CONCATENATE($X$5,$B7,$C7),KEL!$A$6:$N$198,14,FALSE),0)</f>
        <v>0</v>
      </c>
      <c r="Y7" s="169">
        <f>_xlfn.IFNA(VLOOKUP(CONCATENATE($Y$5,$B7,$C7),ESP!$A$6:$N$198,14,FALSE),0)</f>
        <v>0</v>
      </c>
      <c r="Z7" s="169">
        <f>_xlfn.IFNA(VLOOKUP(CONCATENATE($Z$5,$B7,$C7),MOON!$A$6:$N$195,14,FALSE),0)</f>
        <v>0</v>
      </c>
      <c r="AA7" s="169">
        <f>_xlfn.IFNA(VLOOKUP(CONCATENATE($AA$5,$B7,$C7),DRY!$A$6:$N$200,14,FALSE),0)</f>
        <v>0</v>
      </c>
      <c r="AB7" s="169">
        <f>_xlfn.IFNA(VLOOKUP(CONCATENATE($AB$5,$B7,$C7),WALL!$A$6:$N$200,14,FALSE),0)</f>
        <v>0</v>
      </c>
      <c r="AC7" s="169">
        <f>_xlfn.IFNA(VLOOKUP(CONCATENATE($AC$5,$B7,$C7),PCWA!$A$6:$N$200,14,FALSE),0)</f>
        <v>0</v>
      </c>
      <c r="AD7" s="169"/>
      <c r="AE7" s="169"/>
      <c r="AF7" s="169">
        <f>_xlfn.IFNA(VLOOKUP(CONCATENATE($AF$5,$B7,$C7),KAL!$A$6:$N$200,14,FALSE),0)</f>
        <v>0</v>
      </c>
      <c r="AG7" s="169">
        <f>_xlfn.IFNA(VLOOKUP(CONCATENATE($AG$5,$B7,$C7),Spare5!$A$6:$N$197,14,FALSE),0)</f>
        <v>0</v>
      </c>
      <c r="AH7" s="170">
        <f>_xlfn.IFNA(VLOOKUP(CONCATENATE($AH$5,$B7,$C7),PCWA!$A$6:$N$231,14,FALSE),0)</f>
        <v>0</v>
      </c>
      <c r="AI7" s="157"/>
    </row>
    <row r="8" spans="1:35" s="3" customFormat="1" x14ac:dyDescent="0.2">
      <c r="A8" s="586"/>
      <c r="B8" s="378" t="s">
        <v>1140</v>
      </c>
      <c r="C8" s="372" t="s">
        <v>1141</v>
      </c>
      <c r="D8" s="372" t="s">
        <v>191</v>
      </c>
      <c r="E8" s="372" t="s">
        <v>192</v>
      </c>
      <c r="F8" s="381">
        <v>45366</v>
      </c>
      <c r="G8" s="373">
        <v>17</v>
      </c>
      <c r="H8" s="374">
        <f t="shared" si="0"/>
        <v>0</v>
      </c>
      <c r="I8" s="380">
        <f t="shared" si="1"/>
        <v>0</v>
      </c>
      <c r="J8" s="454">
        <f t="shared" si="2"/>
        <v>3</v>
      </c>
      <c r="K8" s="393">
        <f>_xlfn.IFNA(VLOOKUP(CONCATENATE($K$5,$B8,$C8),CAP!$A$6:$N$200,14,FALSE),0)</f>
        <v>0</v>
      </c>
      <c r="L8" s="169">
        <f>_xlfn.IFNA(VLOOKUP(CONCATENATE($L$5,$B8,$C8),'SER1'!$A$6:$N$200,14,FALSE),0)</f>
        <v>0</v>
      </c>
      <c r="M8" s="169">
        <f>_xlfn.IFNA(VLOOKUP(CONCATENATE($M$5,$B8,$C8),ALB!$A$6:$N$200,14,FALSE),0)</f>
        <v>0</v>
      </c>
      <c r="N8" s="169">
        <f>_xlfn.IFNA(VLOOKUP(CONCATENATE($N$5,$B8,$C8),KR!$A$6:$N$117,14,FALSE),0)</f>
        <v>0</v>
      </c>
      <c r="O8" s="169">
        <f>_xlfn.IFNA(VLOOKUP(CONCATENATE($O$5,$B8,$C8),'SER2'!$A$6:$N$117,14,FALSE),0)</f>
        <v>0</v>
      </c>
      <c r="P8" s="375">
        <f>_xlfn.IFNA(VLOOKUP(CONCATENATE($P$5,$B8,$C8),HARV!$A$6:$N$203,14,FALSE),0)</f>
        <v>0</v>
      </c>
      <c r="Q8" s="169">
        <f>_xlfn.IFNA(VLOOKUP(CONCATENATE($Q$5,$B8,$C8),DARD!$A$6:$N$203,14,FALSE),0)</f>
        <v>0</v>
      </c>
      <c r="R8" s="169">
        <f>_xlfn.IFNA(VLOOKUP(CONCATENATE($R$5,$B8,$C8),AVON!$A$6:$N$200,14,FALSE),0)</f>
        <v>0</v>
      </c>
      <c r="S8" s="169">
        <f>_xlfn.IFNA(VLOOKUP(CONCATENATE($S$5,$B8,$C8),MUR!$A$6:$N$200,14,FALSE),0)</f>
        <v>0</v>
      </c>
      <c r="T8" s="169">
        <f>_xlfn.IFNA(VLOOKUP(CONCATENATE($T$5,$B8,$C8),MOOR!$A$6:$N$200,14,FALSE),0)</f>
        <v>0</v>
      </c>
      <c r="U8" s="169">
        <f>_xlfn.IFNA(VLOOKUP(CONCATENATE($U$5,$B8,$C8),MORT!$A$6:$N$198,14,FALSE),0)</f>
        <v>0</v>
      </c>
      <c r="V8" s="169">
        <f>_xlfn.IFNA(VLOOKUP(CONCATENATE($V$5,$B8,$C8),KAL!$A$8:$N$198,14,FALSE),0)</f>
        <v>0</v>
      </c>
      <c r="W8" s="169">
        <f>_xlfn.IFNA(VLOOKUP(CONCATENATE($W$5,$B8,$C8),GID!$A$8:$N$198,14,FALSE),0)</f>
        <v>0</v>
      </c>
      <c r="X8" s="169">
        <f>_xlfn.IFNA(VLOOKUP(CONCATENATE($X$5,$B8,$C8),KEL!$A$6:$N$198,14,FALSE),0)</f>
        <v>0</v>
      </c>
      <c r="Y8" s="169">
        <f>_xlfn.IFNA(VLOOKUP(CONCATENATE($Y$5,$B8,$C8),ESP!$A$6:$N$198,14,FALSE),0)</f>
        <v>0</v>
      </c>
      <c r="Z8" s="169">
        <f>_xlfn.IFNA(VLOOKUP(CONCATENATE($Z$5,$B8,$C8),MOON!$A$6:$N$195,14,FALSE),0)</f>
        <v>0</v>
      </c>
      <c r="AA8" s="169">
        <f>_xlfn.IFNA(VLOOKUP(CONCATENATE($AA$5,$B8,$C8),DRY!$A$6:$N$200,14,FALSE),0)</f>
        <v>0</v>
      </c>
      <c r="AB8" s="169">
        <f>_xlfn.IFNA(VLOOKUP(CONCATENATE($AB$5,$B8,$C8),WALL!$A$6:$N$200,14,FALSE),0)</f>
        <v>0</v>
      </c>
      <c r="AC8" s="169">
        <f>_xlfn.IFNA(VLOOKUP(CONCATENATE($AC$5,$B8,$C8),PCWA!$A$6:$N$200,14,FALSE),0)</f>
        <v>0</v>
      </c>
      <c r="AD8" s="169"/>
      <c r="AE8" s="169"/>
      <c r="AF8" s="169">
        <f>_xlfn.IFNA(VLOOKUP(CONCATENATE($AF$5,$B8,$C8),KAL!$A$6:$N$200,14,FALSE),0)</f>
        <v>0</v>
      </c>
      <c r="AG8" s="169">
        <f>_xlfn.IFNA(VLOOKUP(CONCATENATE($AG$5,$B8,$C8),Spare5!$A$6:$N$197,14,FALSE),0)</f>
        <v>0</v>
      </c>
      <c r="AH8" s="170">
        <f>_xlfn.IFNA(VLOOKUP(CONCATENATE($AH$5,$B8,$C8),PCWA!$A$6:$N$231,14,FALSE),0)</f>
        <v>0</v>
      </c>
      <c r="AI8" s="157"/>
    </row>
    <row r="9" spans="1:35" s="3" customFormat="1" x14ac:dyDescent="0.2">
      <c r="A9" s="586"/>
      <c r="B9" s="378" t="s">
        <v>168</v>
      </c>
      <c r="C9" s="372" t="s">
        <v>198</v>
      </c>
      <c r="D9" s="372"/>
      <c r="E9" s="372" t="s">
        <v>171</v>
      </c>
      <c r="F9" s="381">
        <v>45385</v>
      </c>
      <c r="G9" s="373">
        <v>24</v>
      </c>
      <c r="H9" s="374">
        <f t="shared" si="0"/>
        <v>0</v>
      </c>
      <c r="I9" s="380">
        <f t="shared" si="1"/>
        <v>0</v>
      </c>
      <c r="J9" s="454">
        <f t="shared" si="2"/>
        <v>3</v>
      </c>
      <c r="K9" s="393">
        <f>_xlfn.IFNA(VLOOKUP(CONCATENATE($K$5,$B9,$C9),CAP!$A$6:$N$200,14,FALSE),0)</f>
        <v>0</v>
      </c>
      <c r="L9" s="169">
        <f>_xlfn.IFNA(VLOOKUP(CONCATENATE($L$5,$B9,$C9),'SER1'!$A$6:$N$200,14,FALSE),0)</f>
        <v>0</v>
      </c>
      <c r="M9" s="169">
        <f>_xlfn.IFNA(VLOOKUP(CONCATENATE($M$5,$B9,$C9),ALB!$A$6:$N$200,14,FALSE),0)</f>
        <v>0</v>
      </c>
      <c r="N9" s="169">
        <f>_xlfn.IFNA(VLOOKUP(CONCATENATE($N$5,$B9,$C9),KR!$A$6:$N$117,14,FALSE),0)</f>
        <v>0</v>
      </c>
      <c r="O9" s="169">
        <f>_xlfn.IFNA(VLOOKUP(CONCATENATE($O$5,$B9,$C9),'SER2'!$A$6:$N$117,14,FALSE),0)</f>
        <v>0</v>
      </c>
      <c r="P9" s="375">
        <f>_xlfn.IFNA(VLOOKUP(CONCATENATE($P$5,$B9,$C9),HARV!$A$6:$N$203,14,FALSE),0)</f>
        <v>0</v>
      </c>
      <c r="Q9" s="169">
        <f>_xlfn.IFNA(VLOOKUP(CONCATENATE($Q$5,$B9,$C9),DARD!$A$6:$N$203,14,FALSE),0)</f>
        <v>0</v>
      </c>
      <c r="R9" s="169">
        <f>_xlfn.IFNA(VLOOKUP(CONCATENATE($R$5,$B9,$C9),AVON!$A$6:$N$200,14,FALSE),0)</f>
        <v>0</v>
      </c>
      <c r="S9" s="169">
        <f>_xlfn.IFNA(VLOOKUP(CONCATENATE($S$5,$B9,$C9),MUR!$A$6:$N$200,14,FALSE),0)</f>
        <v>0</v>
      </c>
      <c r="T9" s="169">
        <f>_xlfn.IFNA(VLOOKUP(CONCATENATE($T$5,$B9,$C9),MOOR!$A$6:$N$200,14,FALSE),0)</f>
        <v>0</v>
      </c>
      <c r="U9" s="169">
        <f>_xlfn.IFNA(VLOOKUP(CONCATENATE($U$5,$B9,$C9),MORT!$A$6:$N$198,14,FALSE),0)</f>
        <v>0</v>
      </c>
      <c r="V9" s="169">
        <f>_xlfn.IFNA(VLOOKUP(CONCATENATE($V$5,$B9,$C9),KAL!$A$8:$N$198,14,FALSE),0)</f>
        <v>0</v>
      </c>
      <c r="W9" s="169">
        <f>_xlfn.IFNA(VLOOKUP(CONCATENATE($W$5,$B9,$C9),GID!$A$8:$N$198,14,FALSE),0)</f>
        <v>0</v>
      </c>
      <c r="X9" s="169">
        <f>_xlfn.IFNA(VLOOKUP(CONCATENATE($X$5,$B9,$C9),KEL!$A$6:$N$198,14,FALSE),0)</f>
        <v>0</v>
      </c>
      <c r="Y9" s="169">
        <f>_xlfn.IFNA(VLOOKUP(CONCATENATE($Y$5,$B9,$C9),ESP!$A$6:$N$198,14,FALSE),0)</f>
        <v>0</v>
      </c>
      <c r="Z9" s="169">
        <f>_xlfn.IFNA(VLOOKUP(CONCATENATE($Z$5,$B9,$C9),MOON!$A$6:$N$195,14,FALSE),0)</f>
        <v>0</v>
      </c>
      <c r="AA9" s="169">
        <f>_xlfn.IFNA(VLOOKUP(CONCATENATE($AA$5,$B9,$C9),DRY!$A$6:$N$200,14,FALSE),0)</f>
        <v>0</v>
      </c>
      <c r="AB9" s="169">
        <f>_xlfn.IFNA(VLOOKUP(CONCATENATE($AB$5,$B9,$C9),WALL!$A$6:$N$200,14,FALSE),0)</f>
        <v>0</v>
      </c>
      <c r="AC9" s="169">
        <f>_xlfn.IFNA(VLOOKUP(CONCATENATE($AC$5,$B9,$C9),PCWA!$A$6:$N$200,14,FALSE),0)</f>
        <v>0</v>
      </c>
      <c r="AD9" s="169"/>
      <c r="AE9" s="169"/>
      <c r="AF9" s="169">
        <f>_xlfn.IFNA(VLOOKUP(CONCATENATE($AF$5,$B9,$C9),KAL!$A$6:$N$200,14,FALSE),0)</f>
        <v>0</v>
      </c>
      <c r="AG9" s="169">
        <f>_xlfn.IFNA(VLOOKUP(CONCATENATE($AG$5,$B9,$C9),Spare5!$A$6:$N$197,14,FALSE),0)</f>
        <v>0</v>
      </c>
      <c r="AH9" s="170">
        <f>_xlfn.IFNA(VLOOKUP(CONCATENATE($AH$5,$B9,$C9),PCWA!$A$6:$N$231,14,FALSE),0)</f>
        <v>0</v>
      </c>
      <c r="AI9" s="157"/>
    </row>
    <row r="10" spans="1:35" s="3" customFormat="1" x14ac:dyDescent="0.2">
      <c r="A10" s="586"/>
      <c r="B10" s="378" t="s">
        <v>1142</v>
      </c>
      <c r="C10" s="372" t="s">
        <v>199</v>
      </c>
      <c r="D10" s="372" t="s">
        <v>199</v>
      </c>
      <c r="E10" s="372" t="s">
        <v>200</v>
      </c>
      <c r="F10" s="381">
        <v>45405</v>
      </c>
      <c r="G10" s="373">
        <v>17</v>
      </c>
      <c r="H10" s="374">
        <f t="shared" si="0"/>
        <v>0</v>
      </c>
      <c r="I10" s="380">
        <f t="shared" si="1"/>
        <v>0</v>
      </c>
      <c r="J10" s="454">
        <f t="shared" si="2"/>
        <v>3</v>
      </c>
      <c r="K10" s="393">
        <f>_xlfn.IFNA(VLOOKUP(CONCATENATE($K$5,$B10,$C10),CAP!$A$6:$N$200,14,FALSE),0)</f>
        <v>0</v>
      </c>
      <c r="L10" s="169">
        <f>_xlfn.IFNA(VLOOKUP(CONCATENATE($L$5,$B10,$C10),'SER1'!$A$6:$N$200,14,FALSE),0)</f>
        <v>0</v>
      </c>
      <c r="M10" s="169">
        <f>_xlfn.IFNA(VLOOKUP(CONCATENATE($M$5,$B10,$C10),ALB!$A$6:$N$200,14,FALSE),0)</f>
        <v>0</v>
      </c>
      <c r="N10" s="169">
        <f>_xlfn.IFNA(VLOOKUP(CONCATENATE($N$5,$B10,$C10),KR!$A$6:$N$117,14,FALSE),0)</f>
        <v>0</v>
      </c>
      <c r="O10" s="169">
        <f>_xlfn.IFNA(VLOOKUP(CONCATENATE($O$5,$B10,$C10),'SER2'!$A$6:$N$117,14,FALSE),0)</f>
        <v>0</v>
      </c>
      <c r="P10" s="375">
        <f>_xlfn.IFNA(VLOOKUP(CONCATENATE($P$5,$B10,$C10),HARV!$A$6:$N$203,14,FALSE),0)</f>
        <v>0</v>
      </c>
      <c r="Q10" s="169">
        <f>_xlfn.IFNA(VLOOKUP(CONCATENATE($Q$5,$B10,$C10),DARD!$A$6:$N$203,14,FALSE),0)</f>
        <v>0</v>
      </c>
      <c r="R10" s="169">
        <f>_xlfn.IFNA(VLOOKUP(CONCATENATE($R$5,$B10,$C10),AVON!$A$6:$N$200,14,FALSE),0)</f>
        <v>0</v>
      </c>
      <c r="S10" s="169">
        <f>_xlfn.IFNA(VLOOKUP(CONCATENATE($S$5,$B10,$C10),MUR!$A$6:$N$200,14,FALSE),0)</f>
        <v>0</v>
      </c>
      <c r="T10" s="169">
        <f>_xlfn.IFNA(VLOOKUP(CONCATENATE($T$5,$B10,$C10),MOOR!$A$6:$N$200,14,FALSE),0)</f>
        <v>0</v>
      </c>
      <c r="U10" s="169">
        <f>_xlfn.IFNA(VLOOKUP(CONCATENATE($U$5,$B10,$C10),MORT!$A$6:$N$198,14,FALSE),0)</f>
        <v>0</v>
      </c>
      <c r="V10" s="169">
        <f>_xlfn.IFNA(VLOOKUP(CONCATENATE($V$5,$B10,$C10),KAL!$A$8:$N$198,14,FALSE),0)</f>
        <v>0</v>
      </c>
      <c r="W10" s="169">
        <f>_xlfn.IFNA(VLOOKUP(CONCATENATE($W$5,$B10,$C10),GID!$A$8:$N$198,14,FALSE),0)</f>
        <v>0</v>
      </c>
      <c r="X10" s="169">
        <f>_xlfn.IFNA(VLOOKUP(CONCATENATE($X$5,$B10,$C10),KEL!$A$6:$N$198,14,FALSE),0)</f>
        <v>0</v>
      </c>
      <c r="Y10" s="169">
        <f>_xlfn.IFNA(VLOOKUP(CONCATENATE($Y$5,$B10,$C10),ESP!$A$6:$N$198,14,FALSE),0)</f>
        <v>0</v>
      </c>
      <c r="Z10" s="169">
        <f>_xlfn.IFNA(VLOOKUP(CONCATENATE($Z$5,$B10,$C10),MOON!$A$6:$N$195,14,FALSE),0)</f>
        <v>0</v>
      </c>
      <c r="AA10" s="169">
        <f>_xlfn.IFNA(VLOOKUP(CONCATENATE($AA$5,$B10,$C10),DRY!$A$6:$N$200,14,FALSE),0)</f>
        <v>0</v>
      </c>
      <c r="AB10" s="169">
        <f>_xlfn.IFNA(VLOOKUP(CONCATENATE($AB$5,$B10,$C10),WALL!$A$6:$N$200,14,FALSE),0)</f>
        <v>0</v>
      </c>
      <c r="AC10" s="169">
        <f>_xlfn.IFNA(VLOOKUP(CONCATENATE($AC$5,$B10,$C10),PCWA!$A$6:$N$200,14,FALSE),0)</f>
        <v>0</v>
      </c>
      <c r="AD10" s="169"/>
      <c r="AE10" s="169"/>
      <c r="AF10" s="169">
        <f>_xlfn.IFNA(VLOOKUP(CONCATENATE($AF$5,$B10,$C10),KAL!$A$6:$N$200,14,FALSE),0)</f>
        <v>0</v>
      </c>
      <c r="AG10" s="169">
        <f>_xlfn.IFNA(VLOOKUP(CONCATENATE($AG$5,$B10,$C10),Spare5!$A$6:$N$197,14,FALSE),0)</f>
        <v>0</v>
      </c>
      <c r="AH10" s="170">
        <f>_xlfn.IFNA(VLOOKUP(CONCATENATE($AH$5,$B10,$C10),PCWA!$A$6:$N$231,14,FALSE),0)</f>
        <v>0</v>
      </c>
      <c r="AI10" s="157"/>
    </row>
    <row r="11" spans="1:35" x14ac:dyDescent="0.2">
      <c r="A11" s="586"/>
      <c r="B11" s="378" t="s">
        <v>201</v>
      </c>
      <c r="C11" s="372" t="s">
        <v>202</v>
      </c>
      <c r="D11" s="372"/>
      <c r="E11" s="372" t="s">
        <v>203</v>
      </c>
      <c r="F11" s="381">
        <v>45441</v>
      </c>
      <c r="G11" s="373">
        <v>22</v>
      </c>
      <c r="H11" s="374">
        <f t="shared" si="0"/>
        <v>0</v>
      </c>
      <c r="I11" s="380">
        <f t="shared" si="1"/>
        <v>0</v>
      </c>
      <c r="J11" s="454">
        <f t="shared" si="2"/>
        <v>3</v>
      </c>
      <c r="K11" s="393">
        <f>_xlfn.IFNA(VLOOKUP(CONCATENATE($K$5,$B11,$C11),CAP!$A$6:$N$200,14,FALSE),0)</f>
        <v>0</v>
      </c>
      <c r="L11" s="169">
        <f>_xlfn.IFNA(VLOOKUP(CONCATENATE($L$5,$B11,$C11),'SER1'!$A$6:$N$200,14,FALSE),0)</f>
        <v>0</v>
      </c>
      <c r="M11" s="169">
        <f>_xlfn.IFNA(VLOOKUP(CONCATENATE($M$5,$B11,$C11),ALB!$A$6:$N$200,14,FALSE),0)</f>
        <v>0</v>
      </c>
      <c r="N11" s="169">
        <f>_xlfn.IFNA(VLOOKUP(CONCATENATE($N$5,$B11,$C11),KR!$A$6:$N$117,14,FALSE),0)</f>
        <v>0</v>
      </c>
      <c r="O11" s="169">
        <f>_xlfn.IFNA(VLOOKUP(CONCATENATE($O$5,$B11,$C11),'SER2'!$A$6:$N$117,14,FALSE),0)</f>
        <v>0</v>
      </c>
      <c r="P11" s="375">
        <f>_xlfn.IFNA(VLOOKUP(CONCATENATE($P$5,$B11,$C11),HARV!$A$6:$N$203,14,FALSE),0)</f>
        <v>0</v>
      </c>
      <c r="Q11" s="169">
        <f>_xlfn.IFNA(VLOOKUP(CONCATENATE($Q$5,$B11,$C11),DARD!$A$6:$N$203,14,FALSE),0)</f>
        <v>0</v>
      </c>
      <c r="R11" s="169">
        <f>_xlfn.IFNA(VLOOKUP(CONCATENATE($R$5,$B11,$C11),AVON!$A$6:$N$200,14,FALSE),0)</f>
        <v>0</v>
      </c>
      <c r="S11" s="169">
        <f>_xlfn.IFNA(VLOOKUP(CONCATENATE($S$5,$B11,$C11),MUR!$A$6:$N$200,14,FALSE),0)</f>
        <v>0</v>
      </c>
      <c r="T11" s="169">
        <f>_xlfn.IFNA(VLOOKUP(CONCATENATE($T$5,$B11,$C11),MOOR!$A$6:$N$200,14,FALSE),0)</f>
        <v>0</v>
      </c>
      <c r="U11" s="169">
        <f>_xlfn.IFNA(VLOOKUP(CONCATENATE($U$5,$B11,$C11),MORT!$A$6:$N$198,14,FALSE),0)</f>
        <v>0</v>
      </c>
      <c r="V11" s="169">
        <f>_xlfn.IFNA(VLOOKUP(CONCATENATE($V$5,$B11,$C11),KAL!$A$8:$N$198,14,FALSE),0)</f>
        <v>0</v>
      </c>
      <c r="W11" s="169">
        <f>_xlfn.IFNA(VLOOKUP(CONCATENATE($W$5,$B11,$C11),GID!$A$8:$N$198,14,FALSE),0)</f>
        <v>0</v>
      </c>
      <c r="X11" s="169">
        <f>_xlfn.IFNA(VLOOKUP(CONCATENATE($X$5,$B11,$C11),KEL!$A$6:$N$198,14,FALSE),0)</f>
        <v>0</v>
      </c>
      <c r="Y11" s="169">
        <f>_xlfn.IFNA(VLOOKUP(CONCATENATE($Y$5,$B11,$C11),ESP!$A$6:$N$198,14,FALSE),0)</f>
        <v>0</v>
      </c>
      <c r="Z11" s="169">
        <f>_xlfn.IFNA(VLOOKUP(CONCATENATE($Z$5,$B11,$C11),MOON!$A$6:$N$195,14,FALSE),0)</f>
        <v>0</v>
      </c>
      <c r="AA11" s="169">
        <f>_xlfn.IFNA(VLOOKUP(CONCATENATE($AA$5,$B11,$C11),DRY!$A$6:$N$200,14,FALSE),0)</f>
        <v>0</v>
      </c>
      <c r="AB11" s="169">
        <f>_xlfn.IFNA(VLOOKUP(CONCATENATE($AB$5,$B11,$C11),WALL!$A$6:$N$200,14,FALSE),0)</f>
        <v>0</v>
      </c>
      <c r="AC11" s="169">
        <f>_xlfn.IFNA(VLOOKUP(CONCATENATE($AC$5,$B11,$C11),PCWA!$A$6:$N$200,14,FALSE),0)</f>
        <v>0</v>
      </c>
      <c r="AD11" s="169"/>
      <c r="AE11" s="169"/>
      <c r="AF11" s="169">
        <f>_xlfn.IFNA(VLOOKUP(CONCATENATE($AF$5,$B11,$C11),KAL!$A$6:$N$200,14,FALSE),0)</f>
        <v>0</v>
      </c>
      <c r="AG11" s="169">
        <f>_xlfn.IFNA(VLOOKUP(CONCATENATE($AG$5,$B11,$C11),Spare5!$A$6:$N$197,14,FALSE),0)</f>
        <v>0</v>
      </c>
      <c r="AH11" s="170">
        <f>_xlfn.IFNA(VLOOKUP(CONCATENATE($AH$5,$B11,$C11),PCWA!$A$6:$N$231,14,FALSE),0)</f>
        <v>0</v>
      </c>
      <c r="AI11" s="157"/>
    </row>
    <row r="12" spans="1:35" x14ac:dyDescent="0.2">
      <c r="A12" s="586"/>
      <c r="B12" s="378"/>
      <c r="C12" s="460"/>
      <c r="D12" s="372"/>
      <c r="E12" s="372"/>
      <c r="F12" s="381"/>
      <c r="G12" s="373"/>
      <c r="H12" s="374">
        <f t="shared" ref="H12:H22" si="3">COUNTIF(K12:AI12,"&gt;0")</f>
        <v>0</v>
      </c>
      <c r="I12" s="380">
        <f t="shared" ref="I12:I22" si="4">SUM(K12:AJ12)</f>
        <v>0</v>
      </c>
      <c r="J12" s="454">
        <f t="shared" ref="J12" si="5">RANK(I12,$I$6:$I$51)</f>
        <v>3</v>
      </c>
      <c r="K12" s="393">
        <f>_xlfn.IFNA(VLOOKUP(CONCATENATE($K$5,$B12,$C12),CAP!$A$6:$N$200,14,FALSE),0)</f>
        <v>0</v>
      </c>
      <c r="L12" s="169">
        <f>_xlfn.IFNA(VLOOKUP(CONCATENATE($L$5,$B12,$C12),'SER1'!$A$6:$N$200,14,FALSE),0)</f>
        <v>0</v>
      </c>
      <c r="M12" s="169">
        <f>_xlfn.IFNA(VLOOKUP(CONCATENATE($M$5,$B12,$C12),ALB!$A$6:$N$200,14,FALSE),0)</f>
        <v>0</v>
      </c>
      <c r="N12" s="169">
        <f>_xlfn.IFNA(VLOOKUP(CONCATENATE($N$5,$B12,$C12),KR!$A$6:$N$117,14,FALSE),0)</f>
        <v>0</v>
      </c>
      <c r="O12" s="169">
        <f>_xlfn.IFNA(VLOOKUP(CONCATENATE($O$5,$B12,$C12),'SER2'!$A$6:$N$117,14,FALSE),0)</f>
        <v>0</v>
      </c>
      <c r="P12" s="375">
        <f>_xlfn.IFNA(VLOOKUP(CONCATENATE($P$5,$B12,$C12),HARV!$A$6:$N$203,14,FALSE),0)</f>
        <v>0</v>
      </c>
      <c r="Q12" s="169">
        <f>_xlfn.IFNA(VLOOKUP(CONCATENATE($Q$5,$B12,$C12),DARD!$A$6:$N$203,14,FALSE),0)</f>
        <v>0</v>
      </c>
      <c r="R12" s="169">
        <f>_xlfn.IFNA(VLOOKUP(CONCATENATE($R$5,$B12,$C12),AVON!$A$6:$N$200,14,FALSE),0)</f>
        <v>0</v>
      </c>
      <c r="S12" s="169">
        <f>_xlfn.IFNA(VLOOKUP(CONCATENATE($S$5,$B12,$C12),MUR!$A$6:$N$200,14,FALSE),0)</f>
        <v>0</v>
      </c>
      <c r="T12" s="169">
        <f>_xlfn.IFNA(VLOOKUP(CONCATENATE($T$5,$B12,$C12),MOOR!$A$6:$N$200,14,FALSE),0)</f>
        <v>0</v>
      </c>
      <c r="U12" s="169">
        <f>_xlfn.IFNA(VLOOKUP(CONCATENATE($U$5,$B12,$C12),MORT!$A$6:$N$198,14,FALSE),0)</f>
        <v>0</v>
      </c>
      <c r="V12" s="169">
        <f>_xlfn.IFNA(VLOOKUP(CONCATENATE($V$5,$B12,$C12),KAL!$A$8:$N$198,14,FALSE),0)</f>
        <v>0</v>
      </c>
      <c r="W12" s="169">
        <f>_xlfn.IFNA(VLOOKUP(CONCATENATE($W$5,$B12,$C12),GID!$A$8:$N$198,14,FALSE),0)</f>
        <v>0</v>
      </c>
      <c r="X12" s="169">
        <f>_xlfn.IFNA(VLOOKUP(CONCATENATE($X$5,$B12,$C12),KEL!$A$6:$N$198,14,FALSE),0)</f>
        <v>0</v>
      </c>
      <c r="Y12" s="169">
        <f>_xlfn.IFNA(VLOOKUP(CONCATENATE($Y$5,$B12,$C12),ESP!$A$6:$N$198,14,FALSE),0)</f>
        <v>0</v>
      </c>
      <c r="Z12" s="169">
        <f>_xlfn.IFNA(VLOOKUP(CONCATENATE($Z$5,$B12,$C12),MOON!$A$6:$N$195,14,FALSE),0)</f>
        <v>0</v>
      </c>
      <c r="AA12" s="169">
        <f>_xlfn.IFNA(VLOOKUP(CONCATENATE($AA$5,$B12,$C12),DRY!$A$6:$N$200,14,FALSE),0)</f>
        <v>0</v>
      </c>
      <c r="AB12" s="169">
        <f>_xlfn.IFNA(VLOOKUP(CONCATENATE($AB$5,$B12,$C12),WALL!$A$6:$N$200,14,FALSE),0)</f>
        <v>0</v>
      </c>
      <c r="AC12" s="169">
        <f>_xlfn.IFNA(VLOOKUP(CONCATENATE($AC$5,$B12,$C12),PCWA!$A$6:$N$200,14,FALSE),0)</f>
        <v>0</v>
      </c>
      <c r="AD12" s="169"/>
      <c r="AE12" s="169"/>
      <c r="AF12" s="169">
        <f>_xlfn.IFNA(VLOOKUP(CONCATENATE($AF$5,$B12,$C12),KAL!$A$6:$N$200,14,FALSE),0)</f>
        <v>0</v>
      </c>
      <c r="AG12" s="169">
        <f>_xlfn.IFNA(VLOOKUP(CONCATENATE($AG$5,$B12,$C12),Spare5!$A$6:$N$197,14,FALSE),0)</f>
        <v>0</v>
      </c>
      <c r="AH12" s="170">
        <f>_xlfn.IFNA(VLOOKUP(CONCATENATE($AH$5,$B12,$C12),PCWA!$A$6:$N$231,14,FALSE),0)</f>
        <v>0</v>
      </c>
      <c r="AI12" s="157"/>
    </row>
    <row r="13" spans="1:35" x14ac:dyDescent="0.2">
      <c r="A13" s="586"/>
      <c r="B13" s="378"/>
      <c r="C13" s="372"/>
      <c r="D13" s="372"/>
      <c r="E13" s="372"/>
      <c r="F13" s="381"/>
      <c r="G13" s="373"/>
      <c r="H13" s="374">
        <f t="shared" si="3"/>
        <v>0</v>
      </c>
      <c r="I13" s="380">
        <f t="shared" si="4"/>
        <v>0</v>
      </c>
      <c r="J13" s="454">
        <f t="shared" ref="J13" si="6">RANK(I13,$I$6:$I$51)</f>
        <v>3</v>
      </c>
      <c r="K13" s="393">
        <f>_xlfn.IFNA(VLOOKUP(CONCATENATE($K$5,$B13,$C13),CAP!$A$6:$N$200,14,FALSE),0)</f>
        <v>0</v>
      </c>
      <c r="L13" s="169">
        <f>_xlfn.IFNA(VLOOKUP(CONCATENATE($L$5,$B13,$C13),'SER1'!$A$6:$N$200,14,FALSE),0)</f>
        <v>0</v>
      </c>
      <c r="M13" s="169">
        <f>_xlfn.IFNA(VLOOKUP(CONCATENATE($M$5,$B13,$C13),ALB!$A$6:$N$200,14,FALSE),0)</f>
        <v>0</v>
      </c>
      <c r="N13" s="169">
        <f>_xlfn.IFNA(VLOOKUP(CONCATENATE($N$5,$B13,$C13),KR!$A$6:$N$117,14,FALSE),0)</f>
        <v>0</v>
      </c>
      <c r="O13" s="169">
        <f>_xlfn.IFNA(VLOOKUP(CONCATENATE($O$5,$B13,$C13),'SER2'!$A$6:$N$117,14,FALSE),0)</f>
        <v>0</v>
      </c>
      <c r="P13" s="375">
        <f>_xlfn.IFNA(VLOOKUP(CONCATENATE($P$5,$B13,$C13),HARV!$A$6:$N$203,14,FALSE),0)</f>
        <v>0</v>
      </c>
      <c r="Q13" s="169">
        <f>_xlfn.IFNA(VLOOKUP(CONCATENATE($Q$5,$B13,$C13),DARD!$A$6:$N$203,14,FALSE),0)</f>
        <v>0</v>
      </c>
      <c r="R13" s="169">
        <f>_xlfn.IFNA(VLOOKUP(CONCATENATE($R$5,$B13,$C13),AVON!$A$6:$N$200,14,FALSE),0)</f>
        <v>0</v>
      </c>
      <c r="S13" s="169">
        <f>_xlfn.IFNA(VLOOKUP(CONCATENATE($S$5,$B13,$C13),MUR!$A$6:$N$200,14,FALSE),0)</f>
        <v>0</v>
      </c>
      <c r="T13" s="169">
        <f>_xlfn.IFNA(VLOOKUP(CONCATENATE($T$5,$B13,$C13),MOOR!$A$6:$N$200,14,FALSE),0)</f>
        <v>0</v>
      </c>
      <c r="U13" s="169">
        <f>_xlfn.IFNA(VLOOKUP(CONCATENATE($U$5,$B13,$C13),MORT!$A$6:$N$198,14,FALSE),0)</f>
        <v>0</v>
      </c>
      <c r="V13" s="169">
        <f>_xlfn.IFNA(VLOOKUP(CONCATENATE($V$5,$B13,$C13),KAL!$A$8:$N$198,14,FALSE),0)</f>
        <v>0</v>
      </c>
      <c r="W13" s="169">
        <f>_xlfn.IFNA(VLOOKUP(CONCATENATE($W$5,$B13,$C13),GID!$A$8:$N$198,14,FALSE),0)</f>
        <v>0</v>
      </c>
      <c r="X13" s="169">
        <f>_xlfn.IFNA(VLOOKUP(CONCATENATE($X$5,$B13,$C13),KEL!$A$6:$N$198,14,FALSE),0)</f>
        <v>0</v>
      </c>
      <c r="Y13" s="169">
        <f>_xlfn.IFNA(VLOOKUP(CONCATENATE($Y$5,$B13,$C13),ESP!$A$6:$N$198,14,FALSE),0)</f>
        <v>0</v>
      </c>
      <c r="Z13" s="169">
        <f>_xlfn.IFNA(VLOOKUP(CONCATENATE($Z$5,$B13,$C13),MOON!$A$6:$N$195,14,FALSE),0)</f>
        <v>0</v>
      </c>
      <c r="AA13" s="169">
        <f>_xlfn.IFNA(VLOOKUP(CONCATENATE($AA$5,$B13,$C13),DRY!$A$6:$N$200,14,FALSE),0)</f>
        <v>0</v>
      </c>
      <c r="AB13" s="169">
        <f>_xlfn.IFNA(VLOOKUP(CONCATENATE($AB$5,$B13,$C13),WALL!$A$6:$N$200,14,FALSE),0)</f>
        <v>0</v>
      </c>
      <c r="AC13" s="169">
        <f>_xlfn.IFNA(VLOOKUP(CONCATENATE($AC$5,$B13,$C13),PCWA!$A$6:$N$200,14,FALSE),0)</f>
        <v>0</v>
      </c>
      <c r="AD13" s="169"/>
      <c r="AE13" s="169"/>
      <c r="AF13" s="169">
        <f>_xlfn.IFNA(VLOOKUP(CONCATENATE($AF$5,$B13,$C13),KAL!$A$6:$N$200,14,FALSE),0)</f>
        <v>0</v>
      </c>
      <c r="AG13" s="169">
        <f>_xlfn.IFNA(VLOOKUP(CONCATENATE($AG$5,$B13,$C13),Spare5!$A$6:$N$197,14,FALSE),0)</f>
        <v>0</v>
      </c>
      <c r="AH13" s="170">
        <f>_xlfn.IFNA(VLOOKUP(CONCATENATE($AH$5,$B13,$C13),PCWA!$A$6:$N$231,14,FALSE),0)</f>
        <v>0</v>
      </c>
      <c r="AI13" s="157"/>
    </row>
    <row r="14" spans="1:35" x14ac:dyDescent="0.2">
      <c r="A14" s="586"/>
      <c r="B14" s="378"/>
      <c r="C14" s="372"/>
      <c r="D14" s="372"/>
      <c r="E14" s="372"/>
      <c r="F14" s="381"/>
      <c r="G14" s="373"/>
      <c r="H14" s="374">
        <f t="shared" si="3"/>
        <v>0</v>
      </c>
      <c r="I14" s="380">
        <f t="shared" si="4"/>
        <v>0</v>
      </c>
      <c r="J14" s="454">
        <f t="shared" ref="J14:J22" si="7">RANK(I14,$I$6:$I$51)</f>
        <v>3</v>
      </c>
      <c r="K14" s="393">
        <f>_xlfn.IFNA(VLOOKUP(CONCATENATE($K$5,$B14,$C14),CAP!$A$6:$N$200,14,FALSE),0)</f>
        <v>0</v>
      </c>
      <c r="L14" s="169">
        <f>_xlfn.IFNA(VLOOKUP(CONCATENATE($L$5,$B14,$C14),'SER1'!$A$6:$N$200,14,FALSE),0)</f>
        <v>0</v>
      </c>
      <c r="M14" s="169">
        <f>_xlfn.IFNA(VLOOKUP(CONCATENATE($M$5,$B14,$C14),ALB!$A$6:$N$200,14,FALSE),0)</f>
        <v>0</v>
      </c>
      <c r="N14" s="169">
        <f>_xlfn.IFNA(VLOOKUP(CONCATENATE($N$5,$B14,$C14),KR!$A$6:$N$117,14,FALSE),0)</f>
        <v>0</v>
      </c>
      <c r="O14" s="169">
        <f>_xlfn.IFNA(VLOOKUP(CONCATENATE($O$5,$B14,$C14),'SER2'!$A$6:$N$117,14,FALSE),0)</f>
        <v>0</v>
      </c>
      <c r="P14" s="375">
        <f>_xlfn.IFNA(VLOOKUP(CONCATENATE($P$5,$B14,$C14),HARV!$A$6:$N$203,14,FALSE),0)</f>
        <v>0</v>
      </c>
      <c r="Q14" s="169">
        <f>_xlfn.IFNA(VLOOKUP(CONCATENATE($Q$5,$B14,$C14),DARD!$A$6:$N$203,14,FALSE),0)</f>
        <v>0</v>
      </c>
      <c r="R14" s="169">
        <f>_xlfn.IFNA(VLOOKUP(CONCATENATE($R$5,$B14,$C14),AVON!$A$6:$N$200,14,FALSE),0)</f>
        <v>0</v>
      </c>
      <c r="S14" s="169">
        <f>_xlfn.IFNA(VLOOKUP(CONCATENATE($S$5,$B14,$C14),MUR!$A$6:$N$200,14,FALSE),0)</f>
        <v>0</v>
      </c>
      <c r="T14" s="169">
        <f>_xlfn.IFNA(VLOOKUP(CONCATENATE($T$5,$B14,$C14),MOOR!$A$6:$N$200,14,FALSE),0)</f>
        <v>0</v>
      </c>
      <c r="U14" s="169">
        <f>_xlfn.IFNA(VLOOKUP(CONCATENATE($U$5,$B14,$C14),MORT!$A$6:$N$198,14,FALSE),0)</f>
        <v>0</v>
      </c>
      <c r="V14" s="169">
        <f>_xlfn.IFNA(VLOOKUP(CONCATENATE($V$5,$B14,$C14),KAL!$A$8:$N$198,14,FALSE),0)</f>
        <v>0</v>
      </c>
      <c r="W14" s="169">
        <f>_xlfn.IFNA(VLOOKUP(CONCATENATE($W$5,$B14,$C14),GID!$A$8:$N$198,14,FALSE),0)</f>
        <v>0</v>
      </c>
      <c r="X14" s="169">
        <f>_xlfn.IFNA(VLOOKUP(CONCATENATE($X$5,$B14,$C14),KEL!$A$6:$N$198,14,FALSE),0)</f>
        <v>0</v>
      </c>
      <c r="Y14" s="169">
        <f>_xlfn.IFNA(VLOOKUP(CONCATENATE($Y$5,$B14,$C14),ESP!$A$6:$N$198,14,FALSE),0)</f>
        <v>0</v>
      </c>
      <c r="Z14" s="169">
        <f>_xlfn.IFNA(VLOOKUP(CONCATENATE($Z$5,$B14,$C14),MOON!$A$6:$N$195,14,FALSE),0)</f>
        <v>0</v>
      </c>
      <c r="AA14" s="169">
        <f>_xlfn.IFNA(VLOOKUP(CONCATENATE($AA$5,$B14,$C14),DRY!$A$6:$N$200,14,FALSE),0)</f>
        <v>0</v>
      </c>
      <c r="AB14" s="169">
        <f>_xlfn.IFNA(VLOOKUP(CONCATENATE($AB$5,$B14,$C14),WALL!$A$6:$N$200,14,FALSE),0)</f>
        <v>0</v>
      </c>
      <c r="AC14" s="169">
        <f>_xlfn.IFNA(VLOOKUP(CONCATENATE($AC$5,$B14,$C14),PCWA!$A$6:$N$200,14,FALSE),0)</f>
        <v>0</v>
      </c>
      <c r="AD14" s="169"/>
      <c r="AE14" s="169"/>
      <c r="AF14" s="169">
        <f>_xlfn.IFNA(VLOOKUP(CONCATENATE($AF$5,$B14,$C14),KAL!$A$6:$N$200,14,FALSE),0)</f>
        <v>0</v>
      </c>
      <c r="AG14" s="169">
        <f>_xlfn.IFNA(VLOOKUP(CONCATENATE($AG$5,$B14,$C14),Spare5!$A$6:$N$197,14,FALSE),0)</f>
        <v>0</v>
      </c>
      <c r="AH14" s="170">
        <f>_xlfn.IFNA(VLOOKUP(CONCATENATE($AH$5,$B14,$C14),PCWA!$A$6:$N$231,14,FALSE),0)</f>
        <v>0</v>
      </c>
      <c r="AI14" s="157"/>
    </row>
    <row r="15" spans="1:35" x14ac:dyDescent="0.2">
      <c r="A15" s="586"/>
      <c r="B15" s="378"/>
      <c r="C15" s="372"/>
      <c r="D15" s="372"/>
      <c r="E15" s="372"/>
      <c r="F15" s="381"/>
      <c r="G15" s="373"/>
      <c r="H15" s="374">
        <f t="shared" si="3"/>
        <v>0</v>
      </c>
      <c r="I15" s="380">
        <f t="shared" si="4"/>
        <v>0</v>
      </c>
      <c r="J15" s="454">
        <f t="shared" si="7"/>
        <v>3</v>
      </c>
      <c r="K15" s="393">
        <f>_xlfn.IFNA(VLOOKUP(CONCATENATE($K$5,$B15,$C15),CAP!$A$6:$N$200,14,FALSE),0)</f>
        <v>0</v>
      </c>
      <c r="L15" s="169">
        <f>_xlfn.IFNA(VLOOKUP(CONCATENATE($L$5,$B15,$C15),'SER1'!$A$6:$N$200,14,FALSE),0)</f>
        <v>0</v>
      </c>
      <c r="M15" s="169">
        <f>_xlfn.IFNA(VLOOKUP(CONCATENATE($M$5,$B15,$C15),ALB!$A$6:$N$200,14,FALSE),0)</f>
        <v>0</v>
      </c>
      <c r="N15" s="169">
        <f>_xlfn.IFNA(VLOOKUP(CONCATENATE($N$5,$B15,$C15),KR!$A$6:$N$117,14,FALSE),0)</f>
        <v>0</v>
      </c>
      <c r="O15" s="169">
        <f>_xlfn.IFNA(VLOOKUP(CONCATENATE($O$5,$B15,$C15),[2]SER2!$A$6:$N$144,14,FALSE),0)</f>
        <v>0</v>
      </c>
      <c r="P15" s="375">
        <f>_xlfn.IFNA(VLOOKUP(CONCATENATE($P$5,$B15,$C15),HARV!$A$6:$N$203,14,FALSE),0)</f>
        <v>0</v>
      </c>
      <c r="Q15" s="169">
        <f>_xlfn.IFNA(VLOOKUP(CONCATENATE($Q$5,$B15,$C15),DARD!$A$6:$N$203,14,FALSE),0)</f>
        <v>0</v>
      </c>
      <c r="R15" s="169">
        <f>_xlfn.IFNA(VLOOKUP(CONCATENATE($R$5,$B15,$C15),AVON!$A$6:$N$200,14,FALSE),0)</f>
        <v>0</v>
      </c>
      <c r="S15" s="169">
        <f>_xlfn.IFNA(VLOOKUP(CONCATENATE($S$5,$B15,$C15),MUR!$A$6:$N$200,14,FALSE),0)</f>
        <v>0</v>
      </c>
      <c r="T15" s="169">
        <f>_xlfn.IFNA(VLOOKUP(CONCATENATE($T$5,$B15,$C15),MOOR!$A$6:$N$200,14,FALSE),0)</f>
        <v>0</v>
      </c>
      <c r="U15" s="169">
        <f>_xlfn.IFNA(VLOOKUP(CONCATENATE($U$5,$B15,$C15),MORT!$A$6:$N$198,14,FALSE),0)</f>
        <v>0</v>
      </c>
      <c r="V15" s="169">
        <f>_xlfn.IFNA(VLOOKUP(CONCATENATE($V$5,$B15,$C15),KAL!$A$8:$N$198,14,FALSE),0)</f>
        <v>0</v>
      </c>
      <c r="W15" s="169">
        <f>_xlfn.IFNA(VLOOKUP(CONCATENATE($W$5,$B15,$C15),GID!$A$8:$N$198,14,FALSE),0)</f>
        <v>0</v>
      </c>
      <c r="X15" s="169">
        <f>_xlfn.IFNA(VLOOKUP(CONCATENATE($X$5,$B15,$C15),KEL!$A$6:$N$198,14,FALSE),0)</f>
        <v>0</v>
      </c>
      <c r="Y15" s="169">
        <f>_xlfn.IFNA(VLOOKUP(CONCATENATE($Y$5,$B15,$C15),ESP!$A$6:$N$198,14,FALSE),0)</f>
        <v>0</v>
      </c>
      <c r="Z15" s="169">
        <f>_xlfn.IFNA(VLOOKUP(CONCATENATE($Z$5,$B15,$C15),MOON!$A$6:$N$195,14,FALSE),0)</f>
        <v>0</v>
      </c>
      <c r="AA15" s="169">
        <f>_xlfn.IFNA(VLOOKUP(CONCATENATE($AA$5,$B15,$C15),DRY!$A$6:$N$200,14,FALSE),0)</f>
        <v>0</v>
      </c>
      <c r="AB15" s="169">
        <f>_xlfn.IFNA(VLOOKUP(CONCATENATE($AB$5,$B15,$C15),WALL!$A$6:$N$200,14,FALSE),0)</f>
        <v>0</v>
      </c>
      <c r="AC15" s="169">
        <f>_xlfn.IFNA(VLOOKUP(CONCATENATE($AC$5,$B15,$C15),PCWA!$A$6:$N$200,14,FALSE),0)</f>
        <v>0</v>
      </c>
      <c r="AD15" s="169"/>
      <c r="AE15" s="169"/>
      <c r="AF15" s="169"/>
      <c r="AG15" s="169">
        <f>_xlfn.IFNA(VLOOKUP(CONCATENATE($AG$5,$B15,$C15),Spare5!$A$6:$N$197,14,FALSE),0)</f>
        <v>0</v>
      </c>
      <c r="AH15" s="170">
        <f>_xlfn.IFNA(VLOOKUP(CONCATENATE($AH$5,$B15,$C15),PCWA!$A$6:$N$231,14,FALSE),0)</f>
        <v>0</v>
      </c>
      <c r="AI15" s="157"/>
    </row>
    <row r="16" spans="1:35" x14ac:dyDescent="0.2">
      <c r="A16" s="586"/>
      <c r="B16" s="378"/>
      <c r="C16" s="372"/>
      <c r="D16" s="372"/>
      <c r="E16" s="372"/>
      <c r="F16" s="381"/>
      <c r="G16" s="373"/>
      <c r="H16" s="374">
        <f t="shared" si="3"/>
        <v>0</v>
      </c>
      <c r="I16" s="380">
        <f t="shared" si="4"/>
        <v>0</v>
      </c>
      <c r="J16" s="454">
        <f t="shared" si="7"/>
        <v>3</v>
      </c>
      <c r="K16" s="393">
        <f>_xlfn.IFNA(VLOOKUP(CONCATENATE($K$5,$B16,$C16),CAP!$A$6:$N$200,14,FALSE),0)</f>
        <v>0</v>
      </c>
      <c r="L16" s="169">
        <f>_xlfn.IFNA(VLOOKUP(CONCATENATE($L$5,$B16,$C16),'SER1'!$A$6:$N$200,14,FALSE),0)</f>
        <v>0</v>
      </c>
      <c r="M16" s="169">
        <f>_xlfn.IFNA(VLOOKUP(CONCATENATE($M$5,$B16,$C16),ALB!$A$6:$N$200,14,FALSE),0)</f>
        <v>0</v>
      </c>
      <c r="N16" s="169">
        <f>_xlfn.IFNA(VLOOKUP(CONCATENATE($N$5,$B16,$C16),KR!$A$6:$N$117,14,FALSE),0)</f>
        <v>0</v>
      </c>
      <c r="O16" s="169">
        <f>_xlfn.IFNA(VLOOKUP(CONCATENATE($O$5,$B16,$C16),[2]SER2!$A$6:$N$144,14,FALSE),0)</f>
        <v>0</v>
      </c>
      <c r="P16" s="375">
        <f>_xlfn.IFNA(VLOOKUP(CONCATENATE($P$5,$B16,$C16),HARV!$A$6:$N$203,14,FALSE),0)</f>
        <v>0</v>
      </c>
      <c r="Q16" s="169">
        <f>_xlfn.IFNA(VLOOKUP(CONCATENATE($Q$5,$B16,$C16),DARD!$A$6:$N$203,14,FALSE),0)</f>
        <v>0</v>
      </c>
      <c r="R16" s="169">
        <f>_xlfn.IFNA(VLOOKUP(CONCATENATE($R$5,$B16,$C16),AVON!$A$6:$N$200,14,FALSE),0)</f>
        <v>0</v>
      </c>
      <c r="S16" s="169">
        <f>_xlfn.IFNA(VLOOKUP(CONCATENATE($S$5,$B16,$C16),MUR!$A$6:$N$200,14,FALSE),0)</f>
        <v>0</v>
      </c>
      <c r="T16" s="169">
        <f>_xlfn.IFNA(VLOOKUP(CONCATENATE($T$5,$B16,$C16),MOOR!$A$6:$N$200,14,FALSE),0)</f>
        <v>0</v>
      </c>
      <c r="U16" s="169">
        <f>_xlfn.IFNA(VLOOKUP(CONCATENATE($U$5,$B16,$C16),MORT!$A$6:$N$198,14,FALSE),0)</f>
        <v>0</v>
      </c>
      <c r="V16" s="169">
        <f>_xlfn.IFNA(VLOOKUP(CONCATENATE($V$5,$B16,$C16),KAL!$A$8:$N$198,14,FALSE),0)</f>
        <v>0</v>
      </c>
      <c r="W16" s="169">
        <f>_xlfn.IFNA(VLOOKUP(CONCATENATE($W$5,$B16,$C16),GID!$A$8:$N$198,14,FALSE),0)</f>
        <v>0</v>
      </c>
      <c r="X16" s="169">
        <f>_xlfn.IFNA(VLOOKUP(CONCATENATE($X$5,$B16,$C16),KEL!$A$6:$N$198,14,FALSE),0)</f>
        <v>0</v>
      </c>
      <c r="Y16" s="169">
        <f>_xlfn.IFNA(VLOOKUP(CONCATENATE($Y$5,$B16,$C16),ESP!$A$6:$N$198,14,FALSE),0)</f>
        <v>0</v>
      </c>
      <c r="Z16" s="169">
        <f>_xlfn.IFNA(VLOOKUP(CONCATENATE($Z$5,$B16,$C16),MOON!$A$6:$N$195,14,FALSE),0)</f>
        <v>0</v>
      </c>
      <c r="AA16" s="169">
        <f>_xlfn.IFNA(VLOOKUP(CONCATENATE($AA$5,$B16,$C16),DRY!$A$6:$N$200,14,FALSE),0)</f>
        <v>0</v>
      </c>
      <c r="AB16" s="169">
        <f>_xlfn.IFNA(VLOOKUP(CONCATENATE($AB$5,$B16,$C16),WALL!$A$6:$N$200,14,FALSE),0)</f>
        <v>0</v>
      </c>
      <c r="AC16" s="169">
        <f>_xlfn.IFNA(VLOOKUP(CONCATENATE($AC$5,$B16,$C16),[4]PCWA!$A$6:$N$200,14,FALSE),0)</f>
        <v>0</v>
      </c>
      <c r="AD16" s="169"/>
      <c r="AE16" s="169"/>
      <c r="AF16" s="169"/>
      <c r="AG16" s="169">
        <f>_xlfn.IFNA(VLOOKUP(CONCATENATE($AG$5,$B16,$C16),Spare5!$A$6:$N$197,14,FALSE),0)</f>
        <v>0</v>
      </c>
      <c r="AH16" s="170">
        <f>_xlfn.IFNA(VLOOKUP(CONCATENATE($AH$5,$B16,$C16),PCWA!$A$6:$N$231,14,FALSE),0)</f>
        <v>0</v>
      </c>
      <c r="AI16" s="157"/>
    </row>
    <row r="17" spans="1:35" x14ac:dyDescent="0.2">
      <c r="A17" s="586"/>
      <c r="B17" s="378"/>
      <c r="C17" s="372"/>
      <c r="D17" s="372"/>
      <c r="E17" s="372"/>
      <c r="F17" s="381"/>
      <c r="G17" s="373"/>
      <c r="H17" s="374">
        <f t="shared" si="3"/>
        <v>0</v>
      </c>
      <c r="I17" s="380">
        <f t="shared" si="4"/>
        <v>0</v>
      </c>
      <c r="J17" s="454">
        <f t="shared" si="7"/>
        <v>3</v>
      </c>
      <c r="K17" s="393">
        <f>_xlfn.IFNA(VLOOKUP(CONCATENATE($K$5,$B17,$C17),CAP!$A$6:$N$200,14,FALSE),0)</f>
        <v>0</v>
      </c>
      <c r="L17" s="169">
        <f>_xlfn.IFNA(VLOOKUP(CONCATENATE($L$5,$B17,$C17),'SER1'!$A$6:$N$200,14,FALSE),0)</f>
        <v>0</v>
      </c>
      <c r="M17" s="169">
        <f>_xlfn.IFNA(VLOOKUP(CONCATENATE($M$5,$B17,$C17),ALB!$A$6:$N$200,14,FALSE),0)</f>
        <v>0</v>
      </c>
      <c r="N17" s="169">
        <f>_xlfn.IFNA(VLOOKUP(CONCATENATE($N$5,$B17,$C17),KR!$A$6:$N$117,14,FALSE),0)</f>
        <v>0</v>
      </c>
      <c r="O17" s="169">
        <f>_xlfn.IFNA(VLOOKUP(CONCATENATE($O$5,$B17,$C17),[2]SER2!$A$6:$N$144,14,FALSE),0)</f>
        <v>0</v>
      </c>
      <c r="P17" s="375">
        <f>_xlfn.IFNA(VLOOKUP(CONCATENATE($P$5,$B17,$C17),HARV!$A$6:$N$203,14,FALSE),0)</f>
        <v>0</v>
      </c>
      <c r="Q17" s="169">
        <f>_xlfn.IFNA(VLOOKUP(CONCATENATE($Q$5,$B17,$C17),DARD!$A$6:$N$203,14,FALSE),0)</f>
        <v>0</v>
      </c>
      <c r="R17" s="169">
        <f>_xlfn.IFNA(VLOOKUP(CONCATENATE($R$5,$B17,$C17),AVON!$A$6:$N$200,14,FALSE),0)</f>
        <v>0</v>
      </c>
      <c r="S17" s="169">
        <f>_xlfn.IFNA(VLOOKUP(CONCATENATE($S$5,$B17,$C17),MUR!$A$6:$N$200,14,FALSE),0)</f>
        <v>0</v>
      </c>
      <c r="T17" s="169">
        <f>_xlfn.IFNA(VLOOKUP(CONCATENATE($T$5,$B17,$C17),MOOR!$A$6:$N$200,14,FALSE),0)</f>
        <v>0</v>
      </c>
      <c r="U17" s="169">
        <f>_xlfn.IFNA(VLOOKUP(CONCATENATE($U$5,$B17,$C17),MORT!$A$6:$N$198,14,FALSE),0)</f>
        <v>0</v>
      </c>
      <c r="V17" s="169">
        <f>_xlfn.IFNA(VLOOKUP(CONCATENATE($V$5,$B17,$C17),KAL!$A$8:$N$198,14,FALSE),0)</f>
        <v>0</v>
      </c>
      <c r="W17" s="169">
        <f>_xlfn.IFNA(VLOOKUP(CONCATENATE($W$5,$B17,$C17),GID!$A$8:$N$198,14,FALSE),0)</f>
        <v>0</v>
      </c>
      <c r="X17" s="169">
        <f>_xlfn.IFNA(VLOOKUP(CONCATENATE($X$5,$B17,$C17),KEL!$A$6:$N$198,14,FALSE),0)</f>
        <v>0</v>
      </c>
      <c r="Y17" s="169">
        <f>_xlfn.IFNA(VLOOKUP(CONCATENATE($Y$5,$B17,$C17),ESP!$A$6:$N$198,14,FALSE),0)</f>
        <v>0</v>
      </c>
      <c r="Z17" s="169">
        <f>_xlfn.IFNA(VLOOKUP(CONCATENATE($Z$5,$B17,$C17),MOON!$A$6:$N$195,14,FALSE),0)</f>
        <v>0</v>
      </c>
      <c r="AA17" s="169">
        <f>_xlfn.IFNA(VLOOKUP(CONCATENATE($AA$5,$B17,$C17),DRY!$A$6:$N$200,14,FALSE),0)</f>
        <v>0</v>
      </c>
      <c r="AB17" s="169">
        <f>_xlfn.IFNA(VLOOKUP(CONCATENATE($AB$5,$B17,$C17),WALL!$A$6:$N$200,14,FALSE),0)</f>
        <v>0</v>
      </c>
      <c r="AC17" s="169">
        <f>_xlfn.IFNA(VLOOKUP(CONCATENATE($AC$5,$B17,$C17),[4]PCWA!$A$6:$N$200,14,FALSE),0)</f>
        <v>0</v>
      </c>
      <c r="AD17" s="169"/>
      <c r="AE17" s="169"/>
      <c r="AF17" s="169"/>
      <c r="AG17" s="169">
        <f>_xlfn.IFNA(VLOOKUP(CONCATENATE($AG$5,$B17,$C17),Spare5!$A$6:$N$197,14,FALSE),0)</f>
        <v>0</v>
      </c>
      <c r="AH17" s="170">
        <f>_xlfn.IFNA(VLOOKUP(CONCATENATE($AH$5,$B17,$C17),PCWA!$A$6:$N$231,14,FALSE),0)</f>
        <v>0</v>
      </c>
      <c r="AI17" s="157"/>
    </row>
    <row r="18" spans="1:35" x14ac:dyDescent="0.2">
      <c r="A18" s="586"/>
      <c r="B18" s="378"/>
      <c r="C18" s="372"/>
      <c r="D18" s="372"/>
      <c r="E18" s="372"/>
      <c r="F18" s="381"/>
      <c r="G18" s="373"/>
      <c r="H18" s="374">
        <f t="shared" si="3"/>
        <v>0</v>
      </c>
      <c r="I18" s="380">
        <f t="shared" si="4"/>
        <v>0</v>
      </c>
      <c r="J18" s="454">
        <f t="shared" si="7"/>
        <v>3</v>
      </c>
      <c r="K18" s="393">
        <f>_xlfn.IFNA(VLOOKUP(CONCATENATE($K$5,$B18,$C18),CAP!$A$6:$N$200,14,FALSE),0)</f>
        <v>0</v>
      </c>
      <c r="L18" s="169">
        <f>_xlfn.IFNA(VLOOKUP(CONCATENATE($L$5,$B18,$C18),'SER1'!$A$6:$N$200,14,FALSE),0)</f>
        <v>0</v>
      </c>
      <c r="M18" s="169">
        <f>_xlfn.IFNA(VLOOKUP(CONCATENATE($M$5,$B18,$C18),ALB!$A$6:$N$200,14,FALSE),0)</f>
        <v>0</v>
      </c>
      <c r="N18" s="169">
        <f>_xlfn.IFNA(VLOOKUP(CONCATENATE($N$5,$B18,$C18),KR!$A$6:$N$117,14,FALSE),0)</f>
        <v>0</v>
      </c>
      <c r="O18" s="169">
        <f>_xlfn.IFNA(VLOOKUP(CONCATENATE($O$5,$B18,$C18),[2]SER2!$A$6:$N$144,14,FALSE),0)</f>
        <v>0</v>
      </c>
      <c r="P18" s="375">
        <f>_xlfn.IFNA(VLOOKUP(CONCATENATE($P$5,$B18,$C18),HARV!$A$6:$N$203,14,FALSE),0)</f>
        <v>0</v>
      </c>
      <c r="Q18" s="169">
        <f>_xlfn.IFNA(VLOOKUP(CONCATENATE($Q$5,$B18,$C18),DARD!$A$6:$N$203,14,FALSE),0)</f>
        <v>0</v>
      </c>
      <c r="R18" s="169">
        <f>_xlfn.IFNA(VLOOKUP(CONCATENATE($R$5,$B18,$C18),AVON!$A$6:$N$200,14,FALSE),0)</f>
        <v>0</v>
      </c>
      <c r="S18" s="169">
        <f>_xlfn.IFNA(VLOOKUP(CONCATENATE($S$5,$B18,$C18),MUR!$A$6:$N$200,14,FALSE),0)</f>
        <v>0</v>
      </c>
      <c r="T18" s="169">
        <f>_xlfn.IFNA(VLOOKUP(CONCATENATE($T$5,$B18,$C18),MOOR!$A$6:$N$200,14,FALSE),0)</f>
        <v>0</v>
      </c>
      <c r="U18" s="169">
        <f>_xlfn.IFNA(VLOOKUP(CONCATENATE($U$5,$B18,$C18),MORT!$A$6:$N$198,14,FALSE),0)</f>
        <v>0</v>
      </c>
      <c r="V18" s="169">
        <f>_xlfn.IFNA(VLOOKUP(CONCATENATE($V$5,$B18,$C18),KAL!$A$8:$N$198,14,FALSE),0)</f>
        <v>0</v>
      </c>
      <c r="W18" s="169">
        <f>_xlfn.IFNA(VLOOKUP(CONCATENATE($W$5,$B18,$C18),GID!$A$8:$N$198,14,FALSE),0)</f>
        <v>0</v>
      </c>
      <c r="X18" s="169">
        <f>_xlfn.IFNA(VLOOKUP(CONCATENATE($X$5,$B18,$C18),KEL!$A$6:$N$198,14,FALSE),0)</f>
        <v>0</v>
      </c>
      <c r="Y18" s="169">
        <f>_xlfn.IFNA(VLOOKUP(CONCATENATE($Y$5,$B18,$C18),ESP!$A$6:$N$198,14,FALSE),0)</f>
        <v>0</v>
      </c>
      <c r="Z18" s="169">
        <f>_xlfn.IFNA(VLOOKUP(CONCATENATE($Z$5,$B18,$C18),MOON!$A$6:$N$195,14,FALSE),0)</f>
        <v>0</v>
      </c>
      <c r="AA18" s="169">
        <f>_xlfn.IFNA(VLOOKUP(CONCATENATE($AA$5,$B18,$C18),DRY!$A$6:$N$200,14,FALSE),0)</f>
        <v>0</v>
      </c>
      <c r="AB18" s="169">
        <f>_xlfn.IFNA(VLOOKUP(CONCATENATE($AB$5,$B18,$C18),WALL!$A$6:$N$200,14,FALSE),0)</f>
        <v>0</v>
      </c>
      <c r="AC18" s="169">
        <f>_xlfn.IFNA(VLOOKUP(CONCATENATE($AC$5,$B18,$C18),[4]PCWA!$A$6:$N$200,14,FALSE),0)</f>
        <v>0</v>
      </c>
      <c r="AD18" s="169"/>
      <c r="AE18" s="169"/>
      <c r="AF18" s="169"/>
      <c r="AG18" s="169">
        <f>_xlfn.IFNA(VLOOKUP(CONCATENATE($AG$5,$B18,$C18),Spare5!$A$6:$N$197,14,FALSE),0)</f>
        <v>0</v>
      </c>
      <c r="AH18" s="170">
        <f>_xlfn.IFNA(VLOOKUP(CONCATENATE($AH$5,$B18,$C18),PCWA!$A$6:$N$231,14,FALSE),0)</f>
        <v>0</v>
      </c>
      <c r="AI18" s="157"/>
    </row>
    <row r="19" spans="1:35" x14ac:dyDescent="0.2">
      <c r="A19" s="586"/>
      <c r="B19" s="164"/>
      <c r="C19" s="171"/>
      <c r="D19" s="171"/>
      <c r="E19" s="171"/>
      <c r="F19" s="172"/>
      <c r="G19" s="373"/>
      <c r="H19" s="374">
        <f t="shared" si="3"/>
        <v>0</v>
      </c>
      <c r="I19" s="380">
        <f t="shared" si="4"/>
        <v>0</v>
      </c>
      <c r="J19" s="454">
        <f t="shared" si="7"/>
        <v>3</v>
      </c>
      <c r="K19" s="393">
        <f>_xlfn.IFNA(VLOOKUP(CONCATENATE($K$5,$B19,$C19),CAP!$A$6:$N$200,14,FALSE),0)</f>
        <v>0</v>
      </c>
      <c r="L19" s="169">
        <f>_xlfn.IFNA(VLOOKUP(CONCATENATE($L$5,$B19,$C19),'SER1'!$A$6:$N$200,14,FALSE),0)</f>
        <v>0</v>
      </c>
      <c r="M19" s="169">
        <f>_xlfn.IFNA(VLOOKUP(CONCATENATE($M$5,$B19,$C19),ALB!$A$6:$N$200,14,FALSE),0)</f>
        <v>0</v>
      </c>
      <c r="N19" s="169">
        <f>_xlfn.IFNA(VLOOKUP(CONCATENATE($N$5,$B19,$C19),KR!$A$6:$N$117,14,FALSE),0)</f>
        <v>0</v>
      </c>
      <c r="O19" s="169">
        <f>_xlfn.IFNA(VLOOKUP(CONCATENATE($O$5,$B19,$C19),[2]SER2!$A$6:$N$144,14,FALSE),0)</f>
        <v>0</v>
      </c>
      <c r="P19" s="375">
        <f>_xlfn.IFNA(VLOOKUP(CONCATENATE($P$5,$B19,$C19),HARV!$A$6:$N$203,14,FALSE),0)</f>
        <v>0</v>
      </c>
      <c r="Q19" s="169">
        <f>_xlfn.IFNA(VLOOKUP(CONCATENATE($Q$5,$B19,$C19),DARD!$A$6:$N$203,14,FALSE),0)</f>
        <v>0</v>
      </c>
      <c r="R19" s="169">
        <f>_xlfn.IFNA(VLOOKUP(CONCATENATE($R$5,$B19,$C19),AVON!$A$6:$N$200,14,FALSE),0)</f>
        <v>0</v>
      </c>
      <c r="S19" s="169">
        <f>_xlfn.IFNA(VLOOKUP(CONCATENATE($S$5,$B19,$C19),MUR!$A$6:$N$200,14,FALSE),0)</f>
        <v>0</v>
      </c>
      <c r="T19" s="169">
        <f>_xlfn.IFNA(VLOOKUP(CONCATENATE($T$5,$B19,$C19),MOOR!$A$6:$N$200,14,FALSE),0)</f>
        <v>0</v>
      </c>
      <c r="U19" s="169">
        <f>_xlfn.IFNA(VLOOKUP(CONCATENATE($U$5,$B19,$C19),MORT!$A$6:$N$198,14,FALSE),0)</f>
        <v>0</v>
      </c>
      <c r="V19" s="169">
        <f>_xlfn.IFNA(VLOOKUP(CONCATENATE($V$5,$B19,$C19),KAL!$A$8:$N$198,14,FALSE),0)</f>
        <v>0</v>
      </c>
      <c r="W19" s="169">
        <f>_xlfn.IFNA(VLOOKUP(CONCATENATE($W$5,$B19,$C19),GID!$A$8:$N$198,14,FALSE),0)</f>
        <v>0</v>
      </c>
      <c r="X19" s="169">
        <f>_xlfn.IFNA(VLOOKUP(CONCATENATE($X$5,$B19,$C19),KEL!$A$6:$N$198,14,FALSE),0)</f>
        <v>0</v>
      </c>
      <c r="Y19" s="169">
        <f>_xlfn.IFNA(VLOOKUP(CONCATENATE($Y$5,$B19,$C19),ESP!$A$6:$N$198,14,FALSE),0)</f>
        <v>0</v>
      </c>
      <c r="Z19" s="169">
        <f>_xlfn.IFNA(VLOOKUP(CONCATENATE($Z$5,$B19,$C19),MOON!$A$6:$N$195,14,FALSE),0)</f>
        <v>0</v>
      </c>
      <c r="AA19" s="169">
        <f>_xlfn.IFNA(VLOOKUP(CONCATENATE($AA$5,$B19,$C19),DRY!$A$6:$N$200,14,FALSE),0)</f>
        <v>0</v>
      </c>
      <c r="AB19" s="169">
        <f>_xlfn.IFNA(VLOOKUP(CONCATENATE($AB$5,$B19,$C19),WALL!$A$6:$N$200,14,FALSE),0)</f>
        <v>0</v>
      </c>
      <c r="AC19" s="169">
        <f>_xlfn.IFNA(VLOOKUP(CONCATENATE($AC$5,$B19,$C19),[4]PCWA!$A$6:$N$200,14,FALSE),0)</f>
        <v>0</v>
      </c>
      <c r="AD19" s="169"/>
      <c r="AE19" s="169"/>
      <c r="AF19" s="169"/>
      <c r="AG19" s="169">
        <f>_xlfn.IFNA(VLOOKUP(CONCATENATE($AG$5,$B19,$C19),Spare5!$A$6:$N$197,14,FALSE),0)</f>
        <v>0</v>
      </c>
      <c r="AH19" s="170">
        <f>_xlfn.IFNA(VLOOKUP(CONCATENATE($AH$5,$B19,$C19),PCWA!$A$6:$N$231,14,FALSE),0)</f>
        <v>0</v>
      </c>
      <c r="AI19" s="157"/>
    </row>
    <row r="20" spans="1:35" s="3" customFormat="1" x14ac:dyDescent="0.2">
      <c r="A20" s="586"/>
      <c r="B20" s="164"/>
      <c r="C20" s="171"/>
      <c r="D20" s="171"/>
      <c r="E20" s="171"/>
      <c r="F20" s="172"/>
      <c r="G20" s="373"/>
      <c r="H20" s="374">
        <f t="shared" si="3"/>
        <v>0</v>
      </c>
      <c r="I20" s="380">
        <f t="shared" si="4"/>
        <v>0</v>
      </c>
      <c r="J20" s="454">
        <f t="shared" si="7"/>
        <v>3</v>
      </c>
      <c r="K20" s="393">
        <f>_xlfn.IFNA(VLOOKUP(CONCATENATE($K$5,$B20,$C20),CAP!$A$6:$N$200,14,FALSE),0)</f>
        <v>0</v>
      </c>
      <c r="L20" s="169">
        <f>_xlfn.IFNA(VLOOKUP(CONCATENATE($L$5,$B20,$C20),'SER1'!$A$6:$N$200,14,FALSE),0)</f>
        <v>0</v>
      </c>
      <c r="M20" s="169">
        <f>_xlfn.IFNA(VLOOKUP(CONCATENATE($M$5,$B20,$C20),ALB!$A$6:$N$200,14,FALSE),0)</f>
        <v>0</v>
      </c>
      <c r="N20" s="169">
        <f>_xlfn.IFNA(VLOOKUP(CONCATENATE($N$5,$B20,$C20),KR!$A$6:$N$117,14,FALSE),0)</f>
        <v>0</v>
      </c>
      <c r="O20" s="169">
        <f>_xlfn.IFNA(VLOOKUP(CONCATENATE($O$5,$B20,$C20),[2]SER2!$A$6:$N$144,14,FALSE),0)</f>
        <v>0</v>
      </c>
      <c r="P20" s="375">
        <f>_xlfn.IFNA(VLOOKUP(CONCATENATE($P$5,$B20,$C20),HARV!$A$6:$N$203,14,FALSE),0)</f>
        <v>0</v>
      </c>
      <c r="Q20" s="169">
        <f>_xlfn.IFNA(VLOOKUP(CONCATENATE($Q$5,$B20,$C20),DARD!$A$6:$N$203,14,FALSE),0)</f>
        <v>0</v>
      </c>
      <c r="R20" s="169">
        <f>_xlfn.IFNA(VLOOKUP(CONCATENATE($R$5,$B20,$C20),AVON!$A$6:$N$200,14,FALSE),0)</f>
        <v>0</v>
      </c>
      <c r="S20" s="169">
        <f>_xlfn.IFNA(VLOOKUP(CONCATENATE($S$5,$B20,$C20),MUR!$A$6:$N$200,14,FALSE),0)</f>
        <v>0</v>
      </c>
      <c r="T20" s="169">
        <f>_xlfn.IFNA(VLOOKUP(CONCATENATE($T$5,$B20,$C20),MOOR!$A$6:$N$200,14,FALSE),0)</f>
        <v>0</v>
      </c>
      <c r="U20" s="169">
        <f>_xlfn.IFNA(VLOOKUP(CONCATENATE($U$5,$B20,$C20),MORT!$A$6:$N$198,14,FALSE),0)</f>
        <v>0</v>
      </c>
      <c r="V20" s="169">
        <f>_xlfn.IFNA(VLOOKUP(CONCATENATE($V$5,$B20,$C20),KAL!$A$8:$N$198,14,FALSE),0)</f>
        <v>0</v>
      </c>
      <c r="W20" s="169">
        <f>_xlfn.IFNA(VLOOKUP(CONCATENATE($W$5,$B20,$C20),GID!$A$8:$N$198,14,FALSE),0)</f>
        <v>0</v>
      </c>
      <c r="X20" s="169">
        <f>_xlfn.IFNA(VLOOKUP(CONCATENATE($X$5,$B20,$C20),KEL!$A$6:$N$198,14,FALSE),0)</f>
        <v>0</v>
      </c>
      <c r="Y20" s="169">
        <f>_xlfn.IFNA(VLOOKUP(CONCATENATE($Y$5,$B20,$C20),ESP!$A$6:$N$198,14,FALSE),0)</f>
        <v>0</v>
      </c>
      <c r="Z20" s="169">
        <f>_xlfn.IFNA(VLOOKUP(CONCATENATE($Z$5,$B20,$C20),MOON!$A$6:$N$195,14,FALSE),0)</f>
        <v>0</v>
      </c>
      <c r="AA20" s="169">
        <f>_xlfn.IFNA(VLOOKUP(CONCATENATE($AA$5,$B20,$C20),DRY!$A$6:$N$200,14,FALSE),0)</f>
        <v>0</v>
      </c>
      <c r="AB20" s="169">
        <f>_xlfn.IFNA(VLOOKUP(CONCATENATE($AB$5,$B20,$C20),WALL!$A$6:$N$200,14,FALSE),0)</f>
        <v>0</v>
      </c>
      <c r="AC20" s="169">
        <f>_xlfn.IFNA(VLOOKUP(CONCATENATE($AC$5,$B20,$C20),[4]PCWA!$A$6:$N$200,14,FALSE),0)</f>
        <v>0</v>
      </c>
      <c r="AD20" s="169"/>
      <c r="AE20" s="169"/>
      <c r="AF20" s="169"/>
      <c r="AG20" s="169">
        <f>_xlfn.IFNA(VLOOKUP(CONCATENATE($AG$5,$B20,$C20),Spare5!$A$6:$N$197,14,FALSE),0)</f>
        <v>0</v>
      </c>
      <c r="AH20" s="170">
        <f>_xlfn.IFNA(VLOOKUP(CONCATENATE($AH$5,$B20,$C20),PCWA!$A$6:$N$231,14,FALSE),0)</f>
        <v>0</v>
      </c>
      <c r="AI20" s="157"/>
    </row>
    <row r="21" spans="1:35" s="3" customFormat="1" x14ac:dyDescent="0.2">
      <c r="A21" s="586"/>
      <c r="B21" s="164"/>
      <c r="C21" s="171"/>
      <c r="D21" s="171"/>
      <c r="E21" s="171"/>
      <c r="F21" s="172"/>
      <c r="G21" s="373"/>
      <c r="H21" s="374">
        <f t="shared" si="3"/>
        <v>0</v>
      </c>
      <c r="I21" s="380">
        <f t="shared" si="4"/>
        <v>0</v>
      </c>
      <c r="J21" s="454">
        <f t="shared" si="7"/>
        <v>3</v>
      </c>
      <c r="K21" s="393">
        <f>_xlfn.IFNA(VLOOKUP(CONCATENATE($K$5,$B21,$C21),CAP!$A$6:$N$200,14,FALSE),0)</f>
        <v>0</v>
      </c>
      <c r="L21" s="169">
        <f>_xlfn.IFNA(VLOOKUP(CONCATENATE($L$5,$B21,$C21),'SER1'!$A$6:$N$200,14,FALSE),0)</f>
        <v>0</v>
      </c>
      <c r="M21" s="169">
        <f>_xlfn.IFNA(VLOOKUP(CONCATENATE($M$5,$B21,$C21),ALB!$A$6:$N$200,14,FALSE),0)</f>
        <v>0</v>
      </c>
      <c r="N21" s="169">
        <f>_xlfn.IFNA(VLOOKUP(CONCATENATE($N$5,$B21,$C21),KR!$A$6:$N$117,14,FALSE),0)</f>
        <v>0</v>
      </c>
      <c r="O21" s="169">
        <f>_xlfn.IFNA(VLOOKUP(CONCATENATE($O$5,$B21,$C21),[2]SER2!$A$6:$N$144,14,FALSE),0)</f>
        <v>0</v>
      </c>
      <c r="P21" s="375">
        <f>_xlfn.IFNA(VLOOKUP(CONCATENATE($P$5,$B21,$C21),HARV!$A$6:$N$203,14,FALSE),0)</f>
        <v>0</v>
      </c>
      <c r="Q21" s="169">
        <f>_xlfn.IFNA(VLOOKUP(CONCATENATE($Q$5,$B21,$C21),DARD!$A$6:$N$203,14,FALSE),0)</f>
        <v>0</v>
      </c>
      <c r="R21" s="169">
        <f>_xlfn.IFNA(VLOOKUP(CONCATENATE($R$5,$B21,$C21),AVON!$A$6:$N$200,14,FALSE),0)</f>
        <v>0</v>
      </c>
      <c r="S21" s="169">
        <f>_xlfn.IFNA(VLOOKUP(CONCATENATE($S$5,$B21,$C21),MUR!$A$6:$N$200,14,FALSE),0)</f>
        <v>0</v>
      </c>
      <c r="T21" s="169">
        <f>_xlfn.IFNA(VLOOKUP(CONCATENATE($T$5,$B21,$C21),MOOR!$A$6:$N$200,14,FALSE),0)</f>
        <v>0</v>
      </c>
      <c r="U21" s="169">
        <f>_xlfn.IFNA(VLOOKUP(CONCATENATE($U$5,$B21,$C21),MORT!$A$6:$N$198,14,FALSE),0)</f>
        <v>0</v>
      </c>
      <c r="V21" s="169">
        <f>_xlfn.IFNA(VLOOKUP(CONCATENATE($V$5,$B21,$C21),KAL!$A$8:$N$198,14,FALSE),0)</f>
        <v>0</v>
      </c>
      <c r="W21" s="169">
        <f>_xlfn.IFNA(VLOOKUP(CONCATENATE($W$5,$B21,$C21),GID!$A$8:$N$198,14,FALSE),0)</f>
        <v>0</v>
      </c>
      <c r="X21" s="169">
        <f>_xlfn.IFNA(VLOOKUP(CONCATENATE($X$5,$B21,$C21),KEL!$A$6:$N$198,14,FALSE),0)</f>
        <v>0</v>
      </c>
      <c r="Y21" s="169">
        <f>_xlfn.IFNA(VLOOKUP(CONCATENATE($Y$5,$B21,$C21),ESP!$A$6:$N$198,14,FALSE),0)</f>
        <v>0</v>
      </c>
      <c r="Z21" s="169">
        <f>_xlfn.IFNA(VLOOKUP(CONCATENATE($Z$5,$B21,$C21),MOON!$A$6:$N$195,14,FALSE),0)</f>
        <v>0</v>
      </c>
      <c r="AA21" s="169">
        <f>_xlfn.IFNA(VLOOKUP(CONCATENATE($AA$5,$B21,$C21),DRY!$A$6:$N$200,14,FALSE),0)</f>
        <v>0</v>
      </c>
      <c r="AB21" s="169">
        <f>_xlfn.IFNA(VLOOKUP(CONCATENATE($AB$5,$B21,$C21),WALL!$A$6:$N$200,14,FALSE),0)</f>
        <v>0</v>
      </c>
      <c r="AC21" s="169">
        <f>_xlfn.IFNA(VLOOKUP(CONCATENATE($AC$5,$B21,$C21),[4]PCWA!$A$6:$N$200,14,FALSE),0)</f>
        <v>0</v>
      </c>
      <c r="AD21" s="169"/>
      <c r="AE21" s="169"/>
      <c r="AF21" s="169"/>
      <c r="AG21" s="169">
        <f>_xlfn.IFNA(VLOOKUP(CONCATENATE($AG$5,$B21,$C21),Spare5!$A$6:$N$197,14,FALSE),0)</f>
        <v>0</v>
      </c>
      <c r="AH21" s="170">
        <f>_xlfn.IFNA(VLOOKUP(CONCATENATE($AH$5,$B21,$C21),PCWA!$A$6:$N$231,14,FALSE),0)</f>
        <v>0</v>
      </c>
      <c r="AI21" s="157"/>
    </row>
    <row r="22" spans="1:35" x14ac:dyDescent="0.2">
      <c r="A22" s="586"/>
      <c r="B22" s="164"/>
      <c r="C22" s="171"/>
      <c r="D22" s="171"/>
      <c r="E22" s="171"/>
      <c r="F22" s="172"/>
      <c r="G22" s="373"/>
      <c r="H22" s="374">
        <f t="shared" si="3"/>
        <v>0</v>
      </c>
      <c r="I22" s="380">
        <f t="shared" si="4"/>
        <v>0</v>
      </c>
      <c r="J22" s="454">
        <f t="shared" si="7"/>
        <v>3</v>
      </c>
      <c r="K22" s="393">
        <f>_xlfn.IFNA(VLOOKUP(CONCATENATE($K$5,$B22,$C22),CAP!$A$6:$N$200,14,FALSE),0)</f>
        <v>0</v>
      </c>
      <c r="L22" s="169">
        <f>_xlfn.IFNA(VLOOKUP(CONCATENATE($L$5,$B22,$C22),'SER1'!$A$6:$N$200,14,FALSE),0)</f>
        <v>0</v>
      </c>
      <c r="M22" s="169">
        <f>_xlfn.IFNA(VLOOKUP(CONCATENATE($M$5,$B22,$C22),ALB!$A$6:$N$200,14,FALSE),0)</f>
        <v>0</v>
      </c>
      <c r="N22" s="169">
        <f>_xlfn.IFNA(VLOOKUP(CONCATENATE($N$5,$B22,$C22),KR!$A$6:$N$117,14,FALSE),0)</f>
        <v>0</v>
      </c>
      <c r="O22" s="169">
        <f>_xlfn.IFNA(VLOOKUP(CONCATENATE($O$5,$B22,$C22),[2]SER2!$A$6:$N$144,14,FALSE),0)</f>
        <v>0</v>
      </c>
      <c r="P22" s="375">
        <f>_xlfn.IFNA(VLOOKUP(CONCATENATE($P$5,$B22,$C22),HARV!$A$6:$N$203,14,FALSE),0)</f>
        <v>0</v>
      </c>
      <c r="Q22" s="169">
        <f>_xlfn.IFNA(VLOOKUP(CONCATENATE($Q$5,$B22,$C22),DARD!$A$6:$N$203,14,FALSE),0)</f>
        <v>0</v>
      </c>
      <c r="R22" s="169">
        <f>_xlfn.IFNA(VLOOKUP(CONCATENATE($R$5,$B22,$C22),AVON!$A$6:$N$200,14,FALSE),0)</f>
        <v>0</v>
      </c>
      <c r="S22" s="169">
        <f>_xlfn.IFNA(VLOOKUP(CONCATENATE($S$5,$B22,$C22),MUR!$A$6:$N$200,14,FALSE),0)</f>
        <v>0</v>
      </c>
      <c r="T22" s="169">
        <f>_xlfn.IFNA(VLOOKUP(CONCATENATE($T$5,$B22,$C22),MOOR!$A$6:$N$200,14,FALSE),0)</f>
        <v>0</v>
      </c>
      <c r="U22" s="169">
        <f>_xlfn.IFNA(VLOOKUP(CONCATENATE($U$5,$B22,$C22),MORT!$A$6:$N$198,14,FALSE),0)</f>
        <v>0</v>
      </c>
      <c r="V22" s="169">
        <f>_xlfn.IFNA(VLOOKUP(CONCATENATE($V$5,$B22,$C22),KAL!$A$8:$N$198,14,FALSE),0)</f>
        <v>0</v>
      </c>
      <c r="W22" s="169">
        <f>_xlfn.IFNA(VLOOKUP(CONCATENATE($W$5,$B22,$C22),GID!$A$8:$N$198,14,FALSE),0)</f>
        <v>0</v>
      </c>
      <c r="X22" s="169">
        <f>_xlfn.IFNA(VLOOKUP(CONCATENATE($X$5,$B22,$C22),KEL!$A$6:$N$198,14,FALSE),0)</f>
        <v>0</v>
      </c>
      <c r="Y22" s="169">
        <f>_xlfn.IFNA(VLOOKUP(CONCATENATE($Y$5,$B22,$C22),ESP!$A$6:$N$198,14,FALSE),0)</f>
        <v>0</v>
      </c>
      <c r="Z22" s="169">
        <f>_xlfn.IFNA(VLOOKUP(CONCATENATE($Z$5,$B22,$C22),MOON!$A$6:$N$195,14,FALSE),0)</f>
        <v>0</v>
      </c>
      <c r="AA22" s="169">
        <f>_xlfn.IFNA(VLOOKUP(CONCATENATE($AA$5,$B22,$C22),DRY!$A$6:$N$200,14,FALSE),0)</f>
        <v>0</v>
      </c>
      <c r="AB22" s="169">
        <f>_xlfn.IFNA(VLOOKUP(CONCATENATE($AB$5,$B22,$C22),WALL!$A$6:$N$200,14,FALSE),0)</f>
        <v>0</v>
      </c>
      <c r="AC22" s="169">
        <f>_xlfn.IFNA(VLOOKUP(CONCATENATE($AC$5,$B22,$C22),[4]PCWA!$A$6:$N$200,14,FALSE),0)</f>
        <v>0</v>
      </c>
      <c r="AD22" s="169"/>
      <c r="AE22" s="169"/>
      <c r="AF22" s="169"/>
      <c r="AG22" s="169">
        <f>_xlfn.IFNA(VLOOKUP(CONCATENATE($AG$5,$B22,$C22),Spare5!$A$6:$N$197,14,FALSE),0)</f>
        <v>0</v>
      </c>
      <c r="AH22" s="170">
        <f>_xlfn.IFNA(VLOOKUP(CONCATENATE($AH$5,$B22,$C22),PCWA!$A$6:$N$231,14,FALSE),0)</f>
        <v>0</v>
      </c>
      <c r="AI22" s="157"/>
    </row>
    <row r="23" spans="1:35" x14ac:dyDescent="0.2">
      <c r="A23" s="586"/>
      <c r="B23" s="164"/>
      <c r="C23" s="171"/>
      <c r="D23" s="171"/>
      <c r="E23" s="171"/>
      <c r="F23" s="172"/>
      <c r="G23" s="373"/>
      <c r="H23" s="374"/>
      <c r="I23" s="380"/>
      <c r="J23" s="373"/>
      <c r="K23" s="393">
        <f>_xlfn.IFNA(VLOOKUP(CONCATENATE($K$5,$B23,$C23),'SER1'!$A$6:$N$200,14,FALSE),0)</f>
        <v>0</v>
      </c>
      <c r="L23" s="169">
        <f>_xlfn.IFNA(VLOOKUP(CONCATENATE($L$5,$B23,$C23),ALB!$A$6:$N$200,14,FALSE),0)</f>
        <v>0</v>
      </c>
      <c r="M23" s="169">
        <f>_xlfn.IFNA(VLOOKUP(CONCATENATE($M$5,$B23,$C23),KR!$A$6:$N$182,14,FALSE),0)</f>
        <v>0</v>
      </c>
      <c r="N23" s="169">
        <f>_xlfn.IFNA(VLOOKUP(CONCATENATE($N$5,$B23,$C23),DARD!$A$6:$N$135,14,FALSE),0)</f>
        <v>0</v>
      </c>
      <c r="O23" s="169">
        <f>_xlfn.IFNA(VLOOKUP(CONCATENATE($O$5,$B23,$C23),AVON!$A$6:$N$144,14,FALSE),0)</f>
        <v>0</v>
      </c>
      <c r="P23" s="375">
        <f>_xlfn.IFNA(VLOOKUP(CONCATENATE($P$5,$B23,$C23),HARV!$A$6:$N$203,14,FALSE),0)</f>
        <v>0</v>
      </c>
      <c r="Q23" s="169">
        <f>_xlfn.IFNA(VLOOKUP(CONCATENATE($Q$5,$B23,$C23),MUR!$A$6:$N$203,14,FALSE),0)</f>
        <v>0</v>
      </c>
      <c r="R23" s="169">
        <f>_xlfn.IFNA(VLOOKUP(CONCATENATE($R$5,$B23,$C23),MOOR!$A$6:$N$200,14,FALSE),0)</f>
        <v>0</v>
      </c>
      <c r="S23" s="169">
        <f>_xlfn.IFNA(VLOOKUP(CONCATENATE($S$5,$B23,$C23),KAL!$A$6:$N$200,14,FALSE),0)</f>
        <v>0</v>
      </c>
      <c r="T23" s="169">
        <f>_xlfn.IFNA(VLOOKUP(CONCATENATE($T$5,$B23,$C23),MORT!$A$6:$N$200,14,FALSE),0)</f>
        <v>0</v>
      </c>
      <c r="U23" s="169">
        <f>_xlfn.IFNA(VLOOKUP(CONCATENATE($U$5,$B23,$C23),ESP!$A$6:$N$198,14,FALSE),0)</f>
        <v>0</v>
      </c>
      <c r="V23" s="169">
        <f>_xlfn.IFNA(VLOOKUP(CONCATENATE($V$5,$B23,$C23),MOON!$A$8:$N$198,14,FALSE),0)</f>
        <v>0</v>
      </c>
      <c r="W23" s="169">
        <f>_xlfn.IFNA(VLOOKUP(CONCATENATE($W$5,$B23,$C23),DRY!$A$8:$N$198,14,FALSE),0)</f>
        <v>0</v>
      </c>
      <c r="X23" s="169">
        <f>_xlfn.IFNA(VLOOKUP(CONCATENATE($Y$5,$B23,$C23),[4]PCWA!$A$6:$N$198,14,FALSE),0)</f>
        <v>0</v>
      </c>
      <c r="Y23" s="169">
        <f>_xlfn.IFNA(VLOOKUP(CONCATENATE($Y$5,$B23,$C23),[4]PCWA!$A$6:$N$198,14,FALSE),0)</f>
        <v>0</v>
      </c>
      <c r="Z23" s="169"/>
      <c r="AA23" s="169"/>
      <c r="AB23" s="169"/>
      <c r="AC23" s="169"/>
      <c r="AD23" s="169"/>
      <c r="AE23" s="169"/>
      <c r="AF23" s="169"/>
      <c r="AG23" s="169">
        <f>_xlfn.IFNA(VLOOKUP(CONCATENATE($AG$5,$B23,$C23),Spare5!$A$6:$N$197,14,FALSE),0)</f>
        <v>0</v>
      </c>
      <c r="AH23" s="170">
        <f>_xlfn.IFNA(VLOOKUP(CONCATENATE($AH$5,$B23,$C23),PCWA!$A$6:$N$231,14,FALSE),0)</f>
        <v>0</v>
      </c>
      <c r="AI23" s="157"/>
    </row>
    <row r="24" spans="1:35" x14ac:dyDescent="0.2">
      <c r="A24" s="586"/>
      <c r="B24" s="164"/>
      <c r="C24" s="171"/>
      <c r="D24" s="165"/>
      <c r="E24" s="165"/>
      <c r="F24" s="172"/>
      <c r="G24" s="373"/>
      <c r="H24" s="374"/>
      <c r="I24" s="380"/>
      <c r="J24" s="373"/>
      <c r="K24" s="393">
        <f>_xlfn.IFNA(VLOOKUP(CONCATENATE($K$5,$B24,$C24),'SER1'!$A$6:$N$200,14,FALSE),0)</f>
        <v>0</v>
      </c>
      <c r="L24" s="169">
        <f>_xlfn.IFNA(VLOOKUP(CONCATENATE($L$5,$B24,$C24),ALB!$A$6:$N$200,14,FALSE),0)</f>
        <v>0</v>
      </c>
      <c r="M24" s="169">
        <f>_xlfn.IFNA(VLOOKUP(CONCATENATE($M$5,$B24,$C24),KR!$A$6:$N$182,14,FALSE),0)</f>
        <v>0</v>
      </c>
      <c r="N24" s="169">
        <f>_xlfn.IFNA(VLOOKUP(CONCATENATE($N$5,$B24,$C24),DARD!$A$6:$N$135,14,FALSE),0)</f>
        <v>0</v>
      </c>
      <c r="O24" s="169">
        <f>_xlfn.IFNA(VLOOKUP(CONCATENATE($O$5,$B24,$C24),AVON!$A$6:$N$144,14,FALSE),0)</f>
        <v>0</v>
      </c>
      <c r="P24" s="375"/>
      <c r="Q24" s="169">
        <f>_xlfn.IFNA(VLOOKUP(CONCATENATE($Q$5,$B24,$C24),MUR!$A$6:$N$203,14,FALSE),0)</f>
        <v>0</v>
      </c>
      <c r="R24" s="169">
        <f>_xlfn.IFNA(VLOOKUP(CONCATENATE($R$5,$B24,$C24),MOOR!$A$6:$N$200,14,FALSE),0)</f>
        <v>0</v>
      </c>
      <c r="S24" s="169">
        <f>_xlfn.IFNA(VLOOKUP(CONCATENATE($S$5,$B24,$C24),KAL!$A$6:$N$200,14,FALSE),0)</f>
        <v>0</v>
      </c>
      <c r="T24" s="169">
        <f>_xlfn.IFNA(VLOOKUP(CONCATENATE($T$5,$B24,$C24),MORT!$A$6:$N$200,14,FALSE),0)</f>
        <v>0</v>
      </c>
      <c r="U24" s="169">
        <f>_xlfn.IFNA(VLOOKUP(CONCATENATE($U$5,$B24,$C24),ESP!$A$6:$N$198,14,FALSE),0)</f>
        <v>0</v>
      </c>
      <c r="V24" s="169">
        <f>_xlfn.IFNA(VLOOKUP(CONCATENATE($V$5,$B24,$C24),MOON!$A$8:$N$198,14,FALSE),0)</f>
        <v>0</v>
      </c>
      <c r="W24" s="169">
        <f>_xlfn.IFNA(VLOOKUP(CONCATENATE($W$5,$B24,$C24),DRY!$A$8:$N$198,14,FALSE),0)</f>
        <v>0</v>
      </c>
      <c r="X24" s="169">
        <f>_xlfn.IFNA(VLOOKUP(CONCATENATE($Y$5,$B24,$C24),[4]PCWA!$A$6:$N$198,14,FALSE),0)</f>
        <v>0</v>
      </c>
      <c r="Y24" s="169">
        <f>_xlfn.IFNA(VLOOKUP(CONCATENATE($Y$5,$B24,$C24),[4]PCWA!$A$6:$N$198,14,FALSE),0)</f>
        <v>0</v>
      </c>
      <c r="Z24" s="169"/>
      <c r="AA24" s="169"/>
      <c r="AB24" s="169"/>
      <c r="AC24" s="169"/>
      <c r="AD24" s="169"/>
      <c r="AE24" s="169"/>
      <c r="AF24" s="169">
        <f>_xlfn.IFNA(VLOOKUP(CONCATENATE($AF$5,$B24,$C24),KAL!$A$6:$N$200,14,FALSE),0)</f>
        <v>0</v>
      </c>
      <c r="AG24" s="169">
        <f>_xlfn.IFNA(VLOOKUP(CONCATENATE($AG$5,$B24,$C24),Spare5!$A$6:$N$197,14,FALSE),0)</f>
        <v>0</v>
      </c>
      <c r="AH24" s="170">
        <f>_xlfn.IFNA(VLOOKUP(CONCATENATE($AH$5,$B24,$C24),PCWA!$A$6:$N$231,14,FALSE),0)</f>
        <v>0</v>
      </c>
      <c r="AI24" s="157"/>
    </row>
    <row r="25" spans="1:35" x14ac:dyDescent="0.2">
      <c r="A25" s="586"/>
      <c r="B25" s="164"/>
      <c r="C25" s="171"/>
      <c r="D25" s="171"/>
      <c r="E25" s="171"/>
      <c r="F25" s="172"/>
      <c r="G25" s="168"/>
      <c r="H25" s="166"/>
      <c r="I25" s="167"/>
      <c r="J25" s="168"/>
      <c r="K25" s="393">
        <f>_xlfn.IFNA(VLOOKUP(CONCATENATE($K$5,$B25,$C25),'SER1'!$A$6:$N$200,14,FALSE),0)</f>
        <v>0</v>
      </c>
      <c r="L25" s="169">
        <f>_xlfn.IFNA(VLOOKUP(CONCATENATE($L$5,$B25,$C25),ALB!$A$6:$N$200,14,FALSE),0)</f>
        <v>0</v>
      </c>
      <c r="M25" s="169">
        <f>_xlfn.IFNA(VLOOKUP(CONCATENATE($M$5,$B25,$C25),KR!$A$6:$N$182,14,FALSE),0)</f>
        <v>0</v>
      </c>
      <c r="N25" s="169">
        <f>_xlfn.IFNA(VLOOKUP(CONCATENATE($N$5,$B25,$C25),DARD!$A$6:$N$135,14,FALSE),0)</f>
        <v>0</v>
      </c>
      <c r="O25" s="169">
        <f>_xlfn.IFNA(VLOOKUP(CONCATENATE($O$5,$B25,$C25),AVON!$A$6:$N$144,14,FALSE),0)</f>
        <v>0</v>
      </c>
      <c r="P25" s="375"/>
      <c r="Q25" s="169">
        <f>_xlfn.IFNA(VLOOKUP(CONCATENATE($Q$5,$B25,$C25),MUR!$A$6:$N$203,14,FALSE),0)</f>
        <v>0</v>
      </c>
      <c r="R25" s="169">
        <f>_xlfn.IFNA(VLOOKUP(CONCATENATE($R$5,$B25,$C25),MOOR!$A$6:$N$200,14,FALSE),0)</f>
        <v>0</v>
      </c>
      <c r="S25" s="169">
        <f>_xlfn.IFNA(VLOOKUP(CONCATENATE($S$5,$B25,$C25),KAL!$A$6:$N$200,14,FALSE),0)</f>
        <v>0</v>
      </c>
      <c r="T25" s="169">
        <f>_xlfn.IFNA(VLOOKUP(CONCATENATE($T$5,$B25,$C25),MORT!$A$6:$N$200,14,FALSE),0)</f>
        <v>0</v>
      </c>
      <c r="U25" s="169">
        <f>_xlfn.IFNA(VLOOKUP(CONCATENATE($U$5,$B25,$C25),ESP!$A$6:$N$198,14,FALSE),0)</f>
        <v>0</v>
      </c>
      <c r="V25" s="169">
        <f>_xlfn.IFNA(VLOOKUP(CONCATENATE($V$5,$B25,$C25),MOON!$A$8:$N$198,14,FALSE),0)</f>
        <v>0</v>
      </c>
      <c r="W25" s="169">
        <f>_xlfn.IFNA(VLOOKUP(CONCATENATE($W$5,$B25,$C25),DRY!$A$8:$N$198,14,FALSE),0)</f>
        <v>0</v>
      </c>
      <c r="X25" s="169">
        <f>_xlfn.IFNA(VLOOKUP(CONCATENATE($Y$5,$B25,$C25),[4]PCWA!$A$6:$N$198,14,FALSE),0)</f>
        <v>0</v>
      </c>
      <c r="Y25" s="169">
        <f>_xlfn.IFNA(VLOOKUP(CONCATENATE($Y$5,$B25,$C25),[4]PCWA!$A$6:$N$198,14,FALSE),0)</f>
        <v>0</v>
      </c>
      <c r="Z25" s="169"/>
      <c r="AA25" s="169"/>
      <c r="AB25" s="169"/>
      <c r="AC25" s="169"/>
      <c r="AD25" s="169"/>
      <c r="AE25" s="169"/>
      <c r="AF25" s="169">
        <f>_xlfn.IFNA(VLOOKUP(CONCATENATE($AF$5,$B25,$C25),KAL!$A$6:$N$200,14,FALSE),0)</f>
        <v>0</v>
      </c>
      <c r="AG25" s="169">
        <f>_xlfn.IFNA(VLOOKUP(CONCATENATE($AG$5,$B25,$C25),Spare5!$A$6:$N$197,14,FALSE),0)</f>
        <v>0</v>
      </c>
      <c r="AH25" s="170">
        <f>_xlfn.IFNA(VLOOKUP(CONCATENATE($AH$5,$B25,$C25),PCWA!$A$6:$N$231,14,FALSE),0)</f>
        <v>0</v>
      </c>
      <c r="AI25" s="156"/>
    </row>
    <row r="26" spans="1:35" x14ac:dyDescent="0.2">
      <c r="A26" s="586"/>
      <c r="B26" s="164"/>
      <c r="C26" s="171"/>
      <c r="D26" s="171"/>
      <c r="E26" s="171"/>
      <c r="F26" s="172"/>
      <c r="G26" s="168"/>
      <c r="H26" s="166"/>
      <c r="I26" s="167"/>
      <c r="J26" s="168"/>
      <c r="K26" s="393">
        <f>_xlfn.IFNA(VLOOKUP(CONCATENATE($K$5,$B26,$C26),'SER1'!$A$6:$N$200,14,FALSE),0)</f>
        <v>0</v>
      </c>
      <c r="L26" s="169">
        <f>_xlfn.IFNA(VLOOKUP(CONCATENATE($L$5,$B26,$C26),ALB!$A$6:$N$200,14,FALSE),0)</f>
        <v>0</v>
      </c>
      <c r="M26" s="169">
        <f>_xlfn.IFNA(VLOOKUP(CONCATENATE($M$5,$B26,$C26),KR!$A$6:$N$182,14,FALSE),0)</f>
        <v>0</v>
      </c>
      <c r="N26" s="169">
        <f>_xlfn.IFNA(VLOOKUP(CONCATENATE($N$5,$B26,$C26),DARD!$A$6:$N$135,14,FALSE),0)</f>
        <v>0</v>
      </c>
      <c r="O26" s="169">
        <f>_xlfn.IFNA(VLOOKUP(CONCATENATE($O$5,$B26,$C26),AVON!$A$6:$N$144,14,FALSE),0)</f>
        <v>0</v>
      </c>
      <c r="P26" s="375"/>
      <c r="Q26" s="169">
        <f>_xlfn.IFNA(VLOOKUP(CONCATENATE($Q$5,$B26,$C26),MUR!$A$6:$N$203,14,FALSE),0)</f>
        <v>0</v>
      </c>
      <c r="R26" s="169">
        <f>_xlfn.IFNA(VLOOKUP(CONCATENATE($R$5,$B26,$C26),MOOR!$A$6:$N$200,14,FALSE),0)</f>
        <v>0</v>
      </c>
      <c r="S26" s="169">
        <f>_xlfn.IFNA(VLOOKUP(CONCATENATE($S$5,$B26,$C26),KAL!$A$6:$N$200,14,FALSE),0)</f>
        <v>0</v>
      </c>
      <c r="T26" s="169">
        <f>_xlfn.IFNA(VLOOKUP(CONCATENATE($T$5,$B26,$C26),MORT!$A$6:$N$200,14,FALSE),0)</f>
        <v>0</v>
      </c>
      <c r="U26" s="169">
        <f>_xlfn.IFNA(VLOOKUP(CONCATENATE($U$5,$B26,$C26),ESP!$A$6:$N$198,14,FALSE),0)</f>
        <v>0</v>
      </c>
      <c r="V26" s="169">
        <f>_xlfn.IFNA(VLOOKUP(CONCATENATE($V$5,$B26,$C26),MOON!$A$8:$N$198,14,FALSE),0)</f>
        <v>0</v>
      </c>
      <c r="W26" s="169">
        <f>_xlfn.IFNA(VLOOKUP(CONCATENATE($W$5,$B26,$C26),DRY!$A$8:$N$198,14,FALSE),0)</f>
        <v>0</v>
      </c>
      <c r="X26" s="169">
        <f>_xlfn.IFNA(VLOOKUP(CONCATENATE($Y$5,$B26,$C26),[4]PCWA!$A$6:$N$198,14,FALSE),0)</f>
        <v>0</v>
      </c>
      <c r="Y26" s="169">
        <f>_xlfn.IFNA(VLOOKUP(CONCATENATE($Y$5,$B26,$C26),[4]PCWA!$A$6:$N$198,14,FALSE),0)</f>
        <v>0</v>
      </c>
      <c r="Z26" s="169"/>
      <c r="AA26" s="169"/>
      <c r="AB26" s="169"/>
      <c r="AC26" s="169"/>
      <c r="AD26" s="169"/>
      <c r="AE26" s="169"/>
      <c r="AF26" s="169">
        <f>_xlfn.IFNA(VLOOKUP(CONCATENATE($AF$5,$B26,$C26),KAL!$A$6:$N$200,14,FALSE),0)</f>
        <v>0</v>
      </c>
      <c r="AG26" s="169">
        <f>_xlfn.IFNA(VLOOKUP(CONCATENATE($AG$5,$B26,$C26),Spare5!$A$6:$N$197,14,FALSE),0)</f>
        <v>0</v>
      </c>
      <c r="AH26" s="170">
        <f>_xlfn.IFNA(VLOOKUP(CONCATENATE($AH$5,$B26,$C26),PCWA!$A$6:$N$231,14,FALSE),0)</f>
        <v>0</v>
      </c>
      <c r="AI26" s="156"/>
    </row>
    <row r="27" spans="1:35" x14ac:dyDescent="0.2">
      <c r="A27" s="586"/>
      <c r="B27" s="164"/>
      <c r="C27" s="171"/>
      <c r="D27" s="171"/>
      <c r="E27" s="171"/>
      <c r="F27" s="172"/>
      <c r="G27" s="168"/>
      <c r="H27" s="166"/>
      <c r="I27" s="167"/>
      <c r="J27" s="168"/>
      <c r="K27" s="393">
        <f>_xlfn.IFNA(VLOOKUP(CONCATENATE($K$5,$B27,$C27),'SER1'!$A$6:$N$200,14,FALSE),0)</f>
        <v>0</v>
      </c>
      <c r="L27" s="169">
        <f>_xlfn.IFNA(VLOOKUP(CONCATENATE($L$5,$B27,$C27),ALB!$A$6:$N$200,14,FALSE),0)</f>
        <v>0</v>
      </c>
      <c r="M27" s="169">
        <f>_xlfn.IFNA(VLOOKUP(CONCATENATE($M$5,$B27,$C27),KR!$A$6:$N$182,14,FALSE),0)</f>
        <v>0</v>
      </c>
      <c r="N27" s="169">
        <f>_xlfn.IFNA(VLOOKUP(CONCATENATE($N$5,$B27,$C27),DARD!$A$6:$N$135,14,FALSE),0)</f>
        <v>0</v>
      </c>
      <c r="O27" s="169">
        <f>_xlfn.IFNA(VLOOKUP(CONCATENATE($O$5,$B27,$C27),AVON!$A$6:$N$144,14,FALSE),0)</f>
        <v>0</v>
      </c>
      <c r="P27" s="375"/>
      <c r="Q27" s="169">
        <f>_xlfn.IFNA(VLOOKUP(CONCATENATE($Q$5,$B27,$C27),MUR!$A$6:$N$203,14,FALSE),0)</f>
        <v>0</v>
      </c>
      <c r="R27" s="169">
        <f>_xlfn.IFNA(VLOOKUP(CONCATENATE($R$5,$B27,$C27),MOOR!$A$6:$N$200,14,FALSE),0)</f>
        <v>0</v>
      </c>
      <c r="S27" s="169">
        <f>_xlfn.IFNA(VLOOKUP(CONCATENATE($S$5,$B27,$C27),KAL!$A$6:$N$200,14,FALSE),0)</f>
        <v>0</v>
      </c>
      <c r="T27" s="169">
        <f>_xlfn.IFNA(VLOOKUP(CONCATENATE($T$5,$B27,$C27),MORT!$A$6:$N$200,14,FALSE),0)</f>
        <v>0</v>
      </c>
      <c r="U27" s="169">
        <f>_xlfn.IFNA(VLOOKUP(CONCATENATE($U$5,$B27,$C27),ESP!$A$6:$N$198,14,FALSE),0)</f>
        <v>0</v>
      </c>
      <c r="V27" s="169">
        <f>_xlfn.IFNA(VLOOKUP(CONCATENATE($V$5,$B27,$C27),MOON!$A$8:$N$198,14,FALSE),0)</f>
        <v>0</v>
      </c>
      <c r="W27" s="169">
        <f>_xlfn.IFNA(VLOOKUP(CONCATENATE($W$5,$B27,$C27),DRY!$A$8:$N$198,14,FALSE),0)</f>
        <v>0</v>
      </c>
      <c r="X27" s="169">
        <f>_xlfn.IFNA(VLOOKUP(CONCATENATE($Y$5,$B27,$C27),[4]PCWA!$A$6:$N$198,14,FALSE),0)</f>
        <v>0</v>
      </c>
      <c r="Y27" s="169">
        <f>_xlfn.IFNA(VLOOKUP(CONCATENATE($Y$5,$B27,$C27),[4]PCWA!$A$6:$N$198,14,FALSE),0)</f>
        <v>0</v>
      </c>
      <c r="Z27" s="169"/>
      <c r="AA27" s="169"/>
      <c r="AB27" s="169"/>
      <c r="AC27" s="169"/>
      <c r="AD27" s="169"/>
      <c r="AE27" s="169"/>
      <c r="AF27" s="169">
        <f>_xlfn.IFNA(VLOOKUP(CONCATENATE($AF$5,$B27,$C27),KAL!$A$6:$N$200,14,FALSE),0)</f>
        <v>0</v>
      </c>
      <c r="AG27" s="169">
        <f>_xlfn.IFNA(VLOOKUP(CONCATENATE($AG$5,$B27,$C27),Spare5!$A$6:$N$197,14,FALSE),0)</f>
        <v>0</v>
      </c>
      <c r="AH27" s="170">
        <f>_xlfn.IFNA(VLOOKUP(CONCATENATE($AH$5,$B27,$C27),PCWA!$A$6:$N$231,14,FALSE),0)</f>
        <v>0</v>
      </c>
      <c r="AI27" s="156"/>
    </row>
    <row r="28" spans="1:35" x14ac:dyDescent="0.2">
      <c r="A28" s="586"/>
      <c r="B28" s="164"/>
      <c r="C28" s="171"/>
      <c r="D28" s="171"/>
      <c r="E28" s="171"/>
      <c r="F28" s="172"/>
      <c r="G28" s="168"/>
      <c r="H28" s="166"/>
      <c r="I28" s="167"/>
      <c r="J28" s="168"/>
      <c r="K28" s="393">
        <f>_xlfn.IFNA(VLOOKUP(CONCATENATE($K$5,$B28,$C28),'SER1'!$A$6:$N$200,14,FALSE),0)</f>
        <v>0</v>
      </c>
      <c r="L28" s="169">
        <f>_xlfn.IFNA(VLOOKUP(CONCATENATE($L$5,$B28,$C28),ALB!$A$6:$N$200,14,FALSE),0)</f>
        <v>0</v>
      </c>
      <c r="M28" s="169">
        <f>_xlfn.IFNA(VLOOKUP(CONCATENATE($M$5,$B28,$C28),KR!$A$6:$N$182,14,FALSE),0)</f>
        <v>0</v>
      </c>
      <c r="N28" s="169">
        <f>_xlfn.IFNA(VLOOKUP(CONCATENATE($N$5,$B28,$C28),DARD!$A$6:$N$135,14,FALSE),0)</f>
        <v>0</v>
      </c>
      <c r="O28" s="169">
        <f>_xlfn.IFNA(VLOOKUP(CONCATENATE($O$5,$B28,$C28),AVON!$A$6:$N$144,14,FALSE),0)</f>
        <v>0</v>
      </c>
      <c r="P28" s="375"/>
      <c r="Q28" s="169">
        <f>_xlfn.IFNA(VLOOKUP(CONCATENATE($Q$5,$B28,$C28),MUR!$A$6:$N$203,14,FALSE),0)</f>
        <v>0</v>
      </c>
      <c r="R28" s="169">
        <f>_xlfn.IFNA(VLOOKUP(CONCATENATE($R$5,$B28,$C28),MOOR!$A$6:$N$200,14,FALSE),0)</f>
        <v>0</v>
      </c>
      <c r="S28" s="169">
        <f>_xlfn.IFNA(VLOOKUP(CONCATENATE($S$5,$B28,$C28),KAL!$A$6:$N$200,14,FALSE),0)</f>
        <v>0</v>
      </c>
      <c r="T28" s="169">
        <f>_xlfn.IFNA(VLOOKUP(CONCATENATE($T$5,$B28,$C28),MORT!$A$6:$N$200,14,FALSE),0)</f>
        <v>0</v>
      </c>
      <c r="U28" s="169">
        <f>_xlfn.IFNA(VLOOKUP(CONCATENATE($U$5,$B28,$C28),ESP!$A$6:$N$198,14,FALSE),0)</f>
        <v>0</v>
      </c>
      <c r="V28" s="169">
        <f>_xlfn.IFNA(VLOOKUP(CONCATENATE($V$5,$B28,$C28),MOON!$A$8:$N$198,14,FALSE),0)</f>
        <v>0</v>
      </c>
      <c r="W28" s="169">
        <f>_xlfn.IFNA(VLOOKUP(CONCATENATE($W$5,$B28,$C28),DRY!$A$8:$N$198,14,FALSE),0)</f>
        <v>0</v>
      </c>
      <c r="X28" s="169">
        <f>_xlfn.IFNA(VLOOKUP(CONCATENATE($Y$5,$B28,$C28),[4]PCWA!$A$6:$N$198,14,FALSE),0)</f>
        <v>0</v>
      </c>
      <c r="Y28" s="169">
        <f>_xlfn.IFNA(VLOOKUP(CONCATENATE($Y$5,$B28,$C28),[4]PCWA!$A$6:$N$198,14,FALSE),0)</f>
        <v>0</v>
      </c>
      <c r="Z28" s="169"/>
      <c r="AA28" s="169"/>
      <c r="AB28" s="169"/>
      <c r="AC28" s="169"/>
      <c r="AD28" s="169"/>
      <c r="AE28" s="169"/>
      <c r="AF28" s="169">
        <f>_xlfn.IFNA(VLOOKUP(CONCATENATE($AF$5,$B28,$C28),KAL!$A$6:$N$200,14,FALSE),0)</f>
        <v>0</v>
      </c>
      <c r="AG28" s="169">
        <f>_xlfn.IFNA(VLOOKUP(CONCATENATE($AG$5,$B28,$C28),Spare5!$A$6:$N$197,14,FALSE),0)</f>
        <v>0</v>
      </c>
      <c r="AH28" s="170">
        <f>_xlfn.IFNA(VLOOKUP(CONCATENATE($AH$5,$B28,$C28),PCWA!$A$6:$N$231,14,FALSE),0)</f>
        <v>0</v>
      </c>
      <c r="AI28" s="157"/>
    </row>
    <row r="29" spans="1:35" x14ac:dyDescent="0.2">
      <c r="A29" s="586"/>
      <c r="B29" s="164"/>
      <c r="C29" s="171"/>
      <c r="D29" s="171"/>
      <c r="E29" s="171"/>
      <c r="F29" s="172"/>
      <c r="G29" s="168"/>
      <c r="H29" s="166"/>
      <c r="I29" s="167"/>
      <c r="J29" s="168"/>
      <c r="K29" s="393">
        <f>_xlfn.IFNA(VLOOKUP(CONCATENATE($K$5,$B29,$C29),'SER1'!$A$6:$N$200,14,FALSE),0)</f>
        <v>0</v>
      </c>
      <c r="L29" s="169">
        <f>_xlfn.IFNA(VLOOKUP(CONCATENATE($L$5,$B29,$C29),ALB!$A$6:$N$200,14,FALSE),0)</f>
        <v>0</v>
      </c>
      <c r="M29" s="169">
        <f>_xlfn.IFNA(VLOOKUP(CONCATENATE($M$5,$B29,$C29),KR!$A$6:$N$182,14,FALSE),0)</f>
        <v>0</v>
      </c>
      <c r="N29" s="169">
        <f>_xlfn.IFNA(VLOOKUP(CONCATENATE($N$5,$B29,$C29),DARD!$A$6:$N$135,14,FALSE),0)</f>
        <v>0</v>
      </c>
      <c r="O29" s="169">
        <f>_xlfn.IFNA(VLOOKUP(CONCATENATE($O$5,$B29,$C29),AVON!$A$6:$N$144,14,FALSE),0)</f>
        <v>0</v>
      </c>
      <c r="P29" s="375"/>
      <c r="Q29" s="169">
        <f>_xlfn.IFNA(VLOOKUP(CONCATENATE($Q$5,$B29,$C29),MUR!$A$6:$N$203,14,FALSE),0)</f>
        <v>0</v>
      </c>
      <c r="R29" s="169">
        <f>_xlfn.IFNA(VLOOKUP(CONCATENATE($R$5,$B29,$C29),MOOR!$A$6:$N$200,14,FALSE),0)</f>
        <v>0</v>
      </c>
      <c r="S29" s="169">
        <f>_xlfn.IFNA(VLOOKUP(CONCATENATE($S$5,$B29,$C29),KAL!$A$6:$N$200,14,FALSE),0)</f>
        <v>0</v>
      </c>
      <c r="T29" s="169">
        <f>_xlfn.IFNA(VLOOKUP(CONCATENATE($T$5,$B29,$C29),MORT!$A$6:$N$200,14,FALSE),0)</f>
        <v>0</v>
      </c>
      <c r="U29" s="410">
        <f>_xlfn.IFNA(VLOOKUP(CONCATENATE($U$5,$B29,$C29),ESP!$A$6:$N$198,14,FALSE),0)</f>
        <v>0</v>
      </c>
      <c r="V29" s="169">
        <f>_xlfn.IFNA(VLOOKUP(CONCATENATE($V$5,$B29,$C29),MOON!$A$8:$N$198,14,FALSE),0)</f>
        <v>0</v>
      </c>
      <c r="W29" s="169">
        <f>_xlfn.IFNA(VLOOKUP(CONCATENATE($W$5,$B29,$C29),DRY!$A$8:$N$198,14,FALSE),0)</f>
        <v>0</v>
      </c>
      <c r="X29" s="169">
        <f>_xlfn.IFNA(VLOOKUP(CONCATENATE($Y$5,$B29,$C29),[4]PCWA!$A$6:$N$198,14,FALSE),0)</f>
        <v>0</v>
      </c>
      <c r="Y29" s="169">
        <f>_xlfn.IFNA(VLOOKUP(CONCATENATE($Y$5,$B29,$C29),[4]PCWA!$A$6:$N$198,14,FALSE),0)</f>
        <v>0</v>
      </c>
      <c r="Z29" s="169"/>
      <c r="AA29" s="169"/>
      <c r="AB29" s="169"/>
      <c r="AC29" s="169"/>
      <c r="AD29" s="169"/>
      <c r="AE29" s="169"/>
      <c r="AF29" s="169">
        <f>_xlfn.IFNA(VLOOKUP(CONCATENATE($AF$5,$B29,$C29),KAL!$A$6:$N$200,14,FALSE),0)</f>
        <v>0</v>
      </c>
      <c r="AG29" s="169">
        <f>_xlfn.IFNA(VLOOKUP(CONCATENATE($AG$5,$B29,$C29),Spare5!$A$6:$N$197,14,FALSE),0)</f>
        <v>0</v>
      </c>
      <c r="AH29" s="170">
        <f>_xlfn.IFNA(VLOOKUP(CONCATENATE($AH$5,$B29,$C29),PCWA!$A$6:$N$231,14,FALSE),0)</f>
        <v>0</v>
      </c>
      <c r="AI29" s="157"/>
    </row>
    <row r="30" spans="1:35" x14ac:dyDescent="0.2">
      <c r="A30" s="586"/>
      <c r="B30" s="164"/>
      <c r="C30" s="171"/>
      <c r="D30" s="171"/>
      <c r="E30" s="171"/>
      <c r="F30" s="172"/>
      <c r="G30" s="168"/>
      <c r="H30" s="166"/>
      <c r="I30" s="167"/>
      <c r="J30" s="168"/>
      <c r="K30" s="169">
        <f>_xlfn.IFNA(VLOOKUP(CONCATENATE($K$5,$B30,$C30),'SER1'!$A$6:$N$200,14,FALSE),0)</f>
        <v>0</v>
      </c>
      <c r="L30" s="169">
        <f>_xlfn.IFNA(VLOOKUP(CONCATENATE($L$5,$B30,$C30),ALB!$A$6:$N$200,14,FALSE),0)</f>
        <v>0</v>
      </c>
      <c r="M30" s="169">
        <f>_xlfn.IFNA(VLOOKUP(CONCATENATE($M$5,$B30,$C30),KR!$A$6:$N$182,14,FALSE),0)</f>
        <v>0</v>
      </c>
      <c r="N30" s="169">
        <f>_xlfn.IFNA(VLOOKUP(CONCATENATE($N$5,$B30,$C30),DARD!$A$6:$N$135,14,FALSE),0)</f>
        <v>0</v>
      </c>
      <c r="O30" s="169">
        <f>_xlfn.IFNA(VLOOKUP(CONCATENATE($O$5,$B30,$C30),AVON!$A$6:$N$144,14,FALSE),0)</f>
        <v>0</v>
      </c>
      <c r="P30" s="375"/>
      <c r="Q30" s="169">
        <f>_xlfn.IFNA(VLOOKUP(CONCATENATE($Q$5,$B30,$C30),MUR!$A$6:$N$203,14,FALSE),0)</f>
        <v>0</v>
      </c>
      <c r="R30" s="169">
        <f>_xlfn.IFNA(VLOOKUP(CONCATENATE($R$5,$B30,$C30),MOOR!$A$6:$N$200,14,FALSE),0)</f>
        <v>0</v>
      </c>
      <c r="S30" s="169">
        <f>_xlfn.IFNA(VLOOKUP(CONCATENATE($S$5,$B30,$C30),KAL!$A$6:$N$200,14,FALSE),0)</f>
        <v>0</v>
      </c>
      <c r="T30" s="169">
        <f>_xlfn.IFNA(VLOOKUP(CONCATENATE($T$5,$B30,$C30),MORT!$A$6:$N$200,14,FALSE),0)</f>
        <v>0</v>
      </c>
      <c r="U30" s="169">
        <f>_xlfn.IFNA(VLOOKUP(CONCATENATE($U$5,$B30,$C30),ESP!$A$6:$N$198,14,FALSE),0)</f>
        <v>0</v>
      </c>
      <c r="V30" s="169">
        <f>_xlfn.IFNA(VLOOKUP(CONCATENATE($V$5,$B30,$C30),MOON!$A$8:$N$198,14,FALSE),0)</f>
        <v>0</v>
      </c>
      <c r="W30" s="169">
        <f>_xlfn.IFNA(VLOOKUP(CONCATENATE($W$5,$B30,$C30),DRY!$A$8:$N$198,14,FALSE),0)</f>
        <v>0</v>
      </c>
      <c r="X30" s="169">
        <f>_xlfn.IFNA(VLOOKUP(CONCATENATE($Y$5,$B30,$C30),[4]PCWA!$A$6:$N$198,14,FALSE),0)</f>
        <v>0</v>
      </c>
      <c r="Y30" s="169">
        <f>_xlfn.IFNA(VLOOKUP(CONCATENATE($Y$5,$B30,$C30),[4]PCWA!$A$6:$N$198,14,FALSE),0)</f>
        <v>0</v>
      </c>
      <c r="Z30" s="169"/>
      <c r="AA30" s="169"/>
      <c r="AB30" s="169"/>
      <c r="AC30" s="169"/>
      <c r="AD30" s="169"/>
      <c r="AE30" s="169"/>
      <c r="AF30" s="169">
        <f>_xlfn.IFNA(VLOOKUP(CONCATENATE($AF$5,$B30,$C30),KAL!$A$6:$N$200,14,FALSE),0)</f>
        <v>0</v>
      </c>
      <c r="AG30" s="169">
        <f>_xlfn.IFNA(VLOOKUP(CONCATENATE($AG$5,$B30,$C30),Spare5!$A$6:$N$197,14,FALSE),0)</f>
        <v>0</v>
      </c>
      <c r="AH30" s="170">
        <f>_xlfn.IFNA(VLOOKUP(CONCATENATE($AH$5,$B30,$C30),PCWA!$A$6:$N$231,14,FALSE),0)</f>
        <v>0</v>
      </c>
      <c r="AI30" s="157"/>
    </row>
    <row r="31" spans="1:35" x14ac:dyDescent="0.2">
      <c r="A31" s="586"/>
      <c r="B31" s="164"/>
      <c r="C31" s="171"/>
      <c r="D31" s="165"/>
      <c r="E31" s="165"/>
      <c r="F31" s="172"/>
      <c r="G31" s="168"/>
      <c r="H31" s="166"/>
      <c r="I31" s="167"/>
      <c r="J31" s="168"/>
      <c r="K31" s="169">
        <f>_xlfn.IFNA(VLOOKUP(CONCATENATE($K$5,$B31,$C31),'SER1'!$A$6:$N$200,14,FALSE),0)</f>
        <v>0</v>
      </c>
      <c r="L31" s="169">
        <f>_xlfn.IFNA(VLOOKUP(CONCATENATE($L$5,$B31,$C31),ALB!$A$6:$N$200,14,FALSE),0)</f>
        <v>0</v>
      </c>
      <c r="M31" s="169">
        <f>_xlfn.IFNA(VLOOKUP(CONCATENATE($M$5,$B31,$C31),KR!$A$6:$N$182,14,FALSE),0)</f>
        <v>0</v>
      </c>
      <c r="N31" s="169">
        <f>_xlfn.IFNA(VLOOKUP(CONCATENATE($N$5,$B31,$C31),DARD!$A$6:$N$135,14,FALSE),0)</f>
        <v>0</v>
      </c>
      <c r="O31" s="169">
        <f>_xlfn.IFNA(VLOOKUP(CONCATENATE($O$5,$B31,$C31),AVON!$A$6:$N$144,14,FALSE),0)</f>
        <v>0</v>
      </c>
      <c r="P31" s="375"/>
      <c r="Q31" s="169">
        <f>_xlfn.IFNA(VLOOKUP(CONCATENATE($Q$5,$B31,$C31),MUR!$A$6:$N$203,14,FALSE),0)</f>
        <v>0</v>
      </c>
      <c r="R31" s="169">
        <f>_xlfn.IFNA(VLOOKUP(CONCATENATE($R$5,$B31,$C31),MOOR!$A$6:$N$200,14,FALSE),0)</f>
        <v>0</v>
      </c>
      <c r="S31" s="169">
        <f>_xlfn.IFNA(VLOOKUP(CONCATENATE($S$5,$B31,$C31),KAL!$A$6:$N$200,14,FALSE),0)</f>
        <v>0</v>
      </c>
      <c r="T31" s="169">
        <f>_xlfn.IFNA(VLOOKUP(CONCATENATE($T$5,$B31,$C31),MORT!$A$6:$N$200,14,FALSE),0)</f>
        <v>0</v>
      </c>
      <c r="U31" s="169">
        <f>_xlfn.IFNA(VLOOKUP(CONCATENATE($U$5,$B31,$C31),ESP!$A$6:$N$198,14,FALSE),0)</f>
        <v>0</v>
      </c>
      <c r="V31" s="169">
        <f>_xlfn.IFNA(VLOOKUP(CONCATENATE($V$5,$B31,$C31),MOON!$A$8:$N$198,14,FALSE),0)</f>
        <v>0</v>
      </c>
      <c r="W31" s="169">
        <f>_xlfn.IFNA(VLOOKUP(CONCATENATE($W$5,$B31,$C31),DRY!$A$8:$N$198,14,FALSE),0)</f>
        <v>0</v>
      </c>
      <c r="X31" s="169">
        <f>_xlfn.IFNA(VLOOKUP(CONCATENATE($Y$5,$B31,$C31),[4]PCWA!$A$6:$N$198,14,FALSE),0)</f>
        <v>0</v>
      </c>
      <c r="Y31" s="169">
        <f>_xlfn.IFNA(VLOOKUP(CONCATENATE($Y$5,$B31,$C31),[4]PCWA!$A$6:$N$198,14,FALSE),0)</f>
        <v>0</v>
      </c>
      <c r="Z31" s="169"/>
      <c r="AA31" s="169"/>
      <c r="AB31" s="169"/>
      <c r="AC31" s="169"/>
      <c r="AD31" s="169"/>
      <c r="AE31" s="169"/>
      <c r="AF31" s="169">
        <f>_xlfn.IFNA(VLOOKUP(CONCATENATE($AF$5,$B31,$C31),KAL!$A$6:$N$200,14,FALSE),0)</f>
        <v>0</v>
      </c>
      <c r="AG31" s="169">
        <f>_xlfn.IFNA(VLOOKUP(CONCATENATE($AG$5,$B31,$C31),Spare5!$A$6:$N$197,14,FALSE),0)</f>
        <v>0</v>
      </c>
      <c r="AH31" s="170">
        <f>_xlfn.IFNA(VLOOKUP(CONCATENATE($AH$5,$B31,$C31),PCWA!$A$6:$N$231,14,FALSE),0)</f>
        <v>0</v>
      </c>
      <c r="AI31" s="157"/>
    </row>
    <row r="32" spans="1:35" x14ac:dyDescent="0.2">
      <c r="A32" s="586"/>
      <c r="B32" s="164"/>
      <c r="C32" s="171"/>
      <c r="D32" s="171"/>
      <c r="E32" s="171"/>
      <c r="F32" s="172"/>
      <c r="G32" s="168"/>
      <c r="H32" s="166"/>
      <c r="I32" s="167"/>
      <c r="J32" s="168"/>
      <c r="K32" s="169">
        <f>_xlfn.IFNA(VLOOKUP(CONCATENATE($K$5,$B32,$C32),'SER1'!$A$6:$N$200,14,FALSE),0)</f>
        <v>0</v>
      </c>
      <c r="L32" s="169">
        <f>_xlfn.IFNA(VLOOKUP(CONCATENATE($L$5,$B32,$C32),ALB!$A$6:$N$200,14,FALSE),0)</f>
        <v>0</v>
      </c>
      <c r="M32" s="169">
        <f>_xlfn.IFNA(VLOOKUP(CONCATENATE($M$5,$B32,$C32),KR!$A$6:$N$182,14,FALSE),0)</f>
        <v>0</v>
      </c>
      <c r="N32" s="169">
        <f>_xlfn.IFNA(VLOOKUP(CONCATENATE($N$5,$B32,$C32),DARD!$A$6:$N$135,14,FALSE),0)</f>
        <v>0</v>
      </c>
      <c r="O32" s="169">
        <f>_xlfn.IFNA(VLOOKUP(CONCATENATE($O$5,$B32,$C32),AVON!$A$6:$N$144,14,FALSE),0)</f>
        <v>0</v>
      </c>
      <c r="P32" s="375"/>
      <c r="Q32" s="169">
        <f>_xlfn.IFNA(VLOOKUP(CONCATENATE($Q$5,$B32,$C32),MUR!$A$6:$N$203,14,FALSE),0)</f>
        <v>0</v>
      </c>
      <c r="R32" s="169">
        <f>_xlfn.IFNA(VLOOKUP(CONCATENATE($R$5,$B32,$C32),MOOR!$A$6:$N$200,14,FALSE),0)</f>
        <v>0</v>
      </c>
      <c r="S32" s="169">
        <f>_xlfn.IFNA(VLOOKUP(CONCATENATE($S$5,$B32,$C32),KAL!$A$6:$N$200,14,FALSE),0)</f>
        <v>0</v>
      </c>
      <c r="T32" s="169">
        <f>_xlfn.IFNA(VLOOKUP(CONCATENATE($T$5,$B32,$C32),MORT!$A$6:$N$200,14,FALSE),0)</f>
        <v>0</v>
      </c>
      <c r="U32" s="169">
        <f>_xlfn.IFNA(VLOOKUP(CONCATENATE($U$5,$B32,$C32),ESP!$A$6:$N$198,14,FALSE),0)</f>
        <v>0</v>
      </c>
      <c r="V32" s="169">
        <f>_xlfn.IFNA(VLOOKUP(CONCATENATE($V$5,$B32,$C32),MOON!$A$8:$N$198,14,FALSE),0)</f>
        <v>0</v>
      </c>
      <c r="W32" s="169">
        <f>_xlfn.IFNA(VLOOKUP(CONCATENATE($W$5,$B32,$C32),DRY!$A$8:$N$198,14,FALSE),0)</f>
        <v>0</v>
      </c>
      <c r="X32" s="169">
        <f>_xlfn.IFNA(VLOOKUP(CONCATENATE($Y$5,$B32,$C32),[4]PCWA!$A$6:$N$198,14,FALSE),0)</f>
        <v>0</v>
      </c>
      <c r="Y32" s="169">
        <f>_xlfn.IFNA(VLOOKUP(CONCATENATE($Y$5,$B32,$C32),[4]PCWA!$A$6:$N$198,14,FALSE),0)</f>
        <v>0</v>
      </c>
      <c r="Z32" s="169"/>
      <c r="AA32" s="169"/>
      <c r="AB32" s="169"/>
      <c r="AC32" s="169"/>
      <c r="AD32" s="169"/>
      <c r="AE32" s="169"/>
      <c r="AF32" s="169">
        <f>_xlfn.IFNA(VLOOKUP(CONCATENATE($AF$5,$B32,$C32),KAL!$A$6:$N$200,14,FALSE),0)</f>
        <v>0</v>
      </c>
      <c r="AG32" s="169">
        <f>_xlfn.IFNA(VLOOKUP(CONCATENATE($AG$5,$B32,$C32),Spare5!$A$6:$N$197,14,FALSE),0)</f>
        <v>0</v>
      </c>
      <c r="AH32" s="170">
        <f>_xlfn.IFNA(VLOOKUP(CONCATENATE($AH$5,$B32,$C32),PCWA!$A$6:$N$231,14,FALSE),0)</f>
        <v>0</v>
      </c>
      <c r="AI32" s="156"/>
    </row>
    <row r="33" spans="1:35" x14ac:dyDescent="0.2">
      <c r="A33" s="586"/>
      <c r="B33" s="164"/>
      <c r="C33" s="171"/>
      <c r="D33" s="171"/>
      <c r="E33" s="171"/>
      <c r="F33" s="172"/>
      <c r="G33" s="168"/>
      <c r="H33" s="166"/>
      <c r="I33" s="167"/>
      <c r="J33" s="168"/>
      <c r="K33" s="169">
        <f>_xlfn.IFNA(VLOOKUP(CONCATENATE($K$5,$B33,$C33),'SER1'!$A$6:$N$200,14,FALSE),0)</f>
        <v>0</v>
      </c>
      <c r="L33" s="169">
        <f>_xlfn.IFNA(VLOOKUP(CONCATENATE($L$5,$B33,$C33),ALB!$A$6:$N$200,14,FALSE),0)</f>
        <v>0</v>
      </c>
      <c r="M33" s="169">
        <f>_xlfn.IFNA(VLOOKUP(CONCATENATE($M$5,$B33,$C33),KR!$A$6:$N$182,14,FALSE),0)</f>
        <v>0</v>
      </c>
      <c r="N33" s="169">
        <f>_xlfn.IFNA(VLOOKUP(CONCATENATE($N$5,$B33,$C33),DARD!$A$6:$N$135,14,FALSE),0)</f>
        <v>0</v>
      </c>
      <c r="O33" s="169">
        <f>_xlfn.IFNA(VLOOKUP(CONCATENATE($O$5,$B33,$C33),AVON!$A$6:$N$144,14,FALSE),0)</f>
        <v>0</v>
      </c>
      <c r="P33" s="375"/>
      <c r="Q33" s="169">
        <f>_xlfn.IFNA(VLOOKUP(CONCATENATE($Q$5,$B33,$C33),MUR!$A$6:$N$203,14,FALSE),0)</f>
        <v>0</v>
      </c>
      <c r="R33" s="169">
        <f>_xlfn.IFNA(VLOOKUP(CONCATENATE($R$5,$B33,$C33),MOOR!$A$6:$N$200,14,FALSE),0)</f>
        <v>0</v>
      </c>
      <c r="S33" s="169">
        <f>_xlfn.IFNA(VLOOKUP(CONCATENATE($S$5,$B33,$C33),KAL!$A$6:$N$200,14,FALSE),0)</f>
        <v>0</v>
      </c>
      <c r="T33" s="169">
        <f>_xlfn.IFNA(VLOOKUP(CONCATENATE($T$5,$B33,$C33),MORT!$A$6:$N$200,14,FALSE),0)</f>
        <v>0</v>
      </c>
      <c r="U33" s="169">
        <f>_xlfn.IFNA(VLOOKUP(CONCATENATE($U$5,$B33,$C33),ESP!$A$6:$N$198,14,FALSE),0)</f>
        <v>0</v>
      </c>
      <c r="V33" s="169">
        <f>_xlfn.IFNA(VLOOKUP(CONCATENATE($V$5,$B33,$C33),MOON!$A$8:$N$198,14,FALSE),0)</f>
        <v>0</v>
      </c>
      <c r="W33" s="169">
        <f>_xlfn.IFNA(VLOOKUP(CONCATENATE($W$5,$B33,$C33),DRY!$A$8:$N$198,14,FALSE),0)</f>
        <v>0</v>
      </c>
      <c r="X33" s="169">
        <f>_xlfn.IFNA(VLOOKUP(CONCATENATE($Y$5,$B33,$C33),[4]PCWA!$A$6:$N$198,14,FALSE),0)</f>
        <v>0</v>
      </c>
      <c r="Y33" s="169">
        <f>_xlfn.IFNA(VLOOKUP(CONCATENATE($Y$5,$B33,$C33),[4]PCWA!$A$6:$N$198,14,FALSE),0)</f>
        <v>0</v>
      </c>
      <c r="Z33" s="169"/>
      <c r="AA33" s="169"/>
      <c r="AB33" s="169"/>
      <c r="AC33" s="169"/>
      <c r="AD33" s="169"/>
      <c r="AE33" s="169"/>
      <c r="AF33" s="169">
        <f>_xlfn.IFNA(VLOOKUP(CONCATENATE($AF$5,$B33,$C33),KAL!$A$6:$N$200,14,FALSE),0)</f>
        <v>0</v>
      </c>
      <c r="AG33" s="169">
        <f>_xlfn.IFNA(VLOOKUP(CONCATENATE($AG$5,$B33,$C33),Spare5!$A$6:$N$197,14,FALSE),0)</f>
        <v>0</v>
      </c>
      <c r="AH33" s="170">
        <f>_xlfn.IFNA(VLOOKUP(CONCATENATE($AH$5,$B33,$C33),PCWA!$A$6:$N$231,14,FALSE),0)</f>
        <v>0</v>
      </c>
      <c r="AI33" s="156"/>
    </row>
    <row r="34" spans="1:35" x14ac:dyDescent="0.2">
      <c r="A34" s="586"/>
      <c r="B34" s="164"/>
      <c r="C34" s="171"/>
      <c r="D34" s="171"/>
      <c r="E34" s="171"/>
      <c r="F34" s="172"/>
      <c r="G34" s="168"/>
      <c r="H34" s="166"/>
      <c r="I34" s="167"/>
      <c r="J34" s="168"/>
      <c r="K34" s="169">
        <f>_xlfn.IFNA(VLOOKUP(CONCATENATE($K$5,$B34,$C34),'SER1'!$A$6:$N$200,14,FALSE),0)</f>
        <v>0</v>
      </c>
      <c r="L34" s="169">
        <f>_xlfn.IFNA(VLOOKUP(CONCATENATE($L$5,$B34,$C34),ALB!$A$6:$N$200,14,FALSE),0)</f>
        <v>0</v>
      </c>
      <c r="M34" s="410">
        <f>_xlfn.IFNA(VLOOKUP(CONCATENATE($M$5,$B34,$C34),KR!$A$6:$N$182,14,FALSE),0)</f>
        <v>0</v>
      </c>
      <c r="N34" s="410">
        <f>_xlfn.IFNA(VLOOKUP(CONCATENATE($N$5,$B34,$C34),DARD!$A$6:$N$135,14,FALSE),0)</f>
        <v>0</v>
      </c>
      <c r="O34" s="410">
        <f>_xlfn.IFNA(VLOOKUP(CONCATENATE($O$5,$B34,$C34),AVON!$A$6:$N$144,14,FALSE),0)</f>
        <v>0</v>
      </c>
      <c r="P34" s="375"/>
      <c r="Q34" s="410">
        <f>_xlfn.IFNA(VLOOKUP(CONCATENATE($Q$5,$B34,$C34),MUR!$A$6:$N$203,14,FALSE),0)</f>
        <v>0</v>
      </c>
      <c r="R34" s="410">
        <f>_xlfn.IFNA(VLOOKUP(CONCATENATE($R$5,$B34,$C34),MOOR!$A$6:$N$200,14,FALSE),0)</f>
        <v>0</v>
      </c>
      <c r="S34" s="410">
        <f>_xlfn.IFNA(VLOOKUP(CONCATENATE($S$5,$B34,$C34),KAL!$A$6:$N$200,14,FALSE),0)</f>
        <v>0</v>
      </c>
      <c r="T34" s="169">
        <f>_xlfn.IFNA(VLOOKUP(CONCATENATE($T$5,$B34,$C34),MORT!$A$6:$N$200,14,FALSE),0)</f>
        <v>0</v>
      </c>
      <c r="U34" s="169">
        <f>_xlfn.IFNA(VLOOKUP(CONCATENATE($U$5,$B34,$C34),ESP!$A$6:$N$198,14,FALSE),0)</f>
        <v>0</v>
      </c>
      <c r="V34" s="169">
        <f>_xlfn.IFNA(VLOOKUP(CONCATENATE($V$5,$B34,$C34),MOON!$A$8:$N$198,14,FALSE),0)</f>
        <v>0</v>
      </c>
      <c r="W34" s="169">
        <f>_xlfn.IFNA(VLOOKUP(CONCATENATE($W$5,$B34,$C34),DRY!$A$8:$N$198,14,FALSE),0)</f>
        <v>0</v>
      </c>
      <c r="X34" s="169">
        <f>_xlfn.IFNA(VLOOKUP(CONCATENATE($Y$5,$B34,$C34),[4]PCWA!$A$6:$N$198,14,FALSE),0)</f>
        <v>0</v>
      </c>
      <c r="Y34" s="169">
        <f>_xlfn.IFNA(VLOOKUP(CONCATENATE($Y$5,$B34,$C34),[4]PCWA!$A$6:$N$198,14,FALSE),0)</f>
        <v>0</v>
      </c>
      <c r="Z34" s="169"/>
      <c r="AA34" s="169"/>
      <c r="AB34" s="169"/>
      <c r="AC34" s="169"/>
      <c r="AD34" s="169"/>
      <c r="AE34" s="169"/>
      <c r="AF34" s="169">
        <f>_xlfn.IFNA(VLOOKUP(CONCATENATE($AF$5,$B34,$C34),KAL!$A$6:$N$200,14,FALSE),0)</f>
        <v>0</v>
      </c>
      <c r="AG34" s="169">
        <f>_xlfn.IFNA(VLOOKUP(CONCATENATE($AG$5,$B34,$C34),Spare5!$A$6:$N$197,14,FALSE),0)</f>
        <v>0</v>
      </c>
      <c r="AH34" s="170">
        <f>_xlfn.IFNA(VLOOKUP(CONCATENATE($AH$5,$B34,$C34),PCWA!$A$6:$N$231,14,FALSE),0)</f>
        <v>0</v>
      </c>
      <c r="AI34" s="156"/>
    </row>
    <row r="35" spans="1:35" s="3" customFormat="1" x14ac:dyDescent="0.2">
      <c r="A35" s="586"/>
      <c r="B35" s="164"/>
      <c r="C35" s="171"/>
      <c r="D35" s="171"/>
      <c r="E35" s="171"/>
      <c r="F35" s="172"/>
      <c r="G35" s="168"/>
      <c r="H35" s="166"/>
      <c r="I35" s="167"/>
      <c r="J35" s="168"/>
      <c r="K35" s="169">
        <f>_xlfn.IFNA(VLOOKUP(CONCATENATE($K$5,$B35,$C35),'SER1'!$A$6:$N$200,14,FALSE),0)</f>
        <v>0</v>
      </c>
      <c r="L35" s="169">
        <f>_xlfn.IFNA(VLOOKUP(CONCATENATE($L$5,$B35,$C35),ALB!$A$6:$N$200,14,FALSE),0)</f>
        <v>0</v>
      </c>
      <c r="M35" s="169">
        <f>_xlfn.IFNA(VLOOKUP(CONCATENATE($M$5,$B35,$C35),KR!$A$6:$N$182,14,FALSE),0)</f>
        <v>0</v>
      </c>
      <c r="N35" s="169">
        <f>_xlfn.IFNA(VLOOKUP(CONCATENATE($N$5,$B35,$C35),DARD!$A$6:$N$135,14,FALSE),0)</f>
        <v>0</v>
      </c>
      <c r="O35" s="169">
        <f>_xlfn.IFNA(VLOOKUP(CONCATENATE($O$5,$B35,$C35),AVON!$A$6:$N$144,14,FALSE),0)</f>
        <v>0</v>
      </c>
      <c r="P35" s="375"/>
      <c r="Q35" s="169">
        <f>_xlfn.IFNA(VLOOKUP(CONCATENATE($Q$5,$B35,$C35),MUR!$A$6:$N$203,14,FALSE),0)</f>
        <v>0</v>
      </c>
      <c r="R35" s="169">
        <f>_xlfn.IFNA(VLOOKUP(CONCATENATE($R$5,$B35,$C35),MOOR!$A$6:$N$200,14,FALSE),0)</f>
        <v>0</v>
      </c>
      <c r="S35" s="169">
        <f>_xlfn.IFNA(VLOOKUP(CONCATENATE($S$5,$B35,$C35),KAL!$A$6:$N$200,14,FALSE),0)</f>
        <v>0</v>
      </c>
      <c r="T35" s="169">
        <f>_xlfn.IFNA(VLOOKUP(CONCATENATE($T$5,$B35,$C35),MORT!$A$6:$N$200,14,FALSE),0)</f>
        <v>0</v>
      </c>
      <c r="U35" s="169">
        <f>_xlfn.IFNA(VLOOKUP(CONCATENATE($U$5,$B35,$C35),ESP!$A$6:$N$198,14,FALSE),0)</f>
        <v>0</v>
      </c>
      <c r="V35" s="169">
        <f>_xlfn.IFNA(VLOOKUP(CONCATENATE($V$5,$B35,$C35),MOON!$A$8:$N$198,14,FALSE),0)</f>
        <v>0</v>
      </c>
      <c r="W35" s="169">
        <f>_xlfn.IFNA(VLOOKUP(CONCATENATE($W$5,$B35,$C35),DRY!$A$8:$N$198,14,FALSE),0)</f>
        <v>0</v>
      </c>
      <c r="X35" s="169">
        <f>_xlfn.IFNA(VLOOKUP(CONCATENATE($Y$5,$B35,$C35),[4]PCWA!$A$6:$N$198,14,FALSE),0)</f>
        <v>0</v>
      </c>
      <c r="Y35" s="169">
        <f>_xlfn.IFNA(VLOOKUP(CONCATENATE($Y$5,$B35,$C35),[4]PCWA!$A$6:$N$198,14,FALSE),0)</f>
        <v>0</v>
      </c>
      <c r="Z35" s="169"/>
      <c r="AA35" s="169"/>
      <c r="AB35" s="169"/>
      <c r="AC35" s="169"/>
      <c r="AD35" s="169"/>
      <c r="AE35" s="169"/>
      <c r="AF35" s="169">
        <f>_xlfn.IFNA(VLOOKUP(CONCATENATE($AF$5,$B35,$C35),KAL!$A$6:$N$200,14,FALSE),0)</f>
        <v>0</v>
      </c>
      <c r="AG35" s="169">
        <f>_xlfn.IFNA(VLOOKUP(CONCATENATE($AG$5,$B35,$C35),Spare5!$A$6:$N$197,14,FALSE),0)</f>
        <v>0</v>
      </c>
      <c r="AH35" s="170">
        <f>_xlfn.IFNA(VLOOKUP(CONCATENATE($AH$5,$B35,$C35),PCWA!$A$6:$N$231,14,FALSE),0)</f>
        <v>0</v>
      </c>
      <c r="AI35" s="157"/>
    </row>
    <row r="36" spans="1:35" x14ac:dyDescent="0.2">
      <c r="A36" s="586"/>
      <c r="B36" s="164"/>
      <c r="C36" s="171"/>
      <c r="D36" s="171"/>
      <c r="E36" s="171"/>
      <c r="F36" s="172"/>
      <c r="G36" s="168"/>
      <c r="H36" s="166"/>
      <c r="I36" s="167"/>
      <c r="J36" s="168"/>
      <c r="K36" s="169">
        <f>_xlfn.IFNA(VLOOKUP(CONCATENATE($K$5,$B36,$C36),'SER1'!$A$6:$N$200,14,FALSE),0)</f>
        <v>0</v>
      </c>
      <c r="L36" s="169">
        <f>_xlfn.IFNA(VLOOKUP(CONCATENATE($L$5,$B36,$C36),ALB!$A$6:$N$200,14,FALSE),0)</f>
        <v>0</v>
      </c>
      <c r="M36" s="169">
        <f>_xlfn.IFNA(VLOOKUP(CONCATENATE($M$5,$B36,$C36),KR!$A$6:$N$182,14,FALSE),0)</f>
        <v>0</v>
      </c>
      <c r="N36" s="169">
        <f>_xlfn.IFNA(VLOOKUP(CONCATENATE($N$5,$B36,$C36),DARD!$A$6:$N$135,14,FALSE),0)</f>
        <v>0</v>
      </c>
      <c r="O36" s="169">
        <f>_xlfn.IFNA(VLOOKUP(CONCATENATE($O$5,$B36,$C36),AVON!$A$6:$N$144,14,FALSE),0)</f>
        <v>0</v>
      </c>
      <c r="P36" s="375"/>
      <c r="Q36" s="169">
        <f>_xlfn.IFNA(VLOOKUP(CONCATENATE($Q$5,$B36,$C36),MUR!$A$6:$N$203,14,FALSE),0)</f>
        <v>0</v>
      </c>
      <c r="R36" s="169">
        <f>_xlfn.IFNA(VLOOKUP(CONCATENATE($R$5,$B36,$C36),MOOR!$A$6:$N$200,14,FALSE),0)</f>
        <v>0</v>
      </c>
      <c r="S36" s="169">
        <f>_xlfn.IFNA(VLOOKUP(CONCATENATE($S$5,$B36,$C36),KAL!$A$6:$N$200,14,FALSE),0)</f>
        <v>0</v>
      </c>
      <c r="T36" s="169">
        <f>_xlfn.IFNA(VLOOKUP(CONCATENATE($T$5,$B36,$C36),MORT!$A$6:$N$200,14,FALSE),0)</f>
        <v>0</v>
      </c>
      <c r="U36" s="169">
        <f>_xlfn.IFNA(VLOOKUP(CONCATENATE($U$5,$B36,$C36),ESP!$A$6:$N$198,14,FALSE),0)</f>
        <v>0</v>
      </c>
      <c r="V36" s="169">
        <f>_xlfn.IFNA(VLOOKUP(CONCATENATE($V$5,$B36,$C36),MOON!$A$8:$N$198,14,FALSE),0)</f>
        <v>0</v>
      </c>
      <c r="W36" s="169">
        <f>_xlfn.IFNA(VLOOKUP(CONCATENATE($W$5,$B36,$C36),DRY!$A$8:$N$198,14,FALSE),0)</f>
        <v>0</v>
      </c>
      <c r="X36" s="169">
        <f>_xlfn.IFNA(VLOOKUP(CONCATENATE($Y$5,$B36,$C36),[4]PCWA!$A$6:$N$198,14,FALSE),0)</f>
        <v>0</v>
      </c>
      <c r="Y36" s="169">
        <f>_xlfn.IFNA(VLOOKUP(CONCATENATE($Y$5,$B36,$C36),[4]PCWA!$A$6:$N$198,14,FALSE),0)</f>
        <v>0</v>
      </c>
      <c r="Z36" s="169"/>
      <c r="AA36" s="169"/>
      <c r="AB36" s="169"/>
      <c r="AC36" s="169"/>
      <c r="AD36" s="169"/>
      <c r="AE36" s="169"/>
      <c r="AF36" s="169">
        <f>_xlfn.IFNA(VLOOKUP(CONCATENATE($AF$5,$B36,$C36),KAL!$A$6:$N$200,14,FALSE),0)</f>
        <v>0</v>
      </c>
      <c r="AG36" s="169">
        <f>_xlfn.IFNA(VLOOKUP(CONCATENATE($AG$5,$B36,$C36),Spare5!$A$6:$N$197,14,FALSE),0)</f>
        <v>0</v>
      </c>
      <c r="AH36" s="170">
        <f>_xlfn.IFNA(VLOOKUP(CONCATENATE($AH$5,$B36,$C36),PCWA!$A$6:$N$231,14,FALSE),0)</f>
        <v>0</v>
      </c>
      <c r="AI36" s="157"/>
    </row>
    <row r="37" spans="1:35" x14ac:dyDescent="0.2">
      <c r="A37" s="586"/>
      <c r="B37" s="164"/>
      <c r="C37" s="171"/>
      <c r="D37" s="171"/>
      <c r="E37" s="171"/>
      <c r="F37" s="172"/>
      <c r="G37" s="168"/>
      <c r="H37" s="166"/>
      <c r="I37" s="167"/>
      <c r="J37" s="168"/>
      <c r="K37" s="169">
        <f>_xlfn.IFNA(VLOOKUP(CONCATENATE($K$5,$B37,$C37),'SER1'!$A$6:$N$200,14,FALSE),0)</f>
        <v>0</v>
      </c>
      <c r="L37" s="169">
        <f>_xlfn.IFNA(VLOOKUP(CONCATENATE($L$5,$B37,$C37),ALB!$A$6:$N$200,14,FALSE),0)</f>
        <v>0</v>
      </c>
      <c r="M37" s="169">
        <f>_xlfn.IFNA(VLOOKUP(CONCATENATE($M$5,$B37,$C37),KR!$A$6:$N$182,14,FALSE),0)</f>
        <v>0</v>
      </c>
      <c r="N37" s="169">
        <f>_xlfn.IFNA(VLOOKUP(CONCATENATE($N$5,$B37,$C37),DARD!$A$6:$N$135,14,FALSE),0)</f>
        <v>0</v>
      </c>
      <c r="O37" s="169">
        <f>_xlfn.IFNA(VLOOKUP(CONCATENATE($O$5,$B37,$C37),AVON!$A$6:$N$144,14,FALSE),0)</f>
        <v>0</v>
      </c>
      <c r="P37" s="375"/>
      <c r="Q37" s="169">
        <f>_xlfn.IFNA(VLOOKUP(CONCATENATE($Q$5,$B37,$C37),MUR!$A$6:$N$203,14,FALSE),0)</f>
        <v>0</v>
      </c>
      <c r="R37" s="169">
        <f>_xlfn.IFNA(VLOOKUP(CONCATENATE($R$5,$B37,$C37),MOOR!$A$6:$N$200,14,FALSE),0)</f>
        <v>0</v>
      </c>
      <c r="S37" s="169">
        <f>_xlfn.IFNA(VLOOKUP(CONCATENATE($S$5,$B37,$C37),KAL!$A$6:$N$200,14,FALSE),0)</f>
        <v>0</v>
      </c>
      <c r="T37" s="169">
        <f>_xlfn.IFNA(VLOOKUP(CONCATENATE($T$5,$B37,$C37),MORT!$A$6:$N$200,14,FALSE),0)</f>
        <v>0</v>
      </c>
      <c r="U37" s="169">
        <f>_xlfn.IFNA(VLOOKUP(CONCATENATE($U$5,$B37,$C37),ESP!$A$6:$N$198,14,FALSE),0)</f>
        <v>0</v>
      </c>
      <c r="V37" s="169">
        <f>_xlfn.IFNA(VLOOKUP(CONCATENATE($V$5,$B37,$C37),MOON!$A$8:$N$198,14,FALSE),0)</f>
        <v>0</v>
      </c>
      <c r="W37" s="169">
        <f>_xlfn.IFNA(VLOOKUP(CONCATENATE($W$5,$B37,$C37),DRY!$A$8:$N$198,14,FALSE),0)</f>
        <v>0</v>
      </c>
      <c r="X37" s="169">
        <f>_xlfn.IFNA(VLOOKUP(CONCATENATE($Y$5,$B37,$C37),[4]PCWA!$A$6:$N$198,14,FALSE),0)</f>
        <v>0</v>
      </c>
      <c r="Y37" s="169">
        <f>_xlfn.IFNA(VLOOKUP(CONCATENATE($Y$5,$B37,$C37),[4]PCWA!$A$6:$N$198,14,FALSE),0)</f>
        <v>0</v>
      </c>
      <c r="Z37" s="169"/>
      <c r="AA37" s="169"/>
      <c r="AB37" s="169"/>
      <c r="AC37" s="169"/>
      <c r="AD37" s="169"/>
      <c r="AE37" s="169"/>
      <c r="AF37" s="169">
        <f>_xlfn.IFNA(VLOOKUP(CONCATENATE($AF$5,$B37,$C37),KAL!$A$6:$N$200,14,FALSE),0)</f>
        <v>0</v>
      </c>
      <c r="AG37" s="169">
        <f>_xlfn.IFNA(VLOOKUP(CONCATENATE($AG$5,$B37,$C37),Spare5!$A$6:$N$197,14,FALSE),0)</f>
        <v>0</v>
      </c>
      <c r="AH37" s="170">
        <f>_xlfn.IFNA(VLOOKUP(CONCATENATE($AH$5,$B37,$C37),PCWA!$A$6:$N$231,14,FALSE),0)</f>
        <v>0</v>
      </c>
      <c r="AI37" s="157"/>
    </row>
    <row r="38" spans="1:35" x14ac:dyDescent="0.2">
      <c r="A38" s="586"/>
      <c r="B38" s="164"/>
      <c r="C38" s="171"/>
      <c r="D38" s="171"/>
      <c r="E38" s="171"/>
      <c r="F38" s="172"/>
      <c r="G38" s="168"/>
      <c r="H38" s="166"/>
      <c r="I38" s="167"/>
      <c r="J38" s="168"/>
      <c r="K38" s="169">
        <f>_xlfn.IFNA(VLOOKUP(CONCATENATE($K$5,$B38,$C38),'SER1'!$A$6:$N$200,14,FALSE),0)</f>
        <v>0</v>
      </c>
      <c r="L38" s="169">
        <f>_xlfn.IFNA(VLOOKUP(CONCATENATE($L$5,$B38,$C38),ALB!$A$6:$N$200,14,FALSE),0)</f>
        <v>0</v>
      </c>
      <c r="M38" s="169">
        <f>_xlfn.IFNA(VLOOKUP(CONCATENATE($M$5,$B38,$C38),KR!$A$6:$N$182,14,FALSE),0)</f>
        <v>0</v>
      </c>
      <c r="N38" s="169">
        <f>_xlfn.IFNA(VLOOKUP(CONCATENATE($N$5,$B38,$C38),DARD!$A$6:$N$135,14,FALSE),0)</f>
        <v>0</v>
      </c>
      <c r="O38" s="169">
        <f>_xlfn.IFNA(VLOOKUP(CONCATENATE($O$5,$B38,$C38),AVON!$A$6:$N$144,14,FALSE),0)</f>
        <v>0</v>
      </c>
      <c r="P38" s="375"/>
      <c r="Q38" s="169">
        <f>_xlfn.IFNA(VLOOKUP(CONCATENATE($Q$5,$B38,$C38),MUR!$A$6:$N$203,14,FALSE),0)</f>
        <v>0</v>
      </c>
      <c r="R38" s="169">
        <f>_xlfn.IFNA(VLOOKUP(CONCATENATE($R$5,$B38,$C38),MOOR!$A$6:$N$200,14,FALSE),0)</f>
        <v>0</v>
      </c>
      <c r="S38" s="169">
        <f>_xlfn.IFNA(VLOOKUP(CONCATENATE($S$5,$B38,$C38),KAL!$A$6:$N$200,14,FALSE),0)</f>
        <v>0</v>
      </c>
      <c r="T38" s="169">
        <f>_xlfn.IFNA(VLOOKUP(CONCATENATE($T$5,$B38,$C38),MORT!$A$6:$N$200,14,FALSE),0)</f>
        <v>0</v>
      </c>
      <c r="U38" s="169">
        <f>_xlfn.IFNA(VLOOKUP(CONCATENATE($U$5,$B38,$C38),ESP!$A$6:$N$198,14,FALSE),0)</f>
        <v>0</v>
      </c>
      <c r="V38" s="169">
        <f>_xlfn.IFNA(VLOOKUP(CONCATENATE($V$5,$B38,$C38),MOON!$A$8:$N$198,14,FALSE),0)</f>
        <v>0</v>
      </c>
      <c r="W38" s="169">
        <f>_xlfn.IFNA(VLOOKUP(CONCATENATE($W$5,$B38,$C38),DRY!$A$8:$N$198,14,FALSE),0)</f>
        <v>0</v>
      </c>
      <c r="X38" s="169">
        <f>_xlfn.IFNA(VLOOKUP(CONCATENATE($Y$5,$B38,$C38),[4]PCWA!$A$6:$N$198,14,FALSE),0)</f>
        <v>0</v>
      </c>
      <c r="Y38" s="169">
        <f>_xlfn.IFNA(VLOOKUP(CONCATENATE($Y$5,$B38,$C38),[4]PCWA!$A$6:$N$198,14,FALSE),0)</f>
        <v>0</v>
      </c>
      <c r="Z38" s="169"/>
      <c r="AA38" s="169"/>
      <c r="AB38" s="169"/>
      <c r="AC38" s="169"/>
      <c r="AD38" s="169"/>
      <c r="AE38" s="169"/>
      <c r="AF38" s="169">
        <f>_xlfn.IFNA(VLOOKUP(CONCATENATE($AF$5,$B38,$C38),KAL!$A$6:$N$200,14,FALSE),0)</f>
        <v>0</v>
      </c>
      <c r="AG38" s="169">
        <f>_xlfn.IFNA(VLOOKUP(CONCATENATE($AG$5,$B38,$C38),Spare5!$A$6:$N$197,14,FALSE),0)</f>
        <v>0</v>
      </c>
      <c r="AH38" s="170">
        <f>_xlfn.IFNA(VLOOKUP(CONCATENATE($AH$5,$B38,$C38),PCWA!$A$6:$N$231,14,FALSE),0)</f>
        <v>0</v>
      </c>
      <c r="AI38" s="157"/>
    </row>
    <row r="39" spans="1:35" x14ac:dyDescent="0.2">
      <c r="A39" s="586"/>
      <c r="B39" s="164"/>
      <c r="C39" s="171"/>
      <c r="D39" s="165"/>
      <c r="E39" s="165"/>
      <c r="F39" s="172"/>
      <c r="G39" s="168"/>
      <c r="H39" s="166"/>
      <c r="I39" s="167"/>
      <c r="J39" s="168"/>
      <c r="K39" s="169">
        <f>_xlfn.IFNA(VLOOKUP(CONCATENATE($K$5,$B39,$C39),'SER1'!$A$6:$N$200,14,FALSE),0)</f>
        <v>0</v>
      </c>
      <c r="L39" s="169">
        <f>_xlfn.IFNA(VLOOKUP(CONCATENATE($L$5,$B39,$C39),ALB!$A$6:$N$200,14,FALSE),0)</f>
        <v>0</v>
      </c>
      <c r="M39" s="169">
        <f>_xlfn.IFNA(VLOOKUP(CONCATENATE($M$5,$B39,$C39),KR!$A$6:$N$182,14,FALSE),0)</f>
        <v>0</v>
      </c>
      <c r="N39" s="169">
        <f>_xlfn.IFNA(VLOOKUP(CONCATENATE($N$5,$B39,$C39),DARD!$A$6:$N$135,14,FALSE),0)</f>
        <v>0</v>
      </c>
      <c r="O39" s="169">
        <f>_xlfn.IFNA(VLOOKUP(CONCATENATE($O$5,$B39,$C39),AVON!$A$6:$N$144,14,FALSE),0)</f>
        <v>0</v>
      </c>
      <c r="P39" s="375"/>
      <c r="Q39" s="169">
        <f>_xlfn.IFNA(VLOOKUP(CONCATENATE($Q$5,$B39,$C39),MUR!$A$6:$N$203,14,FALSE),0)</f>
        <v>0</v>
      </c>
      <c r="R39" s="169">
        <f>_xlfn.IFNA(VLOOKUP(CONCATENATE($R$5,$B39,$C39),MOOR!$A$6:$N$200,14,FALSE),0)</f>
        <v>0</v>
      </c>
      <c r="S39" s="169">
        <f>_xlfn.IFNA(VLOOKUP(CONCATENATE($S$5,$B39,$C39),KAL!$A$6:$N$200,14,FALSE),0)</f>
        <v>0</v>
      </c>
      <c r="T39" s="169">
        <f>_xlfn.IFNA(VLOOKUP(CONCATENATE($T$5,$B39,$C39),MORT!$A$6:$N$200,14,FALSE),0)</f>
        <v>0</v>
      </c>
      <c r="U39" s="169">
        <f>_xlfn.IFNA(VLOOKUP(CONCATENATE($U$5,$B39,$C39),ESP!$A$6:$N$198,14,FALSE),0)</f>
        <v>0</v>
      </c>
      <c r="V39" s="169">
        <f>_xlfn.IFNA(VLOOKUP(CONCATENATE($V$5,$B39,$C39),MOON!$A$8:$N$198,14,FALSE),0)</f>
        <v>0</v>
      </c>
      <c r="W39" s="169">
        <f>_xlfn.IFNA(VLOOKUP(CONCATENATE($W$5,$B39,$C39),DRY!$A$8:$N$198,14,FALSE),0)</f>
        <v>0</v>
      </c>
      <c r="X39" s="169">
        <f>_xlfn.IFNA(VLOOKUP(CONCATENATE($Y$5,$B39,$C39),[4]PCWA!$A$6:$N$198,14,FALSE),0)</f>
        <v>0</v>
      </c>
      <c r="Y39" s="169">
        <f>_xlfn.IFNA(VLOOKUP(CONCATENATE($Y$5,$B39,$C39),[4]PCWA!$A$6:$N$198,14,FALSE),0)</f>
        <v>0</v>
      </c>
      <c r="Z39" s="169"/>
      <c r="AA39" s="169"/>
      <c r="AB39" s="169"/>
      <c r="AC39" s="169"/>
      <c r="AD39" s="169"/>
      <c r="AE39" s="169"/>
      <c r="AF39" s="169">
        <f>_xlfn.IFNA(VLOOKUP(CONCATENATE($AF$5,$B39,$C39),KAL!$A$6:$N$200,14,FALSE),0)</f>
        <v>0</v>
      </c>
      <c r="AG39" s="169">
        <f>_xlfn.IFNA(VLOOKUP(CONCATENATE($AG$5,$B39,$C39),Spare5!$A$6:$N$197,14,FALSE),0)</f>
        <v>0</v>
      </c>
      <c r="AH39" s="170">
        <f>_xlfn.IFNA(VLOOKUP(CONCATENATE($AH$5,$B39,$C39),PCWA!$A$6:$N$231,14,FALSE),0)</f>
        <v>0</v>
      </c>
      <c r="AI39" s="157"/>
    </row>
    <row r="40" spans="1:35" x14ac:dyDescent="0.2">
      <c r="A40" s="586"/>
      <c r="B40" s="164"/>
      <c r="C40" s="171"/>
      <c r="D40" s="171"/>
      <c r="E40" s="171"/>
      <c r="F40" s="172"/>
      <c r="G40" s="168"/>
      <c r="H40" s="166"/>
      <c r="I40" s="167"/>
      <c r="J40" s="168"/>
      <c r="K40" s="169">
        <f>_xlfn.IFNA(VLOOKUP(CONCATENATE($K$5,$B40,$C40),'SER1'!$A$6:$N$200,14,FALSE),0)</f>
        <v>0</v>
      </c>
      <c r="L40" s="169">
        <f>_xlfn.IFNA(VLOOKUP(CONCATENATE($L$5,$B40,$C40),ALB!$A$6:$N$200,14,FALSE),0)</f>
        <v>0</v>
      </c>
      <c r="M40" s="169">
        <f>_xlfn.IFNA(VLOOKUP(CONCATENATE($M$5,$B40,$C40),KR!$A$6:$N$182,14,FALSE),0)</f>
        <v>0</v>
      </c>
      <c r="N40" s="169">
        <f>_xlfn.IFNA(VLOOKUP(CONCATENATE($N$5,$B40,$C40),DARD!$A$6:$N$135,14,FALSE),0)</f>
        <v>0</v>
      </c>
      <c r="O40" s="169">
        <f>_xlfn.IFNA(VLOOKUP(CONCATENATE($O$5,$B40,$C40),AVON!$A$6:$N$144,14,FALSE),0)</f>
        <v>0</v>
      </c>
      <c r="P40" s="375"/>
      <c r="Q40" s="169">
        <f>_xlfn.IFNA(VLOOKUP(CONCATENATE($Q$5,$B40,$C40),MUR!$A$6:$N$203,14,FALSE),0)</f>
        <v>0</v>
      </c>
      <c r="R40" s="169">
        <f>_xlfn.IFNA(VLOOKUP(CONCATENATE($R$5,$B40,$C40),MOOR!$A$6:$N$200,14,FALSE),0)</f>
        <v>0</v>
      </c>
      <c r="S40" s="169">
        <f>_xlfn.IFNA(VLOOKUP(CONCATENATE($S$5,$B40,$C40),KAL!$A$6:$N$200,14,FALSE),0)</f>
        <v>0</v>
      </c>
      <c r="T40" s="169">
        <f>_xlfn.IFNA(VLOOKUP(CONCATENATE($T$5,$B40,$C40),MORT!$A$6:$N$200,14,FALSE),0)</f>
        <v>0</v>
      </c>
      <c r="U40" s="169">
        <f>_xlfn.IFNA(VLOOKUP(CONCATENATE($U$5,$B40,$C40),ESP!$A$6:$N$198,14,FALSE),0)</f>
        <v>0</v>
      </c>
      <c r="V40" s="169">
        <f>_xlfn.IFNA(VLOOKUP(CONCATENATE($V$5,$B40,$C40),MOON!$A$8:$N$198,14,FALSE),0)</f>
        <v>0</v>
      </c>
      <c r="W40" s="169">
        <f>_xlfn.IFNA(VLOOKUP(CONCATENATE($W$5,$B40,$C40),DRY!$A$8:$N$198,14,FALSE),0)</f>
        <v>0</v>
      </c>
      <c r="X40" s="169">
        <f>_xlfn.IFNA(VLOOKUP(CONCATENATE($Y$5,$B40,$C40),[4]PCWA!$A$6:$N$198,14,FALSE),0)</f>
        <v>0</v>
      </c>
      <c r="Y40" s="169">
        <f>_xlfn.IFNA(VLOOKUP(CONCATENATE($Y$5,$B40,$C40),[4]PCWA!$A$6:$N$198,14,FALSE),0)</f>
        <v>0</v>
      </c>
      <c r="Z40" s="169"/>
      <c r="AA40" s="169"/>
      <c r="AB40" s="169"/>
      <c r="AC40" s="169"/>
      <c r="AD40" s="169"/>
      <c r="AE40" s="169"/>
      <c r="AF40" s="169">
        <f>_xlfn.IFNA(VLOOKUP(CONCATENATE($AF$5,$B40,$C40),KAL!$A$6:$N$200,14,FALSE),0)</f>
        <v>0</v>
      </c>
      <c r="AG40" s="169">
        <f>_xlfn.IFNA(VLOOKUP(CONCATENATE($AG$5,$B40,$C40),Spare5!$A$6:$N$197,14,FALSE),0)</f>
        <v>0</v>
      </c>
      <c r="AH40" s="170">
        <f>_xlfn.IFNA(VLOOKUP(CONCATENATE($AH$5,$B40,$C40),PCWA!$A$6:$N$231,14,FALSE),0)</f>
        <v>0</v>
      </c>
      <c r="AI40" s="157"/>
    </row>
    <row r="41" spans="1:35" x14ac:dyDescent="0.2">
      <c r="A41" s="586"/>
      <c r="B41" s="164"/>
      <c r="C41" s="171"/>
      <c r="D41" s="171"/>
      <c r="E41" s="171"/>
      <c r="F41" s="172"/>
      <c r="G41" s="168"/>
      <c r="H41" s="166"/>
      <c r="I41" s="167"/>
      <c r="J41" s="168"/>
      <c r="K41" s="169">
        <f>_xlfn.IFNA(VLOOKUP(CONCATENATE($K$5,$B41,$C41),'SER1'!$A$6:$N$200,14,FALSE),0)</f>
        <v>0</v>
      </c>
      <c r="L41" s="169">
        <f>_xlfn.IFNA(VLOOKUP(CONCATENATE($L$5,$B41,$C41),ALB!$A$6:$N$200,14,FALSE),0)</f>
        <v>0</v>
      </c>
      <c r="M41" s="169">
        <f>_xlfn.IFNA(VLOOKUP(CONCATENATE($M$5,$B41,$C41),KR!$A$6:$N$182,14,FALSE),0)</f>
        <v>0</v>
      </c>
      <c r="N41" s="169">
        <f>_xlfn.IFNA(VLOOKUP(CONCATENATE($N$5,$B41,$C41),DARD!$A$6:$N$135,14,FALSE),0)</f>
        <v>0</v>
      </c>
      <c r="O41" s="169">
        <f>_xlfn.IFNA(VLOOKUP(CONCATENATE($O$5,$B41,$C41),AVON!$A$6:$N$144,14,FALSE),0)</f>
        <v>0</v>
      </c>
      <c r="P41" s="375"/>
      <c r="Q41" s="169">
        <f>_xlfn.IFNA(VLOOKUP(CONCATENATE($Q$5,$B41,$C41),MUR!$A$6:$N$203,14,FALSE),0)</f>
        <v>0</v>
      </c>
      <c r="R41" s="169">
        <f>_xlfn.IFNA(VLOOKUP(CONCATENATE($R$5,$B41,$C41),MOOR!$A$6:$N$200,14,FALSE),0)</f>
        <v>0</v>
      </c>
      <c r="S41" s="169">
        <f>_xlfn.IFNA(VLOOKUP(CONCATENATE($S$5,$B41,$C41),KAL!$A$6:$N$200,14,FALSE),0)</f>
        <v>0</v>
      </c>
      <c r="T41" s="169">
        <f>_xlfn.IFNA(VLOOKUP(CONCATENATE($T$5,$B41,$C41),MORT!$A$6:$N$200,14,FALSE),0)</f>
        <v>0</v>
      </c>
      <c r="U41" s="169">
        <f>_xlfn.IFNA(VLOOKUP(CONCATENATE($U$5,$B41,$C41),ESP!$A$6:$N$198,14,FALSE),0)</f>
        <v>0</v>
      </c>
      <c r="V41" s="169">
        <f>_xlfn.IFNA(VLOOKUP(CONCATENATE($V$5,$B41,$C41),MOON!$A$8:$N$198,14,FALSE),0)</f>
        <v>0</v>
      </c>
      <c r="W41" s="169">
        <f>_xlfn.IFNA(VLOOKUP(CONCATENATE($W$5,$B41,$C41),DRY!$A$8:$N$198,14,FALSE),0)</f>
        <v>0</v>
      </c>
      <c r="X41" s="169">
        <f>_xlfn.IFNA(VLOOKUP(CONCATENATE($Y$5,$B41,$C41),[4]PCWA!$A$6:$N$198,14,FALSE),0)</f>
        <v>0</v>
      </c>
      <c r="Y41" s="169">
        <f>_xlfn.IFNA(VLOOKUP(CONCATENATE($Y$5,$B41,$C41),[4]PCWA!$A$6:$N$198,14,FALSE),0)</f>
        <v>0</v>
      </c>
      <c r="Z41" s="169"/>
      <c r="AA41" s="169"/>
      <c r="AB41" s="169"/>
      <c r="AC41" s="169"/>
      <c r="AD41" s="169"/>
      <c r="AE41" s="169"/>
      <c r="AF41" s="169">
        <f>_xlfn.IFNA(VLOOKUP(CONCATENATE($AF$5,$B41,$C41),KAL!$A$6:$N$200,14,FALSE),0)</f>
        <v>0</v>
      </c>
      <c r="AG41" s="169">
        <f>_xlfn.IFNA(VLOOKUP(CONCATENATE($AG$5,$B41,$C41),Spare5!$A$6:$N$197,14,FALSE),0)</f>
        <v>0</v>
      </c>
      <c r="AH41" s="170">
        <f>_xlfn.IFNA(VLOOKUP(CONCATENATE($AH$5,$B41,$C41),PCWA!$A$6:$N$231,14,FALSE),0)</f>
        <v>0</v>
      </c>
      <c r="AI41" s="156"/>
    </row>
    <row r="42" spans="1:35" x14ac:dyDescent="0.2">
      <c r="A42" s="586"/>
      <c r="B42" s="164"/>
      <c r="C42" s="171"/>
      <c r="D42" s="171"/>
      <c r="E42" s="171"/>
      <c r="F42" s="172"/>
      <c r="G42" s="168"/>
      <c r="H42" s="166"/>
      <c r="I42" s="167"/>
      <c r="J42" s="168"/>
      <c r="K42" s="169">
        <f>_xlfn.IFNA(VLOOKUP(CONCATENATE($K$5,$B42,$C42),'SER1'!$A$6:$N$200,14,FALSE),0)</f>
        <v>0</v>
      </c>
      <c r="L42" s="169">
        <f>_xlfn.IFNA(VLOOKUP(CONCATENATE($L$5,$B42,$C42),ALB!$A$6:$N$200,14,FALSE),0)</f>
        <v>0</v>
      </c>
      <c r="M42" s="169">
        <f>_xlfn.IFNA(VLOOKUP(CONCATENATE($M$5,$B42,$C42),KR!$A$6:$N$182,14,FALSE),0)</f>
        <v>0</v>
      </c>
      <c r="N42" s="169">
        <f>_xlfn.IFNA(VLOOKUP(CONCATENATE($N$5,$B42,$C42),DARD!$A$6:$N$135,14,FALSE),0)</f>
        <v>0</v>
      </c>
      <c r="O42" s="169">
        <f>_xlfn.IFNA(VLOOKUP(CONCATENATE($O$5,$B42,$C42),AVON!$A$6:$N$144,14,FALSE),0)</f>
        <v>0</v>
      </c>
      <c r="P42" s="375"/>
      <c r="Q42" s="169">
        <f>_xlfn.IFNA(VLOOKUP(CONCATENATE($Q$5,$B42,$C42),MUR!$A$6:$N$203,14,FALSE),0)</f>
        <v>0</v>
      </c>
      <c r="R42" s="169">
        <f>_xlfn.IFNA(VLOOKUP(CONCATENATE($R$5,$B42,$C42),MOOR!$A$6:$N$200,14,FALSE),0)</f>
        <v>0</v>
      </c>
      <c r="S42" s="169">
        <f>_xlfn.IFNA(VLOOKUP(CONCATENATE($S$5,$B42,$C42),KAL!$A$6:$N$200,14,FALSE),0)</f>
        <v>0</v>
      </c>
      <c r="T42" s="169">
        <f>_xlfn.IFNA(VLOOKUP(CONCATENATE($T$5,$B42,$C42),MORT!$A$6:$N$200,14,FALSE),0)</f>
        <v>0</v>
      </c>
      <c r="U42" s="169">
        <f>_xlfn.IFNA(VLOOKUP(CONCATENATE($U$5,$B42,$C42),ESP!$A$6:$N$198,14,FALSE),0)</f>
        <v>0</v>
      </c>
      <c r="V42" s="169">
        <f>_xlfn.IFNA(VLOOKUP(CONCATENATE($V$5,$B42,$C42),MOON!$A$8:$N$198,14,FALSE),0)</f>
        <v>0</v>
      </c>
      <c r="W42" s="169">
        <f>_xlfn.IFNA(VLOOKUP(CONCATENATE($W$5,$B42,$C42),DRY!$A$8:$N$198,14,FALSE),0)</f>
        <v>0</v>
      </c>
      <c r="X42" s="169">
        <f>_xlfn.IFNA(VLOOKUP(CONCATENATE($Y$5,$B42,$C42),[4]PCWA!$A$6:$N$198,14,FALSE),0)</f>
        <v>0</v>
      </c>
      <c r="Y42" s="169">
        <f>_xlfn.IFNA(VLOOKUP(CONCATENATE($Y$5,$B42,$C42),[4]PCWA!$A$6:$N$198,14,FALSE),0)</f>
        <v>0</v>
      </c>
      <c r="Z42" s="169"/>
      <c r="AA42" s="169"/>
      <c r="AB42" s="169"/>
      <c r="AC42" s="169"/>
      <c r="AD42" s="169"/>
      <c r="AE42" s="169"/>
      <c r="AF42" s="169">
        <f>_xlfn.IFNA(VLOOKUP(CONCATENATE($AF$5,$B42,$C42),KAL!$A$6:$N$200,14,FALSE),0)</f>
        <v>0</v>
      </c>
      <c r="AG42" s="169">
        <f>_xlfn.IFNA(VLOOKUP(CONCATENATE($AG$5,$B42,$C42),Spare5!$A$6:$N$197,14,FALSE),0)</f>
        <v>0</v>
      </c>
      <c r="AH42" s="170">
        <f>_xlfn.IFNA(VLOOKUP(CONCATENATE($AH$5,$B42,$C42),PCWA!$A$6:$N$231,14,FALSE),0)</f>
        <v>0</v>
      </c>
      <c r="AI42" s="156"/>
    </row>
    <row r="43" spans="1:35" x14ac:dyDescent="0.2">
      <c r="A43" s="586"/>
      <c r="B43" s="164"/>
      <c r="C43" s="171"/>
      <c r="D43" s="171"/>
      <c r="E43" s="171"/>
      <c r="F43" s="172"/>
      <c r="G43" s="168"/>
      <c r="H43" s="166"/>
      <c r="I43" s="167"/>
      <c r="J43" s="168"/>
      <c r="K43" s="169">
        <f>_xlfn.IFNA(VLOOKUP(CONCATENATE($K$5,$B43,$C43),'SER1'!$A$6:$N$200,14,FALSE),0)</f>
        <v>0</v>
      </c>
      <c r="L43" s="169">
        <f>_xlfn.IFNA(VLOOKUP(CONCATENATE($L$5,$B43,$C43),ALB!$A$6:$N$200,14,FALSE),0)</f>
        <v>0</v>
      </c>
      <c r="M43" s="169">
        <f>_xlfn.IFNA(VLOOKUP(CONCATENATE($M$5,$B43,$C43),KR!$A$6:$N$182,14,FALSE),0)</f>
        <v>0</v>
      </c>
      <c r="N43" s="169">
        <f>_xlfn.IFNA(VLOOKUP(CONCATENATE($N$5,$B43,$C43),DARD!$A$6:$N$135,14,FALSE),0)</f>
        <v>0</v>
      </c>
      <c r="O43" s="169">
        <f>_xlfn.IFNA(VLOOKUP(CONCATENATE($O$5,$B43,$C43),AVON!$A$6:$N$144,14,FALSE),0)</f>
        <v>0</v>
      </c>
      <c r="P43" s="375"/>
      <c r="Q43" s="169">
        <f>_xlfn.IFNA(VLOOKUP(CONCATENATE($Q$5,$B43,$C43),MUR!$A$6:$N$203,14,FALSE),0)</f>
        <v>0</v>
      </c>
      <c r="R43" s="169">
        <f>_xlfn.IFNA(VLOOKUP(CONCATENATE($R$5,$B43,$C43),MOOR!$A$6:$N$200,14,FALSE),0)</f>
        <v>0</v>
      </c>
      <c r="S43" s="169">
        <f>_xlfn.IFNA(VLOOKUP(CONCATENATE($S$5,$B43,$C43),KAL!$A$6:$N$200,14,FALSE),0)</f>
        <v>0</v>
      </c>
      <c r="T43" s="169">
        <f>_xlfn.IFNA(VLOOKUP(CONCATENATE($T$5,$B43,$C43),MORT!$A$6:$N$200,14,FALSE),0)</f>
        <v>0</v>
      </c>
      <c r="U43" s="169">
        <f>_xlfn.IFNA(VLOOKUP(CONCATENATE($U$5,$B43,$C43),ESP!$A$6:$N$198,14,FALSE),0)</f>
        <v>0</v>
      </c>
      <c r="V43" s="169">
        <f>_xlfn.IFNA(VLOOKUP(CONCATENATE($V$5,$B43,$C43),MOON!$A$8:$N$198,14,FALSE),0)</f>
        <v>0</v>
      </c>
      <c r="W43" s="169">
        <f>_xlfn.IFNA(VLOOKUP(CONCATENATE($W$5,$B43,$C43),DRY!$A$8:$N$198,14,FALSE),0)</f>
        <v>0</v>
      </c>
      <c r="X43" s="169">
        <f>_xlfn.IFNA(VLOOKUP(CONCATENATE($Y$5,$B43,$C43),[4]PCWA!$A$6:$N$198,14,FALSE),0)</f>
        <v>0</v>
      </c>
      <c r="Y43" s="169">
        <f>_xlfn.IFNA(VLOOKUP(CONCATENATE($Y$5,$B43,$C43),[4]PCWA!$A$6:$N$198,14,FALSE),0)</f>
        <v>0</v>
      </c>
      <c r="Z43" s="169"/>
      <c r="AA43" s="169"/>
      <c r="AB43" s="169"/>
      <c r="AC43" s="169"/>
      <c r="AD43" s="169"/>
      <c r="AE43" s="169"/>
      <c r="AF43" s="169">
        <f>_xlfn.IFNA(VLOOKUP(CONCATENATE($AF$5,$B43,$C43),KAL!$A$6:$N$200,14,FALSE),0)</f>
        <v>0</v>
      </c>
      <c r="AG43" s="169">
        <f>_xlfn.IFNA(VLOOKUP(CONCATENATE($AG$5,$B43,$C43),Spare5!$A$6:$N$197,14,FALSE),0)</f>
        <v>0</v>
      </c>
      <c r="AH43" s="170">
        <f>_xlfn.IFNA(VLOOKUP(CONCATENATE($AH$5,$B43,$C43),PCWA!$A$6:$N$231,14,FALSE),0)</f>
        <v>0</v>
      </c>
      <c r="AI43" s="156"/>
    </row>
    <row r="44" spans="1:35" x14ac:dyDescent="0.2">
      <c r="A44" s="586"/>
      <c r="B44" s="164"/>
      <c r="C44" s="171"/>
      <c r="D44" s="171"/>
      <c r="E44" s="171"/>
      <c r="F44" s="172"/>
      <c r="G44" s="168"/>
      <c r="H44" s="166"/>
      <c r="I44" s="167"/>
      <c r="J44" s="168"/>
      <c r="K44" s="169">
        <f>_xlfn.IFNA(VLOOKUP(CONCATENATE($K$5,$B44,$C44),'SER1'!$A$6:$N$200,14,FALSE),0)</f>
        <v>0</v>
      </c>
      <c r="L44" s="169">
        <f>_xlfn.IFNA(VLOOKUP(CONCATENATE($L$5,$B44,$C44),ALB!$A$6:$N$200,14,FALSE),0)</f>
        <v>0</v>
      </c>
      <c r="M44" s="169">
        <f>_xlfn.IFNA(VLOOKUP(CONCATENATE($M$5,$B44,$C44),KR!$A$6:$N$182,14,FALSE),0)</f>
        <v>0</v>
      </c>
      <c r="N44" s="169">
        <f>_xlfn.IFNA(VLOOKUP(CONCATENATE($N$5,$B44,$C44),DARD!$A$6:$N$135,14,FALSE),0)</f>
        <v>0</v>
      </c>
      <c r="O44" s="169">
        <f>_xlfn.IFNA(VLOOKUP(CONCATENATE($O$5,$B44,$C44),AVON!$A$6:$N$144,14,FALSE),0)</f>
        <v>0</v>
      </c>
      <c r="P44" s="375"/>
      <c r="Q44" s="169">
        <f>_xlfn.IFNA(VLOOKUP(CONCATENATE($Q$5,$B44,$C44),MUR!$A$6:$N$203,14,FALSE),0)</f>
        <v>0</v>
      </c>
      <c r="R44" s="169">
        <f>_xlfn.IFNA(VLOOKUP(CONCATENATE($R$5,$B44,$C44),MOOR!$A$6:$N$200,14,FALSE),0)</f>
        <v>0</v>
      </c>
      <c r="S44" s="169">
        <f>_xlfn.IFNA(VLOOKUP(CONCATENATE($S$5,$B44,$C44),KAL!$A$6:$N$200,14,FALSE),0)</f>
        <v>0</v>
      </c>
      <c r="T44" s="169">
        <f>_xlfn.IFNA(VLOOKUP(CONCATENATE($T$5,$B44,$C44),MORT!$A$6:$N$200,14,FALSE),0)</f>
        <v>0</v>
      </c>
      <c r="U44" s="169">
        <f>_xlfn.IFNA(VLOOKUP(CONCATENATE($U$5,$B44,$C44),ESP!$A$6:$N$198,14,FALSE),0)</f>
        <v>0</v>
      </c>
      <c r="V44" s="169">
        <f>_xlfn.IFNA(VLOOKUP(CONCATENATE($V$5,$B44,$C44),MOON!$A$8:$N$198,14,FALSE),0)</f>
        <v>0</v>
      </c>
      <c r="W44" s="169">
        <f>_xlfn.IFNA(VLOOKUP(CONCATENATE($W$5,$B44,$C44),DRY!$A$8:$N$198,14,FALSE),0)</f>
        <v>0</v>
      </c>
      <c r="X44" s="169">
        <f>_xlfn.IFNA(VLOOKUP(CONCATENATE($Y$5,$B44,$C44),[4]PCWA!$A$6:$N$198,14,FALSE),0)</f>
        <v>0</v>
      </c>
      <c r="Y44" s="169">
        <f>_xlfn.IFNA(VLOOKUP(CONCATENATE($Y$5,$B44,$C44),[4]PCWA!$A$6:$N$198,14,FALSE),0)</f>
        <v>0</v>
      </c>
      <c r="Z44" s="169"/>
      <c r="AA44" s="169"/>
      <c r="AB44" s="169"/>
      <c r="AC44" s="169"/>
      <c r="AD44" s="169"/>
      <c r="AE44" s="169"/>
      <c r="AF44" s="169">
        <f>_xlfn.IFNA(VLOOKUP(CONCATENATE($AF$5,$B44,$C44),KAL!$A$6:$N$200,14,FALSE),0)</f>
        <v>0</v>
      </c>
      <c r="AG44" s="169">
        <f>_xlfn.IFNA(VLOOKUP(CONCATENATE($AG$5,$B44,$C44),Spare5!$A$6:$N$197,14,FALSE),0)</f>
        <v>0</v>
      </c>
      <c r="AH44" s="170">
        <f>_xlfn.IFNA(VLOOKUP(CONCATENATE($AH$5,$B44,$C44),PCWA!$A$6:$N$231,14,FALSE),0)</f>
        <v>0</v>
      </c>
      <c r="AI44" s="157"/>
    </row>
    <row r="45" spans="1:35" x14ac:dyDescent="0.2">
      <c r="A45" s="586"/>
      <c r="B45" s="164"/>
      <c r="C45" s="171"/>
      <c r="D45" s="171"/>
      <c r="E45" s="171"/>
      <c r="F45" s="172"/>
      <c r="G45" s="168"/>
      <c r="H45" s="166"/>
      <c r="I45" s="167"/>
      <c r="J45" s="168"/>
      <c r="K45" s="169">
        <f>_xlfn.IFNA(VLOOKUP(CONCATENATE($K$5,$B45,$C45),'SER1'!$A$6:$N$200,14,FALSE),0)</f>
        <v>0</v>
      </c>
      <c r="L45" s="169">
        <f>_xlfn.IFNA(VLOOKUP(CONCATENATE($L$5,$B45,$C45),ALB!$A$6:$N$200,14,FALSE),0)</f>
        <v>0</v>
      </c>
      <c r="M45" s="169">
        <f>_xlfn.IFNA(VLOOKUP(CONCATENATE($M$5,$B45,$C45),KR!$A$6:$N$182,14,FALSE),0)</f>
        <v>0</v>
      </c>
      <c r="N45" s="169">
        <f>_xlfn.IFNA(VLOOKUP(CONCATENATE($N$5,$B45,$C45),DARD!$A$6:$N$135,14,FALSE),0)</f>
        <v>0</v>
      </c>
      <c r="O45" s="169">
        <f>_xlfn.IFNA(VLOOKUP(CONCATENATE($O$5,$B45,$C45),AVON!$A$6:$N$144,14,FALSE),0)</f>
        <v>0</v>
      </c>
      <c r="P45" s="375"/>
      <c r="Q45" s="169">
        <f>_xlfn.IFNA(VLOOKUP(CONCATENATE($Q$5,$B45,$C45),MUR!$A$6:$N$203,14,FALSE),0)</f>
        <v>0</v>
      </c>
      <c r="R45" s="169">
        <f>_xlfn.IFNA(VLOOKUP(CONCATENATE($R$5,$B45,$C45),MOOR!$A$6:$N$200,14,FALSE),0)</f>
        <v>0</v>
      </c>
      <c r="S45" s="169">
        <f>_xlfn.IFNA(VLOOKUP(CONCATENATE($S$5,$B45,$C45),KAL!$A$6:$N$200,14,FALSE),0)</f>
        <v>0</v>
      </c>
      <c r="T45" s="169">
        <f>_xlfn.IFNA(VLOOKUP(CONCATENATE($T$5,$B45,$C45),MORT!$A$6:$N$200,14,FALSE),0)</f>
        <v>0</v>
      </c>
      <c r="U45" s="169">
        <f>_xlfn.IFNA(VLOOKUP(CONCATENATE($U$5,$B45,$C45),ESP!$A$6:$N$198,14,FALSE),0)</f>
        <v>0</v>
      </c>
      <c r="V45" s="169">
        <f>_xlfn.IFNA(VLOOKUP(CONCATENATE($V$5,$B45,$C45),MOON!$A$8:$N$198,14,FALSE),0)</f>
        <v>0</v>
      </c>
      <c r="W45" s="169">
        <f>_xlfn.IFNA(VLOOKUP(CONCATENATE($W$5,$B45,$C45),DRY!$A$8:$N$198,14,FALSE),0)</f>
        <v>0</v>
      </c>
      <c r="X45" s="169">
        <f>_xlfn.IFNA(VLOOKUP(CONCATENATE($Y$5,$B45,$C45),[4]PCWA!$A$6:$N$198,14,FALSE),0)</f>
        <v>0</v>
      </c>
      <c r="Y45" s="169">
        <f>_xlfn.IFNA(VLOOKUP(CONCATENATE($Y$5,$B45,$C45),[4]PCWA!$A$6:$N$198,14,FALSE),0)</f>
        <v>0</v>
      </c>
      <c r="Z45" s="169"/>
      <c r="AA45" s="169"/>
      <c r="AB45" s="169"/>
      <c r="AC45" s="169"/>
      <c r="AD45" s="169"/>
      <c r="AE45" s="169"/>
      <c r="AF45" s="169">
        <f>_xlfn.IFNA(VLOOKUP(CONCATENATE($AF$5,$B45,$C45),KAL!$A$6:$N$200,14,FALSE),0)</f>
        <v>0</v>
      </c>
      <c r="AG45" s="169">
        <f>_xlfn.IFNA(VLOOKUP(CONCATENATE($AG$5,$B45,$C45),Spare5!$A$6:$N$197,14,FALSE),0)</f>
        <v>0</v>
      </c>
      <c r="AH45" s="170">
        <f>_xlfn.IFNA(VLOOKUP(CONCATENATE($AH$5,$B45,$C45),PCWA!$A$6:$N$231,14,FALSE),0)</f>
        <v>0</v>
      </c>
      <c r="AI45" s="157"/>
    </row>
    <row r="46" spans="1:35" x14ac:dyDescent="0.2">
      <c r="A46" s="586"/>
      <c r="B46" s="164"/>
      <c r="C46" s="171"/>
      <c r="D46" s="171"/>
      <c r="E46" s="171"/>
      <c r="F46" s="172"/>
      <c r="G46" s="168"/>
      <c r="H46" s="166"/>
      <c r="I46" s="167"/>
      <c r="J46" s="168"/>
      <c r="K46" s="169">
        <f>_xlfn.IFNA(VLOOKUP(CONCATENATE($K$5,$B46,$C46),'SER1'!$A$6:$N$200,14,FALSE),0)</f>
        <v>0</v>
      </c>
      <c r="L46" s="169">
        <f>_xlfn.IFNA(VLOOKUP(CONCATENATE($L$5,$B46,$C46),ALB!$A$6:$N$200,14,FALSE),0)</f>
        <v>0</v>
      </c>
      <c r="M46" s="169">
        <f>_xlfn.IFNA(VLOOKUP(CONCATENATE($M$5,$B46,$C46),KR!$A$6:$N$182,14,FALSE),0)</f>
        <v>0</v>
      </c>
      <c r="N46" s="169">
        <f>_xlfn.IFNA(VLOOKUP(CONCATENATE($N$5,$B46,$C46),DARD!$A$6:$N$135,14,FALSE),0)</f>
        <v>0</v>
      </c>
      <c r="O46" s="169">
        <f>_xlfn.IFNA(VLOOKUP(CONCATENATE($O$5,$B46,$C46),AVON!$A$6:$N$144,14,FALSE),0)</f>
        <v>0</v>
      </c>
      <c r="P46" s="375"/>
      <c r="Q46" s="169">
        <f>_xlfn.IFNA(VLOOKUP(CONCATENATE($Q$5,$B46,$C46),MUR!$A$6:$N$203,14,FALSE),0)</f>
        <v>0</v>
      </c>
      <c r="R46" s="169">
        <f>_xlfn.IFNA(VLOOKUP(CONCATENATE($R$5,$B46,$C46),MOOR!$A$6:$N$200,14,FALSE),0)</f>
        <v>0</v>
      </c>
      <c r="S46" s="169">
        <f>_xlfn.IFNA(VLOOKUP(CONCATENATE($S$5,$B46,$C46),KAL!$A$6:$N$200,14,FALSE),0)</f>
        <v>0</v>
      </c>
      <c r="T46" s="169">
        <f>_xlfn.IFNA(VLOOKUP(CONCATENATE($T$5,$B46,$C46),MORT!$A$6:$N$200,14,FALSE),0)</f>
        <v>0</v>
      </c>
      <c r="U46" s="169">
        <f>_xlfn.IFNA(VLOOKUP(CONCATENATE($U$5,$B46,$C46),ESP!$A$6:$N$198,14,FALSE),0)</f>
        <v>0</v>
      </c>
      <c r="V46" s="169">
        <f>_xlfn.IFNA(VLOOKUP(CONCATENATE($V$5,$B46,$C46),MOON!$A$8:$N$198,14,FALSE),0)</f>
        <v>0</v>
      </c>
      <c r="W46" s="169">
        <f>_xlfn.IFNA(VLOOKUP(CONCATENATE($W$5,$B46,$C46),DRY!$A$8:$N$198,14,FALSE),0)</f>
        <v>0</v>
      </c>
      <c r="X46" s="169">
        <f>_xlfn.IFNA(VLOOKUP(CONCATENATE($Y$5,$B46,$C46),[4]PCWA!$A$6:$N$198,14,FALSE),0)</f>
        <v>0</v>
      </c>
      <c r="Y46" s="169">
        <f>_xlfn.IFNA(VLOOKUP(CONCATENATE($Y$5,$B46,$C46),[4]PCWA!$A$6:$N$198,14,FALSE),0)</f>
        <v>0</v>
      </c>
      <c r="Z46" s="169"/>
      <c r="AA46" s="169"/>
      <c r="AB46" s="169"/>
      <c r="AC46" s="169"/>
      <c r="AD46" s="169"/>
      <c r="AE46" s="169"/>
      <c r="AF46" s="169">
        <f>_xlfn.IFNA(VLOOKUP(CONCATENATE($AF$5,$B46,$C46),KAL!$A$6:$N$200,14,FALSE),0)</f>
        <v>0</v>
      </c>
      <c r="AG46" s="169">
        <f>_xlfn.IFNA(VLOOKUP(CONCATENATE($AG$5,$B46,$C46),Spare5!$A$6:$N$197,14,FALSE),0)</f>
        <v>0</v>
      </c>
      <c r="AH46" s="170">
        <f>_xlfn.IFNA(VLOOKUP(CONCATENATE($AH$5,$B46,$C46),PCWA!$A$6:$N$231,14,FALSE),0)</f>
        <v>0</v>
      </c>
      <c r="AI46" s="157"/>
    </row>
    <row r="47" spans="1:35" x14ac:dyDescent="0.2">
      <c r="A47" s="586"/>
      <c r="B47" s="164"/>
      <c r="C47" s="171"/>
      <c r="D47" s="171"/>
      <c r="E47" s="171"/>
      <c r="F47" s="172"/>
      <c r="G47" s="168"/>
      <c r="H47" s="166"/>
      <c r="I47" s="167"/>
      <c r="J47" s="168"/>
      <c r="K47" s="169">
        <f>_xlfn.IFNA(VLOOKUP(CONCATENATE($K$5,$B47,$C47),'SER1'!$A$6:$N$200,14,FALSE),0)</f>
        <v>0</v>
      </c>
      <c r="L47" s="169">
        <f>_xlfn.IFNA(VLOOKUP(CONCATENATE($L$5,$B47,$C47),ALB!$A$6:$N$200,14,FALSE),0)</f>
        <v>0</v>
      </c>
      <c r="M47" s="169">
        <f>_xlfn.IFNA(VLOOKUP(CONCATENATE($M$5,$B47,$C47),KR!$A$6:$N$182,14,FALSE),0)</f>
        <v>0</v>
      </c>
      <c r="N47" s="169">
        <f>_xlfn.IFNA(VLOOKUP(CONCATENATE($N$5,$B47,$C47),DARD!$A$6:$N$135,14,FALSE),0)</f>
        <v>0</v>
      </c>
      <c r="O47" s="169">
        <f>_xlfn.IFNA(VLOOKUP(CONCATENATE($O$5,$B47,$C47),AVON!$A$6:$N$144,14,FALSE),0)</f>
        <v>0</v>
      </c>
      <c r="P47" s="375"/>
      <c r="Q47" s="169">
        <f>_xlfn.IFNA(VLOOKUP(CONCATENATE($Q$5,$B47,$C47),MUR!$A$6:$N$203,14,FALSE),0)</f>
        <v>0</v>
      </c>
      <c r="R47" s="169">
        <f>_xlfn.IFNA(VLOOKUP(CONCATENATE($R$5,$B47,$C47),MOOR!$A$6:$N$200,14,FALSE),0)</f>
        <v>0</v>
      </c>
      <c r="S47" s="169">
        <f>_xlfn.IFNA(VLOOKUP(CONCATENATE($S$5,$B47,$C47),KAL!$A$6:$N$200,14,FALSE),0)</f>
        <v>0</v>
      </c>
      <c r="T47" s="169">
        <f>_xlfn.IFNA(VLOOKUP(CONCATENATE($T$5,$B47,$C47),MORT!$A$6:$N$200,14,FALSE),0)</f>
        <v>0</v>
      </c>
      <c r="U47" s="169">
        <f>_xlfn.IFNA(VLOOKUP(CONCATENATE($U$5,$B47,$C47),ESP!$A$6:$N$198,14,FALSE),0)</f>
        <v>0</v>
      </c>
      <c r="V47" s="169">
        <f>_xlfn.IFNA(VLOOKUP(CONCATENATE($V$5,$B47,$C47),MOON!$A$8:$N$198,14,FALSE),0)</f>
        <v>0</v>
      </c>
      <c r="W47" s="169">
        <f>_xlfn.IFNA(VLOOKUP(CONCATENATE($W$5,$B47,$C47),DRY!$A$8:$N$198,14,FALSE),0)</f>
        <v>0</v>
      </c>
      <c r="X47" s="169">
        <f>_xlfn.IFNA(VLOOKUP(CONCATENATE($Y$5,$B47,$C47),[4]PCWA!$A$6:$N$198,14,FALSE),0)</f>
        <v>0</v>
      </c>
      <c r="Y47" s="169">
        <f>_xlfn.IFNA(VLOOKUP(CONCATENATE($Y$5,$B47,$C47),[4]PCWA!$A$6:$N$198,14,FALSE),0)</f>
        <v>0</v>
      </c>
      <c r="Z47" s="169"/>
      <c r="AA47" s="169"/>
      <c r="AB47" s="169"/>
      <c r="AC47" s="169"/>
      <c r="AD47" s="169"/>
      <c r="AE47" s="169"/>
      <c r="AF47" s="169">
        <f>_xlfn.IFNA(VLOOKUP(CONCATENATE($AF$5,$B47,$C47),KAL!$A$6:$N$200,14,FALSE),0)</f>
        <v>0</v>
      </c>
      <c r="AG47" s="169">
        <f>_xlfn.IFNA(VLOOKUP(CONCATENATE($AG$5,$B47,$C47),Spare5!$A$6:$N$197,14,FALSE),0)</f>
        <v>0</v>
      </c>
      <c r="AH47" s="170">
        <f>_xlfn.IFNA(VLOOKUP(CONCATENATE($AH$5,$B47,$C47),PCWA!$A$6:$N$231,14,FALSE),0)</f>
        <v>0</v>
      </c>
      <c r="AI47" s="157"/>
    </row>
    <row r="48" spans="1:35" x14ac:dyDescent="0.2">
      <c r="A48" s="586"/>
      <c r="B48" s="164"/>
      <c r="C48" s="171"/>
      <c r="D48" s="165"/>
      <c r="E48" s="165"/>
      <c r="F48" s="172"/>
      <c r="G48" s="168"/>
      <c r="H48" s="166"/>
      <c r="I48" s="167"/>
      <c r="J48" s="168"/>
      <c r="K48" s="169">
        <f>_xlfn.IFNA(VLOOKUP(CONCATENATE($K$5,$B48,$C48),'SER1'!$A$6:$N$200,14,FALSE),0)</f>
        <v>0</v>
      </c>
      <c r="L48" s="169">
        <f>_xlfn.IFNA(VLOOKUP(CONCATENATE($L$5,$B48,$C48),ALB!$A$6:$N$200,14,FALSE),0)</f>
        <v>0</v>
      </c>
      <c r="M48" s="169">
        <f>_xlfn.IFNA(VLOOKUP(CONCATENATE($M$5,$B48,$C48),KR!$A$6:$N$182,14,FALSE),0)</f>
        <v>0</v>
      </c>
      <c r="N48" s="169">
        <f>_xlfn.IFNA(VLOOKUP(CONCATENATE($N$5,$B48,$C48),DARD!$A$6:$N$135,14,FALSE),0)</f>
        <v>0</v>
      </c>
      <c r="O48" s="169">
        <f>_xlfn.IFNA(VLOOKUP(CONCATENATE($O$5,$B48,$C48),AVON!$A$6:$N$144,14,FALSE),0)</f>
        <v>0</v>
      </c>
      <c r="P48" s="375"/>
      <c r="Q48" s="169">
        <f>_xlfn.IFNA(VLOOKUP(CONCATENATE($Q$5,$B48,$C48),MUR!$A$6:$N$203,14,FALSE),0)</f>
        <v>0</v>
      </c>
      <c r="R48" s="169">
        <f>_xlfn.IFNA(VLOOKUP(CONCATENATE($R$5,$B48,$C48),MOOR!$A$6:$N$200,14,FALSE),0)</f>
        <v>0</v>
      </c>
      <c r="S48" s="169">
        <f>_xlfn.IFNA(VLOOKUP(CONCATENATE($S$5,$B48,$C48),KAL!$A$6:$N$200,14,FALSE),0)</f>
        <v>0</v>
      </c>
      <c r="T48" s="169">
        <f>_xlfn.IFNA(VLOOKUP(CONCATENATE($T$5,$B48,$C48),MORT!$A$6:$N$200,14,FALSE),0)</f>
        <v>0</v>
      </c>
      <c r="U48" s="169">
        <f>_xlfn.IFNA(VLOOKUP(CONCATENATE($U$5,$B48,$C48),ESP!$A$6:$N$198,14,FALSE),0)</f>
        <v>0</v>
      </c>
      <c r="V48" s="169">
        <f>_xlfn.IFNA(VLOOKUP(CONCATENATE($V$5,$B48,$C48),MOON!$A$8:$N$198,14,FALSE),0)</f>
        <v>0</v>
      </c>
      <c r="W48" s="169">
        <f>_xlfn.IFNA(VLOOKUP(CONCATENATE($W$5,$B48,$C48),DRY!$A$8:$N$198,14,FALSE),0)</f>
        <v>0</v>
      </c>
      <c r="X48" s="169">
        <f>_xlfn.IFNA(VLOOKUP(CONCATENATE($Y$5,$B48,$C48),[4]PCWA!$A$6:$N$198,14,FALSE),0)</f>
        <v>0</v>
      </c>
      <c r="Y48" s="169">
        <f>_xlfn.IFNA(VLOOKUP(CONCATENATE($Y$5,$B48,$C48),[4]PCWA!$A$6:$N$198,14,FALSE),0)</f>
        <v>0</v>
      </c>
      <c r="Z48" s="169"/>
      <c r="AA48" s="169"/>
      <c r="AB48" s="169"/>
      <c r="AC48" s="169"/>
      <c r="AD48" s="169"/>
      <c r="AE48" s="169"/>
      <c r="AF48" s="169">
        <f>_xlfn.IFNA(VLOOKUP(CONCATENATE($AF$5,$B48,$C48),KAL!$A$6:$N$200,14,FALSE),0)</f>
        <v>0</v>
      </c>
      <c r="AG48" s="169">
        <f>_xlfn.IFNA(VLOOKUP(CONCATENATE($AG$5,$B48,$C48),Spare5!$A$6:$N$197,14,FALSE),0)</f>
        <v>0</v>
      </c>
      <c r="AH48" s="170">
        <f>_xlfn.IFNA(VLOOKUP(CONCATENATE($AH$5,$B48,$C48),PCWA!$A$6:$N$231,14,FALSE),0)</f>
        <v>0</v>
      </c>
      <c r="AI48" s="156"/>
    </row>
    <row r="49" spans="1:35" x14ac:dyDescent="0.2">
      <c r="A49" s="586"/>
      <c r="B49" s="164"/>
      <c r="C49" s="171"/>
      <c r="D49" s="171"/>
      <c r="E49" s="171"/>
      <c r="F49" s="172"/>
      <c r="G49" s="168"/>
      <c r="H49" s="166"/>
      <c r="I49" s="167"/>
      <c r="J49" s="411"/>
      <c r="K49" s="393">
        <f>_xlfn.IFNA(VLOOKUP(CONCATENATE($K$5,$B49,$C49),'SER1'!$A$6:$N$200,14,FALSE),0)</f>
        <v>0</v>
      </c>
      <c r="L49" s="169">
        <f>_xlfn.IFNA(VLOOKUP(CONCATENATE($L$5,$B49,$C49),ALB!$A$6:$N$200,14,FALSE),0)</f>
        <v>0</v>
      </c>
      <c r="M49" s="169">
        <f>_xlfn.IFNA(VLOOKUP(CONCATENATE($M$5,$B49,$C49),KR!$A$6:$N$182,14,FALSE),0)</f>
        <v>0</v>
      </c>
      <c r="N49" s="169">
        <f>_xlfn.IFNA(VLOOKUP(CONCATENATE($N$5,$B49,$C49),DARD!$A$6:$N$135,14,FALSE),0)</f>
        <v>0</v>
      </c>
      <c r="O49" s="169">
        <f>_xlfn.IFNA(VLOOKUP(CONCATENATE($O$5,$B49,$C49),AVON!$A$6:$N$144,14,FALSE),0)</f>
        <v>0</v>
      </c>
      <c r="P49" s="375"/>
      <c r="Q49" s="169">
        <f>_xlfn.IFNA(VLOOKUP(CONCATENATE($Q$5,$B49,$C49),MUR!$A$6:$N$203,14,FALSE),0)</f>
        <v>0</v>
      </c>
      <c r="R49" s="169">
        <f>_xlfn.IFNA(VLOOKUP(CONCATENATE($R$5,$B49,$C49),MOOR!$A$6:$N$200,14,FALSE),0)</f>
        <v>0</v>
      </c>
      <c r="S49" s="169">
        <f>_xlfn.IFNA(VLOOKUP(CONCATENATE($S$5,$B49,$C49),KAL!$A$6:$N$200,14,FALSE),0)</f>
        <v>0</v>
      </c>
      <c r="T49" s="169">
        <f>_xlfn.IFNA(VLOOKUP(CONCATENATE($T$5,$B49,$C49),MORT!$A$6:$N$200,14,FALSE),0)</f>
        <v>0</v>
      </c>
      <c r="U49" s="169">
        <f>_xlfn.IFNA(VLOOKUP(CONCATENATE($U$5,$B49,$C49),ESP!$A$6:$N$198,14,FALSE),0)</f>
        <v>0</v>
      </c>
      <c r="V49" s="169">
        <f>_xlfn.IFNA(VLOOKUP(CONCATENATE($V$5,$B49,$C49),MOON!$A$8:$N$198,14,FALSE),0)</f>
        <v>0</v>
      </c>
      <c r="W49" s="169">
        <f>_xlfn.IFNA(VLOOKUP(CONCATENATE($W$5,$B49,$C49),DRY!$A$8:$N$198,14,FALSE),0)</f>
        <v>0</v>
      </c>
      <c r="X49" s="169">
        <f>_xlfn.IFNA(VLOOKUP(CONCATENATE($Y$5,$B49,$C49),[4]PCWA!$A$6:$N$198,14,FALSE),0)</f>
        <v>0</v>
      </c>
      <c r="Y49" s="169">
        <f>_xlfn.IFNA(VLOOKUP(CONCATENATE($Y$5,$B49,$C49),[4]PCWA!$A$6:$N$198,14,FALSE),0)</f>
        <v>0</v>
      </c>
      <c r="Z49" s="169"/>
      <c r="AA49" s="169"/>
      <c r="AB49" s="169"/>
      <c r="AC49" s="169"/>
      <c r="AD49" s="169"/>
      <c r="AE49" s="169"/>
      <c r="AF49" s="169">
        <f>_xlfn.IFNA(VLOOKUP(CONCATENATE($AF$5,$B49,$C49),KAL!$A$6:$N$200,14,FALSE),0)</f>
        <v>0</v>
      </c>
      <c r="AG49" s="169">
        <f>_xlfn.IFNA(VLOOKUP(CONCATENATE($AG$5,$B49,$C49),Spare5!$A$6:$N$197,14,FALSE),0)</f>
        <v>0</v>
      </c>
      <c r="AH49" s="170">
        <f>_xlfn.IFNA(VLOOKUP(CONCATENATE($AH$5,$B49,$C49),PCWA!$A$6:$N$231,14,FALSE),0)</f>
        <v>0</v>
      </c>
      <c r="AI49" s="156"/>
    </row>
    <row r="50" spans="1:35" ht="13.5" thickBot="1" x14ac:dyDescent="0.25">
      <c r="A50" s="586"/>
      <c r="B50" s="173"/>
      <c r="C50" s="174"/>
      <c r="D50" s="174"/>
      <c r="E50" s="174"/>
      <c r="F50" s="175"/>
      <c r="G50" s="176"/>
      <c r="H50" s="177"/>
      <c r="I50" s="178"/>
      <c r="J50" s="412"/>
      <c r="K50" s="413"/>
      <c r="L50" s="179"/>
      <c r="M50" s="179"/>
      <c r="N50" s="179"/>
      <c r="O50" s="179"/>
      <c r="P50" s="482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>
        <f>_xlfn.IFNA(VLOOKUP(CONCATENATE($AF$5,$B50,$C50),KAL!$A$6:$N$200,14,FALSE),0)</f>
        <v>0</v>
      </c>
      <c r="AG50" s="179">
        <f>_xlfn.IFNA(VLOOKUP(CONCATENATE($AG$5,$B50,$C50),Spare5!$A$6:$N$197,14,FALSE),0)</f>
        <v>0</v>
      </c>
      <c r="AH50" s="180">
        <f>_xlfn.IFNA(VLOOKUP(CONCATENATE($AH$5,$B50,$C50),PCWA!$A$6:$N$231,14,FALSE),0)</f>
        <v>0</v>
      </c>
      <c r="AI50" s="156"/>
    </row>
    <row r="51" spans="1:35" ht="15.75" x14ac:dyDescent="0.2">
      <c r="A51" s="586"/>
      <c r="B51" s="158" t="s">
        <v>19</v>
      </c>
      <c r="C51" s="158"/>
      <c r="D51" s="158"/>
      <c r="E51" s="158" t="s">
        <v>19</v>
      </c>
      <c r="F51" s="159"/>
      <c r="G51" s="159"/>
      <c r="H51" s="159"/>
      <c r="I51" s="160"/>
      <c r="J51" s="159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59"/>
    </row>
    <row r="53" spans="1:35" x14ac:dyDescent="0.2">
      <c r="B53" s="28"/>
    </row>
    <row r="54" spans="1:35" x14ac:dyDescent="0.2">
      <c r="B54" s="28"/>
    </row>
    <row r="55" spans="1:35" x14ac:dyDescent="0.2">
      <c r="B55" s="28"/>
    </row>
    <row r="56" spans="1:35" x14ac:dyDescent="0.2">
      <c r="B56" s="28"/>
    </row>
    <row r="57" spans="1:35" x14ac:dyDescent="0.2">
      <c r="B57" s="28"/>
    </row>
    <row r="58" spans="1:35" x14ac:dyDescent="0.2">
      <c r="B58" s="28"/>
    </row>
    <row r="59" spans="1:35" x14ac:dyDescent="0.2">
      <c r="B59" s="28"/>
    </row>
    <row r="60" spans="1:35" x14ac:dyDescent="0.2">
      <c r="B60" s="28"/>
    </row>
    <row r="61" spans="1:35" x14ac:dyDescent="0.2">
      <c r="B61" s="28"/>
    </row>
    <row r="62" spans="1:35" x14ac:dyDescent="0.2">
      <c r="B62" s="28"/>
    </row>
    <row r="63" spans="1:35" x14ac:dyDescent="0.2">
      <c r="B63" s="28"/>
    </row>
    <row r="64" spans="1:35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</sheetData>
  <sortState xmlns:xlrd2="http://schemas.microsoft.com/office/spreadsheetml/2017/richdata2" ref="B6:J11">
    <sortCondition ref="J6:J11"/>
    <sortCondition descending="1" ref="I6:I11"/>
  </sortState>
  <mergeCells count="67">
    <mergeCell ref="Q3:Q4"/>
    <mergeCell ref="R3:R4"/>
    <mergeCell ref="K3:K4"/>
    <mergeCell ref="L3:L4"/>
    <mergeCell ref="M3:M4"/>
    <mergeCell ref="N3:N4"/>
    <mergeCell ref="O3:O4"/>
    <mergeCell ref="P3:P4"/>
    <mergeCell ref="G1:G2"/>
    <mergeCell ref="A1:A51"/>
    <mergeCell ref="B1:B2"/>
    <mergeCell ref="C1:C2"/>
    <mergeCell ref="E1:E2"/>
    <mergeCell ref="F1:F2"/>
    <mergeCell ref="D1:D2"/>
    <mergeCell ref="D3:D4"/>
    <mergeCell ref="B3:B4"/>
    <mergeCell ref="C3:C4"/>
    <mergeCell ref="E3:E4"/>
    <mergeCell ref="F3:F4"/>
    <mergeCell ref="G3:G4"/>
    <mergeCell ref="T1:T2"/>
    <mergeCell ref="U1:U2"/>
    <mergeCell ref="Q1:Q2"/>
    <mergeCell ref="R1:R2"/>
    <mergeCell ref="P1:P2"/>
    <mergeCell ref="H3:H4"/>
    <mergeCell ref="I3:I4"/>
    <mergeCell ref="J3:J4"/>
    <mergeCell ref="AB1:AB2"/>
    <mergeCell ref="AC1:AC2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AF3:AF4"/>
    <mergeCell ref="AG3:AG4"/>
    <mergeCell ref="AH3:AH4"/>
    <mergeCell ref="AD3:AD4"/>
    <mergeCell ref="AG1:AG2"/>
    <mergeCell ref="AH1:AH2"/>
    <mergeCell ref="AD1:AD2"/>
    <mergeCell ref="AE1:AE2"/>
    <mergeCell ref="AF1:AF2"/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</mergeCells>
  <conditionalFormatting sqref="C14:D14">
    <cfRule type="duplicateValues" dxfId="100" priority="566"/>
  </conditionalFormatting>
  <conditionalFormatting sqref="C20:D27">
    <cfRule type="duplicateValues" dxfId="99" priority="568"/>
  </conditionalFormatting>
  <conditionalFormatting sqref="C26:D34">
    <cfRule type="duplicateValues" dxfId="98" priority="570"/>
  </conditionalFormatting>
  <conditionalFormatting sqref="C40:D40">
    <cfRule type="duplicateValues" dxfId="97" priority="572"/>
    <cfRule type="duplicateValues" dxfId="96" priority="573"/>
  </conditionalFormatting>
  <conditionalFormatting sqref="C41:D41">
    <cfRule type="duplicateValues" dxfId="95" priority="576"/>
    <cfRule type="duplicateValues" dxfId="94" priority="577"/>
  </conditionalFormatting>
  <conditionalFormatting sqref="C42:D43 C35:D40">
    <cfRule type="duplicateValues" dxfId="93" priority="580"/>
  </conditionalFormatting>
  <conditionalFormatting sqref="D12:E12 C42:D1048576 D1 C33:D37 C15:D21 D3 D5:D11 C13:D13 C1:C11">
    <cfRule type="duplicateValues" dxfId="92" priority="16"/>
  </conditionalFormatting>
  <conditionalFormatting sqref="K6:O49 Q6:Y49">
    <cfRule type="cellIs" dxfId="91" priority="2" operator="lessThan">
      <formula>1</formula>
    </cfRule>
  </conditionalFormatting>
  <conditionalFormatting sqref="P6:P50">
    <cfRule type="cellIs" dxfId="90" priority="1" operator="lessThan">
      <formula>1</formula>
    </cfRule>
  </conditionalFormatting>
  <conditionalFormatting sqref="Z6:AH6 AD7:AH14 Z7:AC26 AE15:AH33 Z27:AD33 Z34:AH49 K50:O50 Q50:AH50">
    <cfRule type="cellIs" dxfId="89" priority="8" operator="lessThan">
      <formula>1</formula>
    </cfRule>
  </conditionalFormatting>
  <conditionalFormatting sqref="AD15:AD26">
    <cfRule type="cellIs" dxfId="88" priority="4" operator="lessThan">
      <formula>1</formula>
    </cfRule>
  </conditionalFormatting>
  <pageMargins left="0.25" right="0.25" top="0.75" bottom="0.75" header="0.3" footer="0.3"/>
  <pageSetup paperSize="9" scale="39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7B23-77B9-471C-B2DB-C7C883C279C6}">
  <sheetPr>
    <tabColor theme="0" tint="-0.14999847407452621"/>
    <pageSetUpPr fitToPage="1"/>
  </sheetPr>
  <dimension ref="A1:AJ134"/>
  <sheetViews>
    <sheetView showZeros="0" tabSelected="1" zoomScale="80" zoomScaleNormal="80" zoomScaleSheetLayoutView="90" workbookViewId="0">
      <selection activeCell="B1" sqref="B1:J16"/>
    </sheetView>
  </sheetViews>
  <sheetFormatPr defaultColWidth="14.42578125" defaultRowHeight="12.75" x14ac:dyDescent="0.2"/>
  <cols>
    <col min="1" max="1" width="3.7109375" style="4" bestFit="1" customWidth="1"/>
    <col min="2" max="2" width="21.28515625" style="5" bestFit="1" customWidth="1"/>
    <col min="3" max="3" width="23.140625" style="5" bestFit="1" customWidth="1"/>
    <col min="4" max="4" width="23.140625" style="5" customWidth="1"/>
    <col min="5" max="5" width="16.710937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8.140625" style="2" bestFit="1" customWidth="1"/>
    <col min="13" max="15" width="8.5703125" style="2" bestFit="1" customWidth="1"/>
    <col min="16" max="16" width="8.7109375" style="2" customWidth="1"/>
    <col min="17" max="18" width="8.5703125" style="2" customWidth="1"/>
    <col min="19" max="19" width="8" style="2" bestFit="1" customWidth="1"/>
    <col min="20" max="20" width="7.42578125" style="2" bestFit="1" customWidth="1"/>
    <col min="21" max="21" width="8.42578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42578125" style="2" bestFit="1" customWidth="1"/>
    <col min="26" max="26" width="8" style="2" bestFit="1" customWidth="1"/>
    <col min="27" max="27" width="8.85546875" style="2" bestFit="1" customWidth="1"/>
    <col min="28" max="28" width="7.85546875" style="2" bestFit="1" customWidth="1"/>
    <col min="29" max="29" width="8.5703125" style="2" bestFit="1" customWidth="1"/>
    <col min="30" max="30" width="8" style="2" bestFit="1" customWidth="1"/>
    <col min="31" max="32" width="8.42578125" style="2" bestFit="1" customWidth="1"/>
    <col min="33" max="33" width="7.85546875" style="2" bestFit="1" customWidth="1"/>
    <col min="34" max="34" width="9.28515625" style="6" bestFit="1" customWidth="1"/>
    <col min="35" max="35" width="7.85546875" style="6" bestFit="1" customWidth="1"/>
    <col min="36" max="16384" width="14.42578125" style="4"/>
  </cols>
  <sheetData>
    <row r="1" spans="1:36" s="3" customFormat="1" ht="12.75" customHeight="1" x14ac:dyDescent="0.2">
      <c r="A1" s="586" t="s">
        <v>144</v>
      </c>
      <c r="B1" s="587" t="s">
        <v>105</v>
      </c>
      <c r="C1" s="587" t="s">
        <v>230</v>
      </c>
      <c r="D1" s="587" t="s">
        <v>166</v>
      </c>
      <c r="E1" s="587" t="s">
        <v>0</v>
      </c>
      <c r="F1" s="587" t="s">
        <v>1</v>
      </c>
      <c r="G1" s="579" t="s">
        <v>74</v>
      </c>
      <c r="H1" s="581" t="s">
        <v>72</v>
      </c>
      <c r="I1" s="582" t="s">
        <v>3</v>
      </c>
      <c r="J1" s="583" t="s">
        <v>21</v>
      </c>
      <c r="K1" s="584" t="s">
        <v>143</v>
      </c>
      <c r="L1" s="573" t="s">
        <v>386</v>
      </c>
      <c r="M1" s="573" t="s">
        <v>129</v>
      </c>
      <c r="N1" s="573" t="s">
        <v>93</v>
      </c>
      <c r="O1" s="573" t="s">
        <v>387</v>
      </c>
      <c r="P1" s="573" t="s">
        <v>947</v>
      </c>
      <c r="Q1" s="573" t="s">
        <v>126</v>
      </c>
      <c r="R1" s="573" t="s">
        <v>138</v>
      </c>
      <c r="S1" s="573" t="s">
        <v>139</v>
      </c>
      <c r="T1" s="573" t="s">
        <v>388</v>
      </c>
      <c r="U1" s="573" t="s">
        <v>389</v>
      </c>
      <c r="V1" s="573" t="s">
        <v>127</v>
      </c>
      <c r="W1" s="573" t="s">
        <v>390</v>
      </c>
      <c r="X1" s="573" t="s">
        <v>140</v>
      </c>
      <c r="Y1" s="573" t="s">
        <v>391</v>
      </c>
      <c r="Z1" s="573" t="s">
        <v>131</v>
      </c>
      <c r="AA1" s="573" t="s">
        <v>128</v>
      </c>
      <c r="AB1" s="573" t="s">
        <v>141</v>
      </c>
      <c r="AC1" s="573" t="s">
        <v>142</v>
      </c>
      <c r="AD1" s="573"/>
      <c r="AE1" s="573"/>
      <c r="AF1" s="573"/>
      <c r="AG1" s="573"/>
      <c r="AH1" s="573"/>
      <c r="AI1" s="576"/>
      <c r="AJ1" s="156"/>
    </row>
    <row r="2" spans="1:36" s="3" customFormat="1" ht="12.75" customHeight="1" x14ac:dyDescent="0.2">
      <c r="A2" s="586"/>
      <c r="B2" s="588"/>
      <c r="C2" s="588"/>
      <c r="D2" s="588"/>
      <c r="E2" s="588"/>
      <c r="F2" s="588"/>
      <c r="G2" s="579"/>
      <c r="H2" s="578"/>
      <c r="I2" s="579"/>
      <c r="J2" s="580"/>
      <c r="K2" s="585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7"/>
      <c r="AJ2" s="156"/>
    </row>
    <row r="3" spans="1:36" s="3" customFormat="1" ht="12.75" customHeight="1" x14ac:dyDescent="0.2">
      <c r="A3" s="586"/>
      <c r="B3" s="588" t="s">
        <v>4</v>
      </c>
      <c r="C3" s="588" t="s">
        <v>5</v>
      </c>
      <c r="D3" s="588" t="s">
        <v>167</v>
      </c>
      <c r="E3" s="588" t="s">
        <v>9</v>
      </c>
      <c r="F3" s="588" t="s">
        <v>6</v>
      </c>
      <c r="G3" s="579" t="s">
        <v>2</v>
      </c>
      <c r="H3" s="578" t="s">
        <v>73</v>
      </c>
      <c r="I3" s="579" t="s">
        <v>7</v>
      </c>
      <c r="J3" s="580" t="s">
        <v>20</v>
      </c>
      <c r="K3" s="589" t="s">
        <v>385</v>
      </c>
      <c r="L3" s="572" t="s">
        <v>370</v>
      </c>
      <c r="M3" s="572">
        <v>45354</v>
      </c>
      <c r="N3" s="572" t="s">
        <v>392</v>
      </c>
      <c r="O3" s="572">
        <v>45403</v>
      </c>
      <c r="P3" s="572">
        <v>45410</v>
      </c>
      <c r="Q3" s="572" t="s">
        <v>393</v>
      </c>
      <c r="R3" s="572">
        <v>45423</v>
      </c>
      <c r="S3" s="572">
        <v>45444</v>
      </c>
      <c r="T3" s="572" t="s">
        <v>394</v>
      </c>
      <c r="U3" s="572">
        <v>45465</v>
      </c>
      <c r="V3" s="572" t="s">
        <v>395</v>
      </c>
      <c r="W3" s="572" t="s">
        <v>396</v>
      </c>
      <c r="X3" s="572" t="s">
        <v>397</v>
      </c>
      <c r="Y3" s="572" t="s">
        <v>136</v>
      </c>
      <c r="Z3" s="572" t="s">
        <v>398</v>
      </c>
      <c r="AA3" s="572" t="s">
        <v>399</v>
      </c>
      <c r="AB3" s="572" t="s">
        <v>382</v>
      </c>
      <c r="AC3" s="572" t="s">
        <v>400</v>
      </c>
      <c r="AD3" s="572"/>
      <c r="AE3" s="572"/>
      <c r="AF3" s="572"/>
      <c r="AG3" s="572"/>
      <c r="AH3" s="572"/>
      <c r="AI3" s="575"/>
      <c r="AJ3" s="156"/>
    </row>
    <row r="4" spans="1:36" s="2" customFormat="1" ht="12.75" customHeight="1" x14ac:dyDescent="0.2">
      <c r="A4" s="586"/>
      <c r="B4" s="588" t="s">
        <v>4</v>
      </c>
      <c r="C4" s="588"/>
      <c r="D4" s="588"/>
      <c r="E4" s="588"/>
      <c r="F4" s="588"/>
      <c r="G4" s="579"/>
      <c r="H4" s="578"/>
      <c r="I4" s="579"/>
      <c r="J4" s="580"/>
      <c r="K4" s="589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5"/>
      <c r="AJ4" s="157"/>
    </row>
    <row r="5" spans="1:36" s="2" customFormat="1" ht="16.5" thickBot="1" x14ac:dyDescent="0.25">
      <c r="A5" s="586"/>
      <c r="B5" s="181" t="s">
        <v>82</v>
      </c>
      <c r="C5" s="181" t="s">
        <v>83</v>
      </c>
      <c r="D5" s="181"/>
      <c r="E5" s="181" t="s">
        <v>9</v>
      </c>
      <c r="F5" s="181" t="s">
        <v>6</v>
      </c>
      <c r="G5" s="182" t="s">
        <v>2</v>
      </c>
      <c r="H5" s="183" t="s">
        <v>28</v>
      </c>
      <c r="I5" s="184" t="s">
        <v>7</v>
      </c>
      <c r="J5" s="185" t="s">
        <v>8</v>
      </c>
      <c r="K5" s="274" t="s">
        <v>116</v>
      </c>
      <c r="L5" s="275" t="s">
        <v>116</v>
      </c>
      <c r="M5" s="275" t="s">
        <v>116</v>
      </c>
      <c r="N5" s="275" t="s">
        <v>116</v>
      </c>
      <c r="O5" s="275" t="s">
        <v>116</v>
      </c>
      <c r="P5" s="275" t="s">
        <v>116</v>
      </c>
      <c r="Q5" s="275" t="s">
        <v>116</v>
      </c>
      <c r="R5" s="275" t="s">
        <v>116</v>
      </c>
      <c r="S5" s="275" t="s">
        <v>116</v>
      </c>
      <c r="T5" s="275" t="s">
        <v>116</v>
      </c>
      <c r="U5" s="275" t="s">
        <v>116</v>
      </c>
      <c r="V5" s="275" t="s">
        <v>116</v>
      </c>
      <c r="W5" s="275" t="s">
        <v>116</v>
      </c>
      <c r="X5" s="275" t="s">
        <v>116</v>
      </c>
      <c r="Y5" s="275" t="s">
        <v>116</v>
      </c>
      <c r="Z5" s="275" t="s">
        <v>116</v>
      </c>
      <c r="AA5" s="275" t="s">
        <v>116</v>
      </c>
      <c r="AB5" s="275" t="s">
        <v>116</v>
      </c>
      <c r="AC5" s="275" t="s">
        <v>116</v>
      </c>
      <c r="AD5" s="275" t="s">
        <v>116</v>
      </c>
      <c r="AE5" s="275" t="s">
        <v>116</v>
      </c>
      <c r="AF5" s="275" t="s">
        <v>116</v>
      </c>
      <c r="AG5" s="275" t="s">
        <v>116</v>
      </c>
      <c r="AH5" s="275" t="s">
        <v>116</v>
      </c>
      <c r="AI5" s="276" t="s">
        <v>116</v>
      </c>
      <c r="AJ5" s="157"/>
    </row>
    <row r="6" spans="1:36" s="3" customFormat="1" x14ac:dyDescent="0.2">
      <c r="A6" s="586"/>
      <c r="B6" s="493" t="s">
        <v>220</v>
      </c>
      <c r="C6" s="494" t="s">
        <v>221</v>
      </c>
      <c r="D6" s="494"/>
      <c r="E6" s="494" t="s">
        <v>195</v>
      </c>
      <c r="F6" s="495">
        <v>45427</v>
      </c>
      <c r="G6" s="496">
        <v>16</v>
      </c>
      <c r="H6" s="512">
        <f t="shared" ref="H6:H16" si="0">COUNTIF(K6:AJ6,"&gt;0")</f>
        <v>5</v>
      </c>
      <c r="I6" s="513">
        <f>SUM(K6:AK6)</f>
        <v>39</v>
      </c>
      <c r="J6" s="496">
        <f>RANK(I6,$I$6:$I$50)</f>
        <v>1</v>
      </c>
      <c r="K6" s="392">
        <f>_xlfn.IFNA(VLOOKUP(CONCATENATE($K$5,$B6,$C6),CAP!$A$6:$N$200,14,FALSE),0)</f>
        <v>0</v>
      </c>
      <c r="L6" s="355">
        <f>_xlfn.IFNA(VLOOKUP(CONCATENATE($L$5,$B6,$C6),'SER1'!$A$6:$N$200,14,FALSE),0)</f>
        <v>0</v>
      </c>
      <c r="M6" s="355">
        <f>_xlfn.IFNA(VLOOKUP(CONCATENATE($M$5,$B6,$C6),ALB!$A$6:$N$182,14,FALSE),0)</f>
        <v>0</v>
      </c>
      <c r="N6" s="355">
        <f>_xlfn.IFNA(VLOOKUP(CONCATENATE($N$5,$B6,$C6),KR!$A$6:$N$117,14,FALSE),0)</f>
        <v>0</v>
      </c>
      <c r="O6" s="355">
        <f>_xlfn.IFNA(VLOOKUP(CONCATENATE($O$5,$B6,$C6),'SER2'!$A$6:$N$203,14,FALSE),0)</f>
        <v>0</v>
      </c>
      <c r="P6" s="488">
        <f>_xlfn.IFNA(VLOOKUP(CONCATENATE($P$5,$B6,$C6),HARV!$A$6:$N$203,14,FALSE),0)</f>
        <v>0</v>
      </c>
      <c r="Q6" s="410">
        <f>_xlfn.IFNA(VLOOKUP(CONCATENATE($Q$5,$B6,$C6),DARD!$A$6:$N$203,14,FALSE),0)</f>
        <v>0</v>
      </c>
      <c r="R6" s="355">
        <f>_xlfn.IFNA(VLOOKUP(CONCATENATE($R$5,$B6,$C6),AVON!$A$6:$N$200,14,FALSE),0)</f>
        <v>7</v>
      </c>
      <c r="S6" s="410">
        <f>_xlfn.IFNA(VLOOKUP(CONCATENATE($S$5,$B6,$C6),MUR!$A$6:$N$200,14,FALSE),0)</f>
        <v>0</v>
      </c>
      <c r="T6" s="355">
        <f>_xlfn.IFNA(VLOOKUP(CONCATENATE($T$5,$B6,$C6),MOOR!$A$6:$N$200,14,FALSE),0)</f>
        <v>0</v>
      </c>
      <c r="U6" s="355">
        <f>_xlfn.IFNA(VLOOKUP(CONCATENATE($U$5,$B6,$C6),MORT!$A$6:$N$198,14,FALSE),0)</f>
        <v>7</v>
      </c>
      <c r="V6" s="355">
        <f>_xlfn.IFNA(VLOOKUP(CONCATENATE($V$5,$B6,$C6),KAL!$A$8:$N$198,14,FALSE),0)</f>
        <v>7</v>
      </c>
      <c r="W6" s="355">
        <f>_xlfn.IFNA(VLOOKUP(CONCATENATE($W$5,$B6,$C6),GID!$A$8:$N$198,14,FALSE),0)</f>
        <v>6</v>
      </c>
      <c r="X6" s="355">
        <f>_xlfn.IFNA(VLOOKUP(CONCATENATE($X$5,$B6,$C6),KEL!$A$6:$N$198,14,FALSE),0)</f>
        <v>0</v>
      </c>
      <c r="Y6" s="355">
        <f>_xlfn.IFNA(VLOOKUP(CONCATENATE($Y$5,$B6,$C6),ESP!$A$6:$N$198,14,FALSE),0)</f>
        <v>0</v>
      </c>
      <c r="Z6" s="355">
        <f>_xlfn.IFNA(VLOOKUP(CONCATENATE($Z$5,$B6,$C6),MOON!$A$6:$N$195,14,FALSE),0)</f>
        <v>0</v>
      </c>
      <c r="AA6" s="355">
        <f>_xlfn.IFNA(VLOOKUP(CONCATENATE($AA$5,$B6,$C6),DRY!$A$6:$N$200,14,FALSE),0)</f>
        <v>0</v>
      </c>
      <c r="AB6" s="162">
        <f>_xlfn.IFNA(VLOOKUP(CONCATENATE($AB$5,$B6,$C6),DRY!$A$6:$N$200,14,FALSE),0)</f>
        <v>0</v>
      </c>
      <c r="AC6" s="162">
        <f>_xlfn.IFNA(VLOOKUP(CONCATENATE($AC$5,$B6,$C6),PCWA!$A$6:$N$200,14,FALSE),0)</f>
        <v>12</v>
      </c>
      <c r="AD6" s="162"/>
      <c r="AE6" s="355"/>
      <c r="AF6" s="162"/>
      <c r="AG6" s="162"/>
      <c r="AH6" s="162"/>
      <c r="AI6" s="163"/>
      <c r="AJ6" s="157"/>
    </row>
    <row r="7" spans="1:36" s="3" customFormat="1" x14ac:dyDescent="0.2">
      <c r="A7" s="586"/>
      <c r="B7" s="500" t="s">
        <v>460</v>
      </c>
      <c r="C7" s="501" t="s">
        <v>461</v>
      </c>
      <c r="D7" s="501"/>
      <c r="E7" s="501" t="s">
        <v>184</v>
      </c>
      <c r="F7" s="502">
        <v>45399</v>
      </c>
      <c r="G7" s="503">
        <v>13</v>
      </c>
      <c r="H7" s="504">
        <f t="shared" si="0"/>
        <v>5</v>
      </c>
      <c r="I7" s="505">
        <f>SUM(K7:AK7)+5</f>
        <v>34</v>
      </c>
      <c r="J7" s="509">
        <f>RANK(I7,$I$6:$I$50)</f>
        <v>2</v>
      </c>
      <c r="K7" s="393">
        <f>_xlfn.IFNA(VLOOKUP(CONCATENATE($K$5,$B7,$C7),CAP!$A$6:$N$200,14,FALSE),0)</f>
        <v>0</v>
      </c>
      <c r="L7" s="169">
        <f>_xlfn.IFNA(VLOOKUP(CONCATENATE($L$5,$B7,$C7),'SER1'!$A$6:$N$200,14,FALSE),0)</f>
        <v>0</v>
      </c>
      <c r="M7" s="169">
        <f>_xlfn.IFNA(VLOOKUP(CONCATENATE($M$5,$B7,$C7),ALB!$A$6:$N$182,14,FALSE),0)</f>
        <v>0</v>
      </c>
      <c r="N7" s="169">
        <f>_xlfn.IFNA(VLOOKUP(CONCATENATE($N$5,$B7,$C7),KR!$A$6:$N$117,14,FALSE),0)</f>
        <v>0</v>
      </c>
      <c r="O7" s="169">
        <f>_xlfn.IFNA(VLOOKUP(CONCATENATE($O$5,$B7,$C7),'SER2'!$A$6:$N$203,14,FALSE),0)</f>
        <v>0</v>
      </c>
      <c r="P7" s="488">
        <f>_xlfn.IFNA(VLOOKUP(CONCATENATE($P$5,$B7,$C7),HARV!$A$6:$N$203,14,FALSE),0)</f>
        <v>0</v>
      </c>
      <c r="Q7" s="169">
        <f>_xlfn.IFNA(VLOOKUP(CONCATENATE($Q$5,$B7,$C7),DARD!$A$6:$N$203,14,FALSE),0)</f>
        <v>0</v>
      </c>
      <c r="R7" s="169">
        <f>_xlfn.IFNA(VLOOKUP(CONCATENATE($R$5,$B7,$C7),AVON!$A$6:$N$200,14,FALSE),0)</f>
        <v>0</v>
      </c>
      <c r="S7" s="410">
        <f>_xlfn.IFNA(VLOOKUP(CONCATENATE($S$5,$B7,$C7),MUR!$A$6:$N$200,14,FALSE),0)</f>
        <v>0</v>
      </c>
      <c r="T7" s="169">
        <f>_xlfn.IFNA(VLOOKUP(CONCATENATE($T$5,$B7,$C7),MOOR!$A$6:$N$200,14,FALSE),0)</f>
        <v>0</v>
      </c>
      <c r="U7" s="169">
        <f>_xlfn.IFNA(VLOOKUP(CONCATENATE($U$5,$B7,$C7),MORT!$A$6:$N$198,14,FALSE),0)</f>
        <v>0</v>
      </c>
      <c r="V7" s="169">
        <f>_xlfn.IFNA(VLOOKUP(CONCATENATE($V$5,$B7,$C7),KAL!$A$8:$N$198,14,FALSE),0)</f>
        <v>0</v>
      </c>
      <c r="W7" s="169">
        <f>_xlfn.IFNA(VLOOKUP(CONCATENATE($W$5,$B7,$C7),GID!$A$8:$N$198,14,FALSE),0)</f>
        <v>0</v>
      </c>
      <c r="X7" s="169">
        <f>_xlfn.IFNA(VLOOKUP(CONCATENATE($X$5,$B7,$C7),KEL!$A$6:$N$198,14,FALSE),0)</f>
        <v>4</v>
      </c>
      <c r="Y7" s="169">
        <f>_xlfn.IFNA(VLOOKUP(CONCATENATE($Y$5,$B7,$C7),ESP!$A$6:$N$198,14,FALSE),0)</f>
        <v>5</v>
      </c>
      <c r="Z7" s="169">
        <f>_xlfn.IFNA(VLOOKUP(CONCATENATE($Z$5,$B7,$C7),MOON!$A$6:$N$195,14,FALSE),0)</f>
        <v>0</v>
      </c>
      <c r="AA7" s="169">
        <f>_xlfn.IFNA(VLOOKUP(CONCATENATE($AA$5,$B7,$C7),DRY!$A$6:$N$200,14,FALSE),0)</f>
        <v>7</v>
      </c>
      <c r="AB7" s="169">
        <f>_xlfn.IFNA(VLOOKUP(CONCATENATE($AB$5,$B7,$C7),DRY!$A$6:$N$200,14,FALSE),0)</f>
        <v>7</v>
      </c>
      <c r="AC7" s="169">
        <f>_xlfn.IFNA(VLOOKUP(CONCATENATE($AC$5,$B7,$C7),PCWA!$A$6:$N$200,14,FALSE),0)</f>
        <v>6</v>
      </c>
      <c r="AD7" s="169"/>
      <c r="AE7" s="169"/>
      <c r="AF7" s="169"/>
      <c r="AG7" s="169"/>
      <c r="AH7" s="169"/>
      <c r="AI7" s="170"/>
      <c r="AJ7" s="157"/>
    </row>
    <row r="8" spans="1:36" s="3" customFormat="1" x14ac:dyDescent="0.2">
      <c r="A8" s="586"/>
      <c r="B8" s="500" t="s">
        <v>258</v>
      </c>
      <c r="C8" s="507" t="s">
        <v>259</v>
      </c>
      <c r="D8" s="507"/>
      <c r="E8" s="507" t="s">
        <v>184</v>
      </c>
      <c r="F8" s="508">
        <v>45399</v>
      </c>
      <c r="G8" s="509">
        <v>13</v>
      </c>
      <c r="H8" s="504">
        <f t="shared" si="0"/>
        <v>3</v>
      </c>
      <c r="I8" s="505">
        <f>SUM(K8:AK8)+5</f>
        <v>22</v>
      </c>
      <c r="J8" s="509">
        <f>RANK(I8,$I$6:$I$50)</f>
        <v>3</v>
      </c>
      <c r="K8" s="393">
        <f>_xlfn.IFNA(VLOOKUP(CONCATENATE($K$5,$B8,$C8),CAP!$A$6:$N$200,14,FALSE),0)</f>
        <v>0</v>
      </c>
      <c r="L8" s="169">
        <f>_xlfn.IFNA(VLOOKUP(CONCATENATE($L$5,$B8,$C8),'SER1'!$A$6:$N$200,14,FALSE),0)</f>
        <v>0</v>
      </c>
      <c r="M8" s="169">
        <f>_xlfn.IFNA(VLOOKUP(CONCATENATE($M$5,$B8,$C8),ALB!$A$6:$N$182,14,FALSE),0)</f>
        <v>0</v>
      </c>
      <c r="N8" s="169">
        <f>_xlfn.IFNA(VLOOKUP(CONCATENATE($N$5,$B8,$C8),KR!$A$6:$N$117,14,FALSE),0)</f>
        <v>0</v>
      </c>
      <c r="O8" s="169">
        <f>_xlfn.IFNA(VLOOKUP(CONCATENATE($O$5,$B8,$C8),'SER2'!$A$6:$N$203,14,FALSE),0)</f>
        <v>0</v>
      </c>
      <c r="P8" s="488">
        <f>_xlfn.IFNA(VLOOKUP(CONCATENATE($P$5,$B8,$C8),HARV!$A$6:$N$203,14,FALSE),0)</f>
        <v>0</v>
      </c>
      <c r="Q8" s="169">
        <f>_xlfn.IFNA(VLOOKUP(CONCATENATE($Q$5,$B8,$C8),DARD!$A$6:$N$203,14,FALSE),0)</f>
        <v>0</v>
      </c>
      <c r="R8" s="169">
        <f>_xlfn.IFNA(VLOOKUP(CONCATENATE($R$5,$B8,$C8),AVON!$A$6:$N$200,14,FALSE),0)</f>
        <v>0</v>
      </c>
      <c r="S8" s="410">
        <f>_xlfn.IFNA(VLOOKUP(CONCATENATE($S$5,$B8,$C8),MUR!$A$6:$N$200,14,FALSE),0)</f>
        <v>0</v>
      </c>
      <c r="T8" s="169">
        <f>_xlfn.IFNA(VLOOKUP(CONCATENATE($T$5,$B8,$C8),MOOR!$A$6:$N$200,14,FALSE),0)</f>
        <v>0</v>
      </c>
      <c r="U8" s="169">
        <f>_xlfn.IFNA(VLOOKUP(CONCATENATE($U$5,$B8,$C8),MORT!$A$6:$N$198,14,FALSE),0)</f>
        <v>3</v>
      </c>
      <c r="V8" s="169">
        <f>_xlfn.IFNA(VLOOKUP(CONCATENATE($V$5,$B8,$C8),KAL!$A$8:$N$198,14,FALSE),0)</f>
        <v>0</v>
      </c>
      <c r="W8" s="169">
        <f>_xlfn.IFNA(VLOOKUP(CONCATENATE($W$5,$B8,$C8),GID!$A$8:$N$198,14,FALSE),0)</f>
        <v>0</v>
      </c>
      <c r="X8" s="169">
        <f>_xlfn.IFNA(VLOOKUP(CONCATENATE($X$5,$B8,$C8),KEL!$A$6:$N$198,14,FALSE),0)</f>
        <v>6</v>
      </c>
      <c r="Y8" s="169">
        <f>_xlfn.IFNA(VLOOKUP(CONCATENATE($Y$5,$B8,$C8),ESP!$A$6:$N$198,14,FALSE),0)</f>
        <v>0</v>
      </c>
      <c r="Z8" s="169">
        <f>_xlfn.IFNA(VLOOKUP(CONCATENATE($Z$5,$B8,$C8),MOON!$A$6:$N$195,14,FALSE),0)</f>
        <v>0</v>
      </c>
      <c r="AA8" s="169">
        <f>_xlfn.IFNA(VLOOKUP(CONCATENATE($AA$5,$B8,$C8),DRY!$A$6:$N$200,14,FALSE),0)</f>
        <v>0</v>
      </c>
      <c r="AB8" s="169">
        <f>_xlfn.IFNA(VLOOKUP(CONCATENATE($AB$5,$B8,$C8),DRY!$A$6:$N$200,14,FALSE),0)</f>
        <v>0</v>
      </c>
      <c r="AC8" s="169">
        <f>_xlfn.IFNA(VLOOKUP(CONCATENATE($AC$5,$B8,$C8),PCWA!$A$6:$N$200,14,FALSE),0)</f>
        <v>8</v>
      </c>
      <c r="AD8" s="169"/>
      <c r="AE8" s="169"/>
      <c r="AF8" s="169"/>
      <c r="AG8" s="169"/>
      <c r="AH8" s="169"/>
      <c r="AI8" s="170"/>
      <c r="AJ8" s="157"/>
    </row>
    <row r="9" spans="1:36" s="3" customFormat="1" x14ac:dyDescent="0.2">
      <c r="A9" s="586"/>
      <c r="B9" s="500" t="s">
        <v>621</v>
      </c>
      <c r="C9" s="507" t="s">
        <v>226</v>
      </c>
      <c r="D9" s="507"/>
      <c r="E9" s="507" t="s">
        <v>181</v>
      </c>
      <c r="F9" s="508">
        <v>45435</v>
      </c>
      <c r="G9" s="509">
        <v>14</v>
      </c>
      <c r="H9" s="504">
        <f t="shared" si="0"/>
        <v>3</v>
      </c>
      <c r="I9" s="505">
        <f>SUM(K9:AK9)</f>
        <v>16</v>
      </c>
      <c r="J9" s="509">
        <f>RANK(I9,$I$6:$I$50)</f>
        <v>4</v>
      </c>
      <c r="K9" s="393">
        <f>_xlfn.IFNA(VLOOKUP(CONCATENATE($K$5,$B9,$C9),CAP!$A$6:$N$200,14,FALSE),0)</f>
        <v>0</v>
      </c>
      <c r="L9" s="169">
        <f>_xlfn.IFNA(VLOOKUP(CONCATENATE($L$5,$B9,$C9),'SER1'!$A$6:$N$200,14,FALSE),0)</f>
        <v>0</v>
      </c>
      <c r="M9" s="169">
        <f>_xlfn.IFNA(VLOOKUP(CONCATENATE($M$5,$B9,$C9),ALB!$A$6:$N$182,14,FALSE),0)</f>
        <v>0</v>
      </c>
      <c r="N9" s="169">
        <f>_xlfn.IFNA(VLOOKUP(CONCATENATE($N$5,$B9,$C9),KR!$A$6:$N$117,14,FALSE),0)</f>
        <v>0</v>
      </c>
      <c r="O9" s="169">
        <f>_xlfn.IFNA(VLOOKUP(CONCATENATE($O$5,$B9,$C9),'SER2'!$A$6:$N$203,14,FALSE),0)</f>
        <v>4</v>
      </c>
      <c r="P9" s="488">
        <f>_xlfn.IFNA(VLOOKUP(CONCATENATE($P$5,$B9,$C9),HARV!$A$6:$N$203,14,FALSE),0)</f>
        <v>0</v>
      </c>
      <c r="Q9" s="169">
        <f>_xlfn.IFNA(VLOOKUP(CONCATENATE($Q$5,$B9,$C9),DARD!$A$6:$N$203,14,FALSE),0)</f>
        <v>7</v>
      </c>
      <c r="R9" s="169">
        <f>_xlfn.IFNA(VLOOKUP(CONCATENATE($R$5,$B9,$C9),AVON!$A$6:$N$200,14,FALSE),0)</f>
        <v>0</v>
      </c>
      <c r="S9" s="410">
        <f>_xlfn.IFNA(VLOOKUP(CONCATENATE($S$5,$B9,$C9),MUR!$A$6:$N$200,14,FALSE),0)</f>
        <v>5</v>
      </c>
      <c r="T9" s="169">
        <f>_xlfn.IFNA(VLOOKUP(CONCATENATE($T$5,$B9,$C9),MOOR!$A$6:$N$200,14,FALSE),0)</f>
        <v>0</v>
      </c>
      <c r="U9" s="169">
        <f>_xlfn.IFNA(VLOOKUP(CONCATENATE($U$5,$B9,$C9),MORT!$A$6:$N$198,14,FALSE),0)</f>
        <v>0</v>
      </c>
      <c r="V9" s="169">
        <f>_xlfn.IFNA(VLOOKUP(CONCATENATE($V$5,$B9,$C9),KAL!$A$8:$N$198,14,FALSE),0)</f>
        <v>0</v>
      </c>
      <c r="W9" s="169">
        <f>_xlfn.IFNA(VLOOKUP(CONCATENATE($W$5,$B9,$C9),GID!$A$8:$N$198,14,FALSE),0)</f>
        <v>0</v>
      </c>
      <c r="X9" s="169">
        <f>_xlfn.IFNA(VLOOKUP(CONCATENATE($X$5,$B9,$C9),KEL!$A$6:$N$198,14,FALSE),0)</f>
        <v>0</v>
      </c>
      <c r="Y9" s="169">
        <f>_xlfn.IFNA(VLOOKUP(CONCATENATE($Y$5,$B9,$C9),ESP!$A$6:$N$198,14,FALSE),0)</f>
        <v>0</v>
      </c>
      <c r="Z9" s="169">
        <f>_xlfn.IFNA(VLOOKUP(CONCATENATE($Z$5,$B9,$C9),MOON!$A$6:$N$195,14,FALSE),0)</f>
        <v>0</v>
      </c>
      <c r="AA9" s="169">
        <f>_xlfn.IFNA(VLOOKUP(CONCATENATE($AA$5,$B9,$C9),DRY!$A$6:$N$200,14,FALSE),0)</f>
        <v>0</v>
      </c>
      <c r="AB9" s="169">
        <f>_xlfn.IFNA(VLOOKUP(CONCATENATE($AB$5,$B9,$C9),DRY!$A$6:$N$200,14,FALSE),0)</f>
        <v>0</v>
      </c>
      <c r="AC9" s="169">
        <f>_xlfn.IFNA(VLOOKUP(CONCATENATE($AC$5,$B9,$C9),PCWA!$A$6:$N$200,14,FALSE),0)</f>
        <v>0</v>
      </c>
      <c r="AD9" s="169"/>
      <c r="AE9" s="169"/>
      <c r="AF9" s="169"/>
      <c r="AG9" s="169"/>
      <c r="AH9" s="169"/>
      <c r="AI9" s="170"/>
      <c r="AJ9" s="157"/>
    </row>
    <row r="10" spans="1:36" s="3" customFormat="1" x14ac:dyDescent="0.2">
      <c r="A10" s="586"/>
      <c r="B10" s="500" t="s">
        <v>457</v>
      </c>
      <c r="C10" s="507" t="s">
        <v>463</v>
      </c>
      <c r="D10" s="507" t="s">
        <v>463</v>
      </c>
      <c r="E10" s="507" t="s">
        <v>184</v>
      </c>
      <c r="F10" s="508">
        <v>45398</v>
      </c>
      <c r="G10" s="509">
        <v>15</v>
      </c>
      <c r="H10" s="504">
        <f t="shared" si="0"/>
        <v>2</v>
      </c>
      <c r="I10" s="505">
        <f>SUM(K10:AK10)+5</f>
        <v>14</v>
      </c>
      <c r="J10" s="509">
        <f>RANK(I10,$I$6:$I$50)</f>
        <v>5</v>
      </c>
      <c r="K10" s="393">
        <f>_xlfn.IFNA(VLOOKUP(CONCATENATE($K$5,$B10,$C10),CAP!$A$6:$N$200,14,FALSE),0)</f>
        <v>0</v>
      </c>
      <c r="L10" s="169">
        <f>_xlfn.IFNA(VLOOKUP(CONCATENATE($L$5,$B10,$C10),'SER1'!$A$6:$N$200,14,FALSE),0)</f>
        <v>0</v>
      </c>
      <c r="M10" s="169">
        <f>_xlfn.IFNA(VLOOKUP(CONCATENATE($M$5,$B10,$C10),ALB!$A$6:$N$182,14,FALSE),0)</f>
        <v>0</v>
      </c>
      <c r="N10" s="169">
        <f>_xlfn.IFNA(VLOOKUP(CONCATENATE($N$5,$B10,$C10),KR!$A$6:$N$117,14,FALSE),0)</f>
        <v>0</v>
      </c>
      <c r="O10" s="169">
        <f>_xlfn.IFNA(VLOOKUP(CONCATENATE($O$5,$B10,$C10),'SER2'!$A$6:$N$203,14,FALSE),0)</f>
        <v>0</v>
      </c>
      <c r="P10" s="488">
        <f>_xlfn.IFNA(VLOOKUP(CONCATENATE($P$5,$B10,$C10),HARV!$A$6:$N$203,14,FALSE),0)</f>
        <v>0</v>
      </c>
      <c r="Q10" s="169">
        <f>_xlfn.IFNA(VLOOKUP(CONCATENATE($Q$5,$B10,$C10),DARD!$A$6:$N$203,14,FALSE),0)</f>
        <v>0</v>
      </c>
      <c r="R10" s="169">
        <f>_xlfn.IFNA(VLOOKUP(CONCATENATE($R$5,$B10,$C10),AVON!$A$6:$N$200,14,FALSE),0)</f>
        <v>0</v>
      </c>
      <c r="S10" s="410">
        <f>_xlfn.IFNA(VLOOKUP(CONCATENATE($S$5,$B10,$C10),MUR!$A$6:$N$200,14,FALSE),0)</f>
        <v>0</v>
      </c>
      <c r="T10" s="169">
        <f>_xlfn.IFNA(VLOOKUP(CONCATENATE($T$5,$B10,$C10),MOOR!$A$6:$N$200,14,FALSE),0)</f>
        <v>0</v>
      </c>
      <c r="U10" s="169">
        <f>_xlfn.IFNA(VLOOKUP(CONCATENATE($U$5,$B10,$C10),MORT!$A$6:$N$198,14,FALSE),0)</f>
        <v>4</v>
      </c>
      <c r="V10" s="169">
        <f>_xlfn.IFNA(VLOOKUP(CONCATENATE($V$5,$B10,$C10),KAL!$A$8:$N$198,14,FALSE),0)</f>
        <v>0</v>
      </c>
      <c r="W10" s="169">
        <f>_xlfn.IFNA(VLOOKUP(CONCATENATE($W$5,$B10,$C10),GID!$A$8:$N$198,14,FALSE),0)</f>
        <v>0</v>
      </c>
      <c r="X10" s="169">
        <f>_xlfn.IFNA(VLOOKUP(CONCATENATE($X$5,$B10,$C10),KEL!$A$6:$N$198,14,FALSE),0)</f>
        <v>5</v>
      </c>
      <c r="Y10" s="169">
        <f>_xlfn.IFNA(VLOOKUP(CONCATENATE($Y$5,$B10,$C10),ESP!$A$6:$N$198,14,FALSE),0)</f>
        <v>0</v>
      </c>
      <c r="Z10" s="169">
        <f>_xlfn.IFNA(VLOOKUP(CONCATENATE($Z$5,$B10,$C10),MOON!$A$6:$N$195,14,FALSE),0)</f>
        <v>0</v>
      </c>
      <c r="AA10" s="169">
        <f>_xlfn.IFNA(VLOOKUP(CONCATENATE($AA$5,$B10,$C10),DRY!$A$6:$N$200,14,FALSE),0)</f>
        <v>0</v>
      </c>
      <c r="AB10" s="169">
        <f>_xlfn.IFNA(VLOOKUP(CONCATENATE($AB$5,$B10,$C10),DRY!$A$6:$N$200,14,FALSE),0)</f>
        <v>0</v>
      </c>
      <c r="AC10" s="169">
        <f>_xlfn.IFNA(VLOOKUP(CONCATENATE($AC$5,$B10,$C10),PCWA!$A$6:$N$200,14,FALSE),0)</f>
        <v>0</v>
      </c>
      <c r="AD10" s="169"/>
      <c r="AE10" s="169"/>
      <c r="AF10" s="169"/>
      <c r="AG10" s="169"/>
      <c r="AH10" s="169"/>
      <c r="AI10" s="170"/>
      <c r="AJ10" s="157"/>
    </row>
    <row r="11" spans="1:36" x14ac:dyDescent="0.2">
      <c r="A11" s="586"/>
      <c r="B11" s="500" t="s">
        <v>217</v>
      </c>
      <c r="C11" s="507" t="s">
        <v>218</v>
      </c>
      <c r="D11" s="507"/>
      <c r="E11" s="507" t="s">
        <v>219</v>
      </c>
      <c r="F11" s="508">
        <v>45406</v>
      </c>
      <c r="G11" s="509">
        <v>15</v>
      </c>
      <c r="H11" s="504">
        <f>COUNTIF(K11:AJ11,"&gt;0")</f>
        <v>2</v>
      </c>
      <c r="I11" s="505">
        <f>SUM(K11:AK11)</f>
        <v>9</v>
      </c>
      <c r="J11" s="509">
        <v>6</v>
      </c>
      <c r="K11" s="393">
        <f>_xlfn.IFNA(VLOOKUP(CONCATENATE($K$5,$B11,$C11),CAP!$A$6:$N$200,14,FALSE),0)</f>
        <v>3</v>
      </c>
      <c r="L11" s="169">
        <f>_xlfn.IFNA(VLOOKUP(CONCATENATE($L$5,$B11,$C11),'SER1'!$A$6:$N$200,14,FALSE),0)</f>
        <v>0</v>
      </c>
      <c r="M11" s="169">
        <f>_xlfn.IFNA(VLOOKUP(CONCATENATE($M$5,$B11,$C11),ALB!$A$6:$N$182,14,FALSE),0)</f>
        <v>0</v>
      </c>
      <c r="N11" s="169">
        <f>_xlfn.IFNA(VLOOKUP(CONCATENATE($N$5,$B11,$C11),KR!$A$6:$N$117,14,FALSE),0)</f>
        <v>0</v>
      </c>
      <c r="O11" s="169">
        <f>_xlfn.IFNA(VLOOKUP(CONCATENATE($O$5,$B11,$C11),'SER2'!$A$6:$N$203,14,FALSE),0)</f>
        <v>6</v>
      </c>
      <c r="P11" s="488">
        <f>_xlfn.IFNA(VLOOKUP(CONCATENATE($P$5,$B11,$C11),HARV!$A$6:$N$203,14,FALSE),0)</f>
        <v>0</v>
      </c>
      <c r="Q11" s="169">
        <f>_xlfn.IFNA(VLOOKUP(CONCATENATE($Q$5,$B11,$C11),DARD!$A$6:$N$203,14,FALSE),0)</f>
        <v>0</v>
      </c>
      <c r="R11" s="169">
        <f>_xlfn.IFNA(VLOOKUP(CONCATENATE($R$5,$B11,$C11),AVON!$A$6:$N$200,14,FALSE),0)</f>
        <v>0</v>
      </c>
      <c r="S11" s="410">
        <f>_xlfn.IFNA(VLOOKUP(CONCATENATE($S$5,$B11,$C11),MUR!$A$6:$N$200,14,FALSE),0)</f>
        <v>0</v>
      </c>
      <c r="T11" s="169">
        <f>_xlfn.IFNA(VLOOKUP(CONCATENATE($T$5,$B11,$C11),MOOR!$A$6:$N$200,14,FALSE),0)</f>
        <v>0</v>
      </c>
      <c r="U11" s="169">
        <f>_xlfn.IFNA(VLOOKUP(CONCATENATE($U$5,$B11,$C11),MORT!$A$6:$N$198,14,FALSE),0)</f>
        <v>0</v>
      </c>
      <c r="V11" s="169">
        <f>_xlfn.IFNA(VLOOKUP(CONCATENATE($V$5,$B11,$C11),KAL!$A$8:$N$198,14,FALSE),0)</f>
        <v>0</v>
      </c>
      <c r="W11" s="169">
        <f>_xlfn.IFNA(VLOOKUP(CONCATENATE($W$5,$B11,$C11),GID!$A$8:$N$198,14,FALSE),0)</f>
        <v>0</v>
      </c>
      <c r="X11" s="169">
        <f>_xlfn.IFNA(VLOOKUP(CONCATENATE($X$5,$B11,$C11),KEL!$A$6:$N$198,14,FALSE),0)</f>
        <v>0</v>
      </c>
      <c r="Y11" s="169">
        <f>_xlfn.IFNA(VLOOKUP(CONCATENATE($Y$5,$B11,$C11),ESP!$A$6:$N$198,14,FALSE),0)</f>
        <v>0</v>
      </c>
      <c r="Z11" s="169">
        <f>_xlfn.IFNA(VLOOKUP(CONCATENATE($Z$5,$B11,$C11),MOON!$A$6:$N$195,14,FALSE),0)</f>
        <v>0</v>
      </c>
      <c r="AA11" s="169">
        <f>_xlfn.IFNA(VLOOKUP(CONCATENATE($AA$5,$B11,$C11),DRY!$A$6:$N$200,14,FALSE),0)</f>
        <v>0</v>
      </c>
      <c r="AB11" s="169">
        <f>_xlfn.IFNA(VLOOKUP(CONCATENATE($AB$5,$B11,$C11),DRY!$A$6:$N$200,14,FALSE),0)</f>
        <v>0</v>
      </c>
      <c r="AC11" s="169">
        <f>_xlfn.IFNA(VLOOKUP(CONCATENATE($AC$5,$B11,$C11),PCWA!$A$6:$N$200,14,FALSE),0)</f>
        <v>0</v>
      </c>
      <c r="AD11" s="169"/>
      <c r="AE11" s="169"/>
      <c r="AF11" s="169"/>
      <c r="AG11" s="169"/>
      <c r="AH11" s="169"/>
      <c r="AI11" s="170"/>
      <c r="AJ11" s="157"/>
    </row>
    <row r="12" spans="1:36" x14ac:dyDescent="0.2">
      <c r="A12" s="586"/>
      <c r="B12" s="703" t="s">
        <v>210</v>
      </c>
      <c r="C12" s="704" t="s">
        <v>211</v>
      </c>
      <c r="D12" s="704" t="s">
        <v>212</v>
      </c>
      <c r="E12" s="704" t="s">
        <v>184</v>
      </c>
      <c r="F12" s="705">
        <v>45399</v>
      </c>
      <c r="G12" s="706">
        <v>15</v>
      </c>
      <c r="H12" s="707">
        <f>COUNTIF(K12:AJ12,"&gt;0")</f>
        <v>3</v>
      </c>
      <c r="I12" s="708">
        <f>SUM(K12:AK12)</f>
        <v>8</v>
      </c>
      <c r="J12" s="706">
        <v>7</v>
      </c>
      <c r="K12" s="393">
        <f>_xlfn.IFNA(VLOOKUP(CONCATENATE($K$5,$B12,$C12),CAP!$A$6:$N$200,14,FALSE),0)</f>
        <v>0</v>
      </c>
      <c r="L12" s="169">
        <f>_xlfn.IFNA(VLOOKUP(CONCATENATE($L$5,$B12,$C12),'SER1'!$A$6:$N$200,14,FALSE),0)</f>
        <v>0</v>
      </c>
      <c r="M12" s="169">
        <f>_xlfn.IFNA(VLOOKUP(CONCATENATE($M$5,$B12,$C12),ALB!$A$6:$N$182,14,FALSE),0)</f>
        <v>0</v>
      </c>
      <c r="N12" s="169">
        <f>_xlfn.IFNA(VLOOKUP(CONCATENATE($N$5,$B12,$C12),KR!$A$6:$N$117,14,FALSE),0)</f>
        <v>0</v>
      </c>
      <c r="O12" s="169">
        <f>_xlfn.IFNA(VLOOKUP(CONCATENATE($O$5,$B12,$C12),'SER2'!$A$6:$N$203,14,FALSE),0)</f>
        <v>0</v>
      </c>
      <c r="P12" s="488">
        <f>_xlfn.IFNA(VLOOKUP(CONCATENATE($P$5,$B12,$C12),HARV!$A$6:$N$203,14,FALSE),0)</f>
        <v>0</v>
      </c>
      <c r="Q12" s="169">
        <f>_xlfn.IFNA(VLOOKUP(CONCATENATE($Q$5,$B12,$C12),DARD!$A$6:$N$203,14,FALSE),0)</f>
        <v>0</v>
      </c>
      <c r="R12" s="169">
        <f>_xlfn.IFNA(VLOOKUP(CONCATENATE($R$5,$B12,$C12),AVON!$A$6:$N$200,14,FALSE),0)</f>
        <v>0</v>
      </c>
      <c r="S12" s="410">
        <f>_xlfn.IFNA(VLOOKUP(CONCATENATE($S$5,$B12,$C12),MUR!$A$6:$N$200,14,FALSE),0)</f>
        <v>0</v>
      </c>
      <c r="T12" s="169">
        <f>_xlfn.IFNA(VLOOKUP(CONCATENATE($T$5,$B12,$C12),MOOR!$A$6:$N$200,14,FALSE),0)</f>
        <v>0</v>
      </c>
      <c r="U12" s="169">
        <f>_xlfn.IFNA(VLOOKUP(CONCATENATE($U$5,$B12,$C12),MORT!$A$6:$N$198,14,FALSE),0)</f>
        <v>0</v>
      </c>
      <c r="V12" s="169">
        <f>_xlfn.IFNA(VLOOKUP(CONCATENATE($V$5,$B12,$C12),KAL!$A$8:$N$198,14,FALSE),0)</f>
        <v>0</v>
      </c>
      <c r="W12" s="169">
        <f>_xlfn.IFNA(VLOOKUP(CONCATENATE($W$5,$B12,$C12),GID!$A$8:$N$198,14,FALSE),0)</f>
        <v>0</v>
      </c>
      <c r="X12" s="169">
        <f>_xlfn.IFNA(VLOOKUP(CONCATENATE($X$5,$B12,$C12),KEL!$A$6:$N$198,14,FALSE),0)</f>
        <v>0</v>
      </c>
      <c r="Y12" s="169">
        <f>_xlfn.IFNA(VLOOKUP(CONCATENATE($Y$5,$B12,$C12),ESP!$A$6:$N$198,14,FALSE),0)</f>
        <v>4</v>
      </c>
      <c r="Z12" s="169">
        <f>_xlfn.IFNA(VLOOKUP(CONCATENATE($Z$5,$B12,$C12),MOON!$A$6:$N$195,14,FALSE),0)</f>
        <v>0</v>
      </c>
      <c r="AA12" s="169">
        <f>_xlfn.IFNA(VLOOKUP(CONCATENATE($AA$5,$B12,$C12),DRY!$A$6:$N$200,14,FALSE),0)</f>
        <v>2</v>
      </c>
      <c r="AB12" s="169">
        <f>_xlfn.IFNA(VLOOKUP(CONCATENATE($AB$5,$B12,$C12),DRY!$A$6:$N$200,14,FALSE),0)</f>
        <v>2</v>
      </c>
      <c r="AC12" s="169">
        <f>_xlfn.IFNA(VLOOKUP(CONCATENATE($AC$5,$B12,$C12),PCWA!$A$6:$N$200,14,FALSE),0)</f>
        <v>0</v>
      </c>
      <c r="AD12" s="169"/>
      <c r="AE12" s="169"/>
      <c r="AF12" s="169"/>
      <c r="AG12" s="169"/>
      <c r="AH12" s="169"/>
      <c r="AI12" s="170"/>
      <c r="AJ12" s="157"/>
    </row>
    <row r="13" spans="1:36" x14ac:dyDescent="0.2">
      <c r="A13" s="586"/>
      <c r="B13" s="378" t="s">
        <v>204</v>
      </c>
      <c r="C13" s="372" t="s">
        <v>205</v>
      </c>
      <c r="D13" s="372" t="s">
        <v>206</v>
      </c>
      <c r="E13" s="372" t="s">
        <v>195</v>
      </c>
      <c r="F13" s="381">
        <v>45379</v>
      </c>
      <c r="G13" s="373">
        <v>16</v>
      </c>
      <c r="H13" s="374">
        <f t="shared" si="0"/>
        <v>3</v>
      </c>
      <c r="I13" s="380">
        <f t="shared" ref="I11:I16" si="1">SUM(K13:AK13)</f>
        <v>4</v>
      </c>
      <c r="J13" s="373">
        <f>RANK(I13,$I$6:$I$50)</f>
        <v>11</v>
      </c>
      <c r="K13" s="393">
        <f>_xlfn.IFNA(VLOOKUP(CONCATENATE($K$5,$B13,$C13),CAP!$A$6:$N$200,14,FALSE),0)</f>
        <v>0</v>
      </c>
      <c r="L13" s="169">
        <f>_xlfn.IFNA(VLOOKUP(CONCATENATE($L$5,$B13,$C13),'SER1'!$A$6:$N$200,14,FALSE),0)</f>
        <v>0</v>
      </c>
      <c r="M13" s="169">
        <f>_xlfn.IFNA(VLOOKUP(CONCATENATE($M$5,$B13,$C13),ALB!$A$6:$N$182,14,FALSE),0)</f>
        <v>0</v>
      </c>
      <c r="N13" s="169">
        <f>_xlfn.IFNA(VLOOKUP(CONCATENATE($N$5,$B13,$C13),KR!$A$6:$N$117,14,FALSE),0)</f>
        <v>0</v>
      </c>
      <c r="O13" s="169">
        <f>_xlfn.IFNA(VLOOKUP(CONCATENATE($O$5,$B13,$C13),'SER2'!$A$6:$N$203,14,FALSE),0)</f>
        <v>2</v>
      </c>
      <c r="P13" s="488">
        <f>_xlfn.IFNA(VLOOKUP(CONCATENATE($P$5,$B13,$C13),HARV!$A$6:$N$203,14,FALSE),0)</f>
        <v>0</v>
      </c>
      <c r="Q13" s="169">
        <f>_xlfn.IFNA(VLOOKUP(CONCATENATE($Q$5,$B13,$C13),DARD!$A$6:$N$203,14,FALSE),0)</f>
        <v>0</v>
      </c>
      <c r="R13" s="169">
        <f>_xlfn.IFNA(VLOOKUP(CONCATENATE($R$5,$B13,$C13),AVON!$A$6:$N$200,14,FALSE),0)</f>
        <v>0</v>
      </c>
      <c r="S13" s="410">
        <f>_xlfn.IFNA(VLOOKUP(CONCATENATE($S$5,$B13,$C13),MUR!$A$6:$N$200,14,FALSE),0)</f>
        <v>0</v>
      </c>
      <c r="T13" s="169">
        <f>_xlfn.IFNA(VLOOKUP(CONCATENATE($T$5,$B13,$C13),MOOR!$A$6:$N$200,14,FALSE),0)</f>
        <v>0</v>
      </c>
      <c r="U13" s="169">
        <f>_xlfn.IFNA(VLOOKUP(CONCATENATE($U$5,$B13,$C13),MORT!$A$6:$N$198,14,FALSE),0)</f>
        <v>0</v>
      </c>
      <c r="V13" s="169">
        <f>_xlfn.IFNA(VLOOKUP(CONCATENATE($V$5,$B13,$C13),KAL!$A$8:$N$198,14,FALSE),0)</f>
        <v>0</v>
      </c>
      <c r="W13" s="169">
        <f>_xlfn.IFNA(VLOOKUP(CONCATENATE($W$5,$B13,$C13),GID!$A$8:$N$198,14,FALSE),0)</f>
        <v>0</v>
      </c>
      <c r="X13" s="169">
        <f>_xlfn.IFNA(VLOOKUP(CONCATENATE($X$5,$B13,$C13),KEL!$A$6:$N$198,14,FALSE),0)</f>
        <v>0</v>
      </c>
      <c r="Y13" s="169">
        <f>_xlfn.IFNA(VLOOKUP(CONCATENATE($Y$5,$B13,$C13),ESP!$A$6:$N$198,14,FALSE),0)</f>
        <v>0</v>
      </c>
      <c r="Z13" s="169">
        <f>_xlfn.IFNA(VLOOKUP(CONCATENATE($Z$5,$B13,$C13),MOON!$A$6:$N$195,14,FALSE),0)</f>
        <v>0</v>
      </c>
      <c r="AA13" s="169">
        <f>_xlfn.IFNA(VLOOKUP(CONCATENATE($AA$5,$B13,$C13),DRY!$A$6:$N$200,14,FALSE),0)</f>
        <v>1</v>
      </c>
      <c r="AB13" s="169">
        <f>_xlfn.IFNA(VLOOKUP(CONCATENATE($AB$5,$B13,$C13),DRY!$A$6:$N$200,14,FALSE),0)</f>
        <v>1</v>
      </c>
      <c r="AC13" s="169">
        <f>_xlfn.IFNA(VLOOKUP(CONCATENATE($AC$5,$B13,$C13),PCWA!$A$6:$N$200,14,FALSE),0)</f>
        <v>0</v>
      </c>
      <c r="AD13" s="169"/>
      <c r="AE13" s="169"/>
      <c r="AF13" s="169"/>
      <c r="AG13" s="169"/>
      <c r="AH13" s="169"/>
      <c r="AI13" s="170"/>
      <c r="AJ13" s="157"/>
    </row>
    <row r="14" spans="1:36" x14ac:dyDescent="0.2">
      <c r="A14" s="586"/>
      <c r="B14" s="378" t="s">
        <v>367</v>
      </c>
      <c r="C14" s="372" t="s">
        <v>368</v>
      </c>
      <c r="D14" s="372"/>
      <c r="E14" s="372" t="s">
        <v>343</v>
      </c>
      <c r="F14" s="381">
        <v>45490</v>
      </c>
      <c r="G14" s="373">
        <v>13</v>
      </c>
      <c r="H14" s="374">
        <f t="shared" si="0"/>
        <v>1</v>
      </c>
      <c r="I14" s="380">
        <f t="shared" si="1"/>
        <v>14</v>
      </c>
      <c r="J14" s="373">
        <v>7</v>
      </c>
      <c r="K14" s="393">
        <f>_xlfn.IFNA(VLOOKUP(CONCATENATE($K$5,$B14,$C14),CAP!$A$6:$N$200,14,FALSE),0)</f>
        <v>0</v>
      </c>
      <c r="L14" s="169">
        <f>_xlfn.IFNA(VLOOKUP(CONCATENATE($L$5,$B14,$C14),'SER1'!$A$6:$N$200,14,FALSE),0)</f>
        <v>0</v>
      </c>
      <c r="M14" s="169">
        <f>_xlfn.IFNA(VLOOKUP(CONCATENATE($M$5,$B14,$C14),ALB!$A$6:$N$182,14,FALSE),0)</f>
        <v>0</v>
      </c>
      <c r="N14" s="169">
        <f>_xlfn.IFNA(VLOOKUP(CONCATENATE($N$5,$B14,$C14),KR!$A$6:$N$117,14,FALSE),0)</f>
        <v>0</v>
      </c>
      <c r="O14" s="169">
        <f>_xlfn.IFNA(VLOOKUP(CONCATENATE($O$5,$B14,$C14),'SER2'!$A$6:$N$203,14,FALSE),0)</f>
        <v>0</v>
      </c>
      <c r="P14" s="488">
        <f>_xlfn.IFNA(VLOOKUP(CONCATENATE($P$5,$B14,$C14),HARV!$A$6:$N$203,14,FALSE),0)</f>
        <v>0</v>
      </c>
      <c r="Q14" s="169">
        <f>_xlfn.IFNA(VLOOKUP(CONCATENATE($Q$5,$B14,$C14),DARD!$A$6:$N$203,14,FALSE),0)</f>
        <v>0</v>
      </c>
      <c r="R14" s="169">
        <f>_xlfn.IFNA(VLOOKUP(CONCATENATE($R$5,$B14,$C14),AVON!$A$6:$N$200,14,FALSE),0)</f>
        <v>0</v>
      </c>
      <c r="S14" s="410">
        <f>_xlfn.IFNA(VLOOKUP(CONCATENATE($S$5,$B14,$C14),MUR!$A$6:$N$200,14,FALSE),0)</f>
        <v>0</v>
      </c>
      <c r="T14" s="169">
        <f>_xlfn.IFNA(VLOOKUP(CONCATENATE($T$5,$B14,$C14),MOOR!$A$6:$N$200,14,FALSE),0)</f>
        <v>0</v>
      </c>
      <c r="U14" s="169">
        <f>_xlfn.IFNA(VLOOKUP(CONCATENATE($U$5,$B14,$C14),MORT!$A$6:$N$198,14,FALSE),0)</f>
        <v>0</v>
      </c>
      <c r="V14" s="169">
        <f>_xlfn.IFNA(VLOOKUP(CONCATENATE($V$5,$B14,$C14),KAL!$A$8:$N$198,14,FALSE),0)</f>
        <v>0</v>
      </c>
      <c r="W14" s="169">
        <f>_xlfn.IFNA(VLOOKUP(CONCATENATE($W$5,$B14,$C14),GID!$A$8:$N$198,14,FALSE),0)</f>
        <v>0</v>
      </c>
      <c r="X14" s="169">
        <f>_xlfn.IFNA(VLOOKUP(CONCATENATE($X$5,$B14,$C14),KEL!$A$6:$N$198,14,FALSE),0)</f>
        <v>0</v>
      </c>
      <c r="Y14" s="169">
        <f>_xlfn.IFNA(VLOOKUP(CONCATENATE($Y$5,$B14,$C14),ESP!$A$6:$N$198,14,FALSE),0)</f>
        <v>0</v>
      </c>
      <c r="Z14" s="169">
        <f>_xlfn.IFNA(VLOOKUP(CONCATENATE($Z$5,$B14,$C14),MOON!$A$6:$N$195,14,FALSE),0)</f>
        <v>0</v>
      </c>
      <c r="AA14" s="169">
        <f>_xlfn.IFNA(VLOOKUP(CONCATENATE($AA$5,$B14,$C14),DRY!$A$6:$N$200,14,FALSE),0)</f>
        <v>0</v>
      </c>
      <c r="AB14" s="169">
        <f>_xlfn.IFNA(VLOOKUP(CONCATENATE($AB$5,$B14,$C14),DRY!$A$6:$N$200,14,FALSE),0)</f>
        <v>0</v>
      </c>
      <c r="AC14" s="169">
        <f>_xlfn.IFNA(VLOOKUP(CONCATENATE($AC$5,$B14,$C14),PCWA!$A$6:$N$200,14,FALSE),0)</f>
        <v>14</v>
      </c>
      <c r="AD14" s="169"/>
      <c r="AE14" s="169"/>
      <c r="AF14" s="169"/>
      <c r="AG14" s="169"/>
      <c r="AH14" s="169"/>
      <c r="AI14" s="170"/>
      <c r="AJ14" s="157"/>
    </row>
    <row r="15" spans="1:36" x14ac:dyDescent="0.2">
      <c r="A15" s="586"/>
      <c r="B15" s="378" t="s">
        <v>222</v>
      </c>
      <c r="C15" s="372" t="s">
        <v>223</v>
      </c>
      <c r="D15" s="372" t="s">
        <v>224</v>
      </c>
      <c r="E15" s="372" t="s">
        <v>225</v>
      </c>
      <c r="F15" s="381">
        <v>45430</v>
      </c>
      <c r="G15" s="373">
        <v>14</v>
      </c>
      <c r="H15" s="374">
        <f t="shared" si="0"/>
        <v>1</v>
      </c>
      <c r="I15" s="380">
        <f t="shared" si="1"/>
        <v>5</v>
      </c>
      <c r="J15" s="373">
        <f>RANK(I15,$I$6:$I$50)</f>
        <v>9</v>
      </c>
      <c r="K15" s="393">
        <f>_xlfn.IFNA(VLOOKUP(CONCATENATE($K$5,$B15,$C15),CAP!$A$6:$N$200,14,FALSE),0)</f>
        <v>0</v>
      </c>
      <c r="L15" s="169">
        <f>_xlfn.IFNA(VLOOKUP(CONCATENATE($L$5,$B15,$C15),'SER1'!$A$6:$N$200,14,FALSE),0)</f>
        <v>0</v>
      </c>
      <c r="M15" s="169">
        <f>_xlfn.IFNA(VLOOKUP(CONCATENATE($M$5,$B15,$C15),ALB!$A$6:$N$182,14,FALSE),0)</f>
        <v>0</v>
      </c>
      <c r="N15" s="169">
        <f>_xlfn.IFNA(VLOOKUP(CONCATENATE($N$5,$B15,$C15),KR!$A$6:$N$117,14,FALSE),0)</f>
        <v>0</v>
      </c>
      <c r="O15" s="169">
        <f>_xlfn.IFNA(VLOOKUP(CONCATENATE($O$5,$B15,$C15),'SER2'!$A$6:$N$203,14,FALSE),0)</f>
        <v>5</v>
      </c>
      <c r="P15" s="488">
        <f>_xlfn.IFNA(VLOOKUP(CONCATENATE($P$5,$B15,$C15),HARV!$A$6:$N$203,14,FALSE),0)</f>
        <v>0</v>
      </c>
      <c r="Q15" s="169">
        <f>_xlfn.IFNA(VLOOKUP(CONCATENATE($Q$5,$B15,$C15),DARD!$A$6:$N$203,14,FALSE),0)</f>
        <v>0</v>
      </c>
      <c r="R15" s="169">
        <f>_xlfn.IFNA(VLOOKUP(CONCATENATE($R$5,$B15,$C15),AVON!$A$6:$N$200,14,FALSE),0)</f>
        <v>0</v>
      </c>
      <c r="S15" s="410">
        <f>_xlfn.IFNA(VLOOKUP(CONCATENATE($S$5,$B15,$C15),MUR!$A$6:$N$200,14,FALSE),0)</f>
        <v>0</v>
      </c>
      <c r="T15" s="169">
        <f>_xlfn.IFNA(VLOOKUP(CONCATENATE($T$5,$B15,$C15),MOOR!$A$6:$N$200,14,FALSE),0)</f>
        <v>0</v>
      </c>
      <c r="U15" s="169">
        <f>_xlfn.IFNA(VLOOKUP(CONCATENATE($U$5,$B15,$C15),MORT!$A$6:$N$198,14,FALSE),0)</f>
        <v>0</v>
      </c>
      <c r="V15" s="169">
        <f>_xlfn.IFNA(VLOOKUP(CONCATENATE($V$5,$B15,$C15),KAL!$A$8:$N$198,14,FALSE),0)</f>
        <v>0</v>
      </c>
      <c r="W15" s="169">
        <f>_xlfn.IFNA(VLOOKUP(CONCATENATE($W$5,$B15,$C15),GID!$A$8:$N$198,14,FALSE),0)</f>
        <v>0</v>
      </c>
      <c r="X15" s="169">
        <f>_xlfn.IFNA(VLOOKUP(CONCATENATE($X$5,$B15,$C15),KEL!$A$6:$N$198,14,FALSE),0)</f>
        <v>0</v>
      </c>
      <c r="Y15" s="169">
        <f>_xlfn.IFNA(VLOOKUP(CONCATENATE($Y$5,$B15,$C15),ESP!$A$6:$N$198,14,FALSE),0)</f>
        <v>0</v>
      </c>
      <c r="Z15" s="169">
        <f>_xlfn.IFNA(VLOOKUP(CONCATENATE($Z$5,$B15,$C15),MOON!$A$6:$N$195,14,FALSE),0)</f>
        <v>0</v>
      </c>
      <c r="AA15" s="169">
        <f>_xlfn.IFNA(VLOOKUP(CONCATENATE($AA$5,$B15,$C15),DRY!$A$6:$N$200,14,FALSE),0)</f>
        <v>0</v>
      </c>
      <c r="AB15" s="169">
        <f>_xlfn.IFNA(VLOOKUP(CONCATENATE($AB$5,$B15,$C15),DRY!$A$6:$N$200,14,FALSE),0)</f>
        <v>0</v>
      </c>
      <c r="AC15" s="169">
        <f>_xlfn.IFNA(VLOOKUP(CONCATENATE($AC$5,$B15,$C15),PCWA!$A$6:$N$200,14,FALSE),0)</f>
        <v>0</v>
      </c>
      <c r="AD15" s="375"/>
      <c r="AE15" s="375"/>
      <c r="AF15" s="375"/>
      <c r="AG15" s="375"/>
      <c r="AH15" s="375"/>
      <c r="AI15" s="389"/>
      <c r="AJ15" s="157"/>
    </row>
    <row r="16" spans="1:36" x14ac:dyDescent="0.2">
      <c r="A16" s="586"/>
      <c r="B16" s="378" t="s">
        <v>227</v>
      </c>
      <c r="C16" s="372" t="s">
        <v>228</v>
      </c>
      <c r="D16" s="372"/>
      <c r="E16" s="372" t="s">
        <v>229</v>
      </c>
      <c r="F16" s="381">
        <v>45447</v>
      </c>
      <c r="G16" s="373">
        <v>14</v>
      </c>
      <c r="H16" s="374">
        <f t="shared" si="0"/>
        <v>1</v>
      </c>
      <c r="I16" s="380">
        <f t="shared" si="1"/>
        <v>5</v>
      </c>
      <c r="J16" s="373">
        <f>RANK(I16,$I$6:$I$50)</f>
        <v>9</v>
      </c>
      <c r="K16" s="393">
        <f>_xlfn.IFNA(VLOOKUP(CONCATENATE($K$5,$B16,$C16),CAP!$A$6:$N$200,14,FALSE),0)</f>
        <v>0</v>
      </c>
      <c r="L16" s="169">
        <f>_xlfn.IFNA(VLOOKUP(CONCATENATE($L$5,$B16,$C16),'SER1'!$A$6:$N$200,14,FALSE),0)</f>
        <v>0</v>
      </c>
      <c r="M16" s="169">
        <f>_xlfn.IFNA(VLOOKUP(CONCATENATE($M$5,$B16,$C16),ALB!$A$6:$N$182,14,FALSE),0)</f>
        <v>0</v>
      </c>
      <c r="N16" s="169">
        <f>_xlfn.IFNA(VLOOKUP(CONCATENATE($N$5,$B16,$C16),KR!$A$6:$N$117,14,FALSE),0)</f>
        <v>0</v>
      </c>
      <c r="O16" s="169">
        <f>_xlfn.IFNA(VLOOKUP(CONCATENATE($O$5,$B16,$C16),'SER2'!$A$6:$N$203,14,FALSE),0)</f>
        <v>0</v>
      </c>
      <c r="P16" s="488">
        <f>_xlfn.IFNA(VLOOKUP(CONCATENATE($P$5,$B16,$C16),HARV!$A$6:$N$203,14,FALSE),0)</f>
        <v>0</v>
      </c>
      <c r="Q16" s="169">
        <f>_xlfn.IFNA(VLOOKUP(CONCATENATE($Q$5,$B16,$C16),DARD!$A$6:$N$203,14,FALSE),0)</f>
        <v>5</v>
      </c>
      <c r="R16" s="169">
        <f>_xlfn.IFNA(VLOOKUP(CONCATENATE($R$5,$B16,$C16),AVON!$A$6:$N$200,14,FALSE),0)</f>
        <v>0</v>
      </c>
      <c r="S16" s="410">
        <f>_xlfn.IFNA(VLOOKUP(CONCATENATE($S$5,$B16,$C16),MUR!$A$6:$N$200,14,FALSE),0)</f>
        <v>0</v>
      </c>
      <c r="T16" s="169">
        <f>_xlfn.IFNA(VLOOKUP(CONCATENATE($T$5,$B16,$C16),MOOR!$A$6:$N$200,14,FALSE),0)</f>
        <v>0</v>
      </c>
      <c r="U16" s="169">
        <f>_xlfn.IFNA(VLOOKUP(CONCATENATE($U$5,$B16,$C16),MORT!$A$6:$N$198,14,FALSE),0)</f>
        <v>0</v>
      </c>
      <c r="V16" s="169">
        <f>_xlfn.IFNA(VLOOKUP(CONCATENATE($V$5,$B16,$C16),KAL!$A$8:$N$198,14,FALSE),0)</f>
        <v>0</v>
      </c>
      <c r="W16" s="169">
        <f>_xlfn.IFNA(VLOOKUP(CONCATENATE($W$5,$B16,$C16),GID!$A$8:$N$198,14,FALSE),0)</f>
        <v>0</v>
      </c>
      <c r="X16" s="169">
        <f>_xlfn.IFNA(VLOOKUP(CONCATENATE($X$5,$B16,$C16),KEL!$A$6:$N$198,14,FALSE),0)</f>
        <v>0</v>
      </c>
      <c r="Y16" s="169">
        <f>_xlfn.IFNA(VLOOKUP(CONCATENATE($Y$5,$B16,$C16),ESP!$A$6:$N$198,14,FALSE),0)</f>
        <v>0</v>
      </c>
      <c r="Z16" s="169">
        <f>_xlfn.IFNA(VLOOKUP(CONCATENATE($Z$5,$B16,$C16),MOON!$A$6:$N$195,14,FALSE),0)</f>
        <v>0</v>
      </c>
      <c r="AA16" s="169">
        <f>_xlfn.IFNA(VLOOKUP(CONCATENATE($AA$5,$B16,$C16),DRY!$A$6:$N$200,14,FALSE),0)</f>
        <v>0</v>
      </c>
      <c r="AB16" s="169">
        <f>_xlfn.IFNA(VLOOKUP(CONCATENATE($AB$5,$B16,$C16),WALL!$A$6:$N$200,14,FALSE),0)</f>
        <v>0</v>
      </c>
      <c r="AC16" s="169">
        <f>_xlfn.IFNA(VLOOKUP(CONCATENATE($AC$5,$B16,$C16),[4]PCWA!$A$6:$N$200,14,FALSE),0)</f>
        <v>0</v>
      </c>
      <c r="AD16" s="375"/>
      <c r="AE16" s="375"/>
      <c r="AF16" s="375"/>
      <c r="AG16" s="375"/>
      <c r="AH16" s="375"/>
      <c r="AI16" s="389"/>
      <c r="AJ16" s="157"/>
    </row>
    <row r="17" spans="1:36" x14ac:dyDescent="0.2">
      <c r="A17" s="586"/>
      <c r="B17" s="378" t="s">
        <v>207</v>
      </c>
      <c r="C17" s="372" t="s">
        <v>208</v>
      </c>
      <c r="D17" s="372"/>
      <c r="E17" s="372" t="s">
        <v>209</v>
      </c>
      <c r="F17" s="381">
        <v>45393</v>
      </c>
      <c r="G17" s="373">
        <v>14</v>
      </c>
      <c r="H17" s="491">
        <f t="shared" ref="H17:H20" si="2">COUNTIF(K17:AJ17,"&gt;0")</f>
        <v>0</v>
      </c>
      <c r="I17" s="492">
        <f t="shared" ref="I17:I20" si="3">SUM(K17:AK17)</f>
        <v>0</v>
      </c>
      <c r="J17" s="373">
        <f t="shared" ref="J17:J20" si="4">RANK(I17,$I$6:$I$50)</f>
        <v>12</v>
      </c>
      <c r="K17" s="393">
        <f>_xlfn.IFNA(VLOOKUP(CONCATENATE($K$5,$B17,$C17),CAP!$A$6:$N$200,14,FALSE),0)</f>
        <v>0</v>
      </c>
      <c r="L17" s="169">
        <f>_xlfn.IFNA(VLOOKUP(CONCATENATE($L$5,$B17,$C17),'SER1'!$A$6:$N$200,14,FALSE),0)</f>
        <v>0</v>
      </c>
      <c r="M17" s="169">
        <f>_xlfn.IFNA(VLOOKUP(CONCATENATE($M$5,$B17,$C17),ALB!$A$6:$N$182,14,FALSE),0)</f>
        <v>0</v>
      </c>
      <c r="N17" s="169">
        <f>_xlfn.IFNA(VLOOKUP(CONCATENATE($N$5,$B17,$C17),KR!$A$6:$N$117,14,FALSE),0)</f>
        <v>0</v>
      </c>
      <c r="O17" s="169">
        <f>_xlfn.IFNA(VLOOKUP(CONCATENATE($O$5,$B17,$C17),'SER2'!$A$6:$N$203,14,FALSE),0)</f>
        <v>0</v>
      </c>
      <c r="P17" s="488">
        <f>_xlfn.IFNA(VLOOKUP(CONCATENATE($P$5,$B17,$C17),HARV!$A$6:$N$203,14,FALSE),0)</f>
        <v>0</v>
      </c>
      <c r="Q17" s="169">
        <f>_xlfn.IFNA(VLOOKUP(CONCATENATE($Q$5,$B17,$C17),DARD!$A$6:$N$203,14,FALSE),0)</f>
        <v>0</v>
      </c>
      <c r="R17" s="169">
        <f>_xlfn.IFNA(VLOOKUP(CONCATENATE($R$5,$B17,$C17),AVON!$A$6:$N$200,14,FALSE),0)</f>
        <v>0</v>
      </c>
      <c r="S17" s="410">
        <f>_xlfn.IFNA(VLOOKUP(CONCATENATE($S$5,$B17,$C17),MUR!$A$6:$N$200,14,FALSE),0)</f>
        <v>0</v>
      </c>
      <c r="T17" s="169">
        <f>_xlfn.IFNA(VLOOKUP(CONCATENATE($T$5,$B17,$C17),MOOR!$A$6:$N$200,14,FALSE),0)</f>
        <v>0</v>
      </c>
      <c r="U17" s="169">
        <f>_xlfn.IFNA(VLOOKUP(CONCATENATE($U$5,$B17,$C17),MORT!$A$6:$N$198,14,FALSE),0)</f>
        <v>0</v>
      </c>
      <c r="V17" s="169">
        <f>_xlfn.IFNA(VLOOKUP(CONCATENATE($V$5,$B17,$C17),KAL!$A$8:$N$198,14,FALSE),0)</f>
        <v>0</v>
      </c>
      <c r="W17" s="169">
        <f>_xlfn.IFNA(VLOOKUP(CONCATENATE($W$5,$B17,$C17),GID!$A$8:$N$198,14,FALSE),0)</f>
        <v>0</v>
      </c>
      <c r="X17" s="169">
        <f>_xlfn.IFNA(VLOOKUP(CONCATENATE($X$5,$B17,$C17),KEL!$A$6:$N$198,14,FALSE),0)</f>
        <v>0</v>
      </c>
      <c r="Y17" s="169">
        <f>_xlfn.IFNA(VLOOKUP(CONCATENATE($Y$5,$B17,$C17),ESP!$A$6:$N$198,14,FALSE),0)</f>
        <v>0</v>
      </c>
      <c r="Z17" s="169">
        <f>_xlfn.IFNA(VLOOKUP(CONCATENATE($Z$5,$B17,$C17),MOON!$A$6:$N$195,14,FALSE),0)</f>
        <v>0</v>
      </c>
      <c r="AA17" s="169">
        <f>_xlfn.IFNA(VLOOKUP(CONCATENATE($AA$5,$B17,$C17),DRY!$A$6:$N$200,14,FALSE),0)</f>
        <v>0</v>
      </c>
      <c r="AB17" s="169">
        <f>_xlfn.IFNA(VLOOKUP(CONCATENATE($AB$5,$B17,$C17),DRY!$A$6:$N$200,14,FALSE),0)</f>
        <v>0</v>
      </c>
      <c r="AC17" s="169">
        <f>_xlfn.IFNA(VLOOKUP(CONCATENATE($AC$5,$B17,$C17),PCWA!$A$6:$N$200,14,FALSE),0)</f>
        <v>0</v>
      </c>
      <c r="AD17" s="375"/>
      <c r="AE17" s="375"/>
      <c r="AF17" s="375"/>
      <c r="AG17" s="375"/>
      <c r="AH17" s="375"/>
      <c r="AI17" s="389"/>
      <c r="AJ17" s="157"/>
    </row>
    <row r="18" spans="1:36" x14ac:dyDescent="0.2">
      <c r="A18" s="586"/>
      <c r="B18" s="378" t="s">
        <v>213</v>
      </c>
      <c r="C18" s="372" t="s">
        <v>214</v>
      </c>
      <c r="D18" s="372" t="s">
        <v>215</v>
      </c>
      <c r="E18" s="372" t="s">
        <v>216</v>
      </c>
      <c r="F18" s="381">
        <v>45404</v>
      </c>
      <c r="G18" s="373">
        <v>10</v>
      </c>
      <c r="H18" s="374">
        <f t="shared" si="2"/>
        <v>0</v>
      </c>
      <c r="I18" s="380">
        <f t="shared" si="3"/>
        <v>0</v>
      </c>
      <c r="J18" s="373">
        <f t="shared" si="4"/>
        <v>12</v>
      </c>
      <c r="K18" s="393">
        <f>_xlfn.IFNA(VLOOKUP(CONCATENATE($K$5,$B18,$C18),CAP!$A$6:$N$200,14,FALSE),0)</f>
        <v>0</v>
      </c>
      <c r="L18" s="169">
        <f>_xlfn.IFNA(VLOOKUP(CONCATENATE($L$5,$B18,$C18),'SER1'!$A$6:$N$200,14,FALSE),0)</f>
        <v>0</v>
      </c>
      <c r="M18" s="169">
        <f>_xlfn.IFNA(VLOOKUP(CONCATENATE($M$5,$B18,$C18),ALB!$A$6:$N$182,14,FALSE),0)</f>
        <v>0</v>
      </c>
      <c r="N18" s="169">
        <f>_xlfn.IFNA(VLOOKUP(CONCATENATE($N$5,$B18,$C18),KR!$A$6:$N$117,14,FALSE),0)</f>
        <v>0</v>
      </c>
      <c r="O18" s="169">
        <f>_xlfn.IFNA(VLOOKUP(CONCATENATE($O$5,$B18,$C18),'SER2'!$A$6:$N$203,14,FALSE),0)</f>
        <v>0</v>
      </c>
      <c r="P18" s="488">
        <f>_xlfn.IFNA(VLOOKUP(CONCATENATE($P$5,$B18,$C18),HARV!$A$6:$N$203,14,FALSE),0)</f>
        <v>0</v>
      </c>
      <c r="Q18" s="169">
        <f>_xlfn.IFNA(VLOOKUP(CONCATENATE($Q$5,$B18,$C18),DARD!$A$6:$N$203,14,FALSE),0)</f>
        <v>0</v>
      </c>
      <c r="R18" s="169">
        <f>_xlfn.IFNA(VLOOKUP(CONCATENATE($R$5,$B18,$C18),AVON!$A$6:$N$200,14,FALSE),0)</f>
        <v>0</v>
      </c>
      <c r="S18" s="410">
        <f>_xlfn.IFNA(VLOOKUP(CONCATENATE($S$5,$B18,$C18),MUR!$A$6:$N$200,14,FALSE),0)</f>
        <v>0</v>
      </c>
      <c r="T18" s="169">
        <f>_xlfn.IFNA(VLOOKUP(CONCATENATE($T$5,$B18,$C18),MOOR!$A$6:$N$200,14,FALSE),0)</f>
        <v>0</v>
      </c>
      <c r="U18" s="169">
        <f>_xlfn.IFNA(VLOOKUP(CONCATENATE($U$5,$B18,$C18),MORT!$A$6:$N$198,14,FALSE),0)</f>
        <v>0</v>
      </c>
      <c r="V18" s="169">
        <f>_xlfn.IFNA(VLOOKUP(CONCATENATE($V$5,$B18,$C18),KAL!$A$8:$N$198,14,FALSE),0)</f>
        <v>0</v>
      </c>
      <c r="W18" s="169">
        <f>_xlfn.IFNA(VLOOKUP(CONCATENATE($W$5,$B18,$C18),GID!$A$8:$N$198,14,FALSE),0)</f>
        <v>0</v>
      </c>
      <c r="X18" s="169">
        <f>_xlfn.IFNA(VLOOKUP(CONCATENATE($X$5,$B18,$C18),KEL!$A$6:$N$198,14,FALSE),0)</f>
        <v>0</v>
      </c>
      <c r="Y18" s="169">
        <f>_xlfn.IFNA(VLOOKUP(CONCATENATE($Y$5,$B18,$C18),ESP!$A$6:$N$198,14,FALSE),0)</f>
        <v>0</v>
      </c>
      <c r="Z18" s="169">
        <f>_xlfn.IFNA(VLOOKUP(CONCATENATE($Z$5,$B18,$C18),MOON!$A$6:$N$195,14,FALSE),0)</f>
        <v>0</v>
      </c>
      <c r="AA18" s="169">
        <f>_xlfn.IFNA(VLOOKUP(CONCATENATE($AA$5,$B18,$C18),DRY!$A$6:$N$200,14,FALSE),0)</f>
        <v>0</v>
      </c>
      <c r="AB18" s="169">
        <f>_xlfn.IFNA(VLOOKUP(CONCATENATE($AB$5,$B18,$C18),DRY!$A$6:$N$200,14,FALSE),0)</f>
        <v>0</v>
      </c>
      <c r="AC18" s="169">
        <f>_xlfn.IFNA(VLOOKUP(CONCATENATE($AC$5,$B18,$C18),PCWA!$A$6:$N$200,14,FALSE),0)</f>
        <v>0</v>
      </c>
      <c r="AD18" s="169"/>
      <c r="AE18" s="169"/>
      <c r="AF18" s="169"/>
      <c r="AG18" s="169"/>
      <c r="AH18" s="169"/>
      <c r="AI18" s="170"/>
      <c r="AJ18" s="157"/>
    </row>
    <row r="19" spans="1:36" x14ac:dyDescent="0.2">
      <c r="A19" s="586"/>
      <c r="B19" s="378" t="s">
        <v>579</v>
      </c>
      <c r="C19" s="372" t="s">
        <v>580</v>
      </c>
      <c r="D19" s="372"/>
      <c r="E19" s="372" t="s">
        <v>171</v>
      </c>
      <c r="F19" s="381">
        <v>45443</v>
      </c>
      <c r="G19" s="373">
        <v>14</v>
      </c>
      <c r="H19" s="374">
        <f t="shared" si="2"/>
        <v>0</v>
      </c>
      <c r="I19" s="380">
        <f t="shared" si="3"/>
        <v>0</v>
      </c>
      <c r="J19" s="373">
        <f t="shared" si="4"/>
        <v>12</v>
      </c>
      <c r="K19" s="393">
        <f>_xlfn.IFNA(VLOOKUP(CONCATENATE($K$5,$B19,$C19),CAP!$A$6:$N$200,14,FALSE),0)</f>
        <v>0</v>
      </c>
      <c r="L19" s="169">
        <f>_xlfn.IFNA(VLOOKUP(CONCATENATE($L$5,$B19,$C19),'SER1'!$A$6:$N$200,14,FALSE),0)</f>
        <v>0</v>
      </c>
      <c r="M19" s="169">
        <f>_xlfn.IFNA(VLOOKUP(CONCATENATE($M$5,$B19,$C19),ALB!$A$6:$N$182,14,FALSE),0)</f>
        <v>0</v>
      </c>
      <c r="N19" s="169">
        <f>_xlfn.IFNA(VLOOKUP(CONCATENATE($N$5,$B19,$C19),KR!$A$6:$N$117,14,FALSE),0)</f>
        <v>0</v>
      </c>
      <c r="O19" s="169">
        <f>_xlfn.IFNA(VLOOKUP(CONCATENATE($O$5,$B19,$C19),'SER2'!$A$6:$N$203,14,FALSE),0)</f>
        <v>0</v>
      </c>
      <c r="P19" s="488">
        <f>_xlfn.IFNA(VLOOKUP(CONCATENATE($P$5,$B19,$C19),HARV!$A$6:$N$203,14,FALSE),0)</f>
        <v>0</v>
      </c>
      <c r="Q19" s="169">
        <f>_xlfn.IFNA(VLOOKUP(CONCATENATE($Q$5,$B19,$C19),DARD!$A$6:$N$203,14,FALSE),0)</f>
        <v>0</v>
      </c>
      <c r="R19" s="169">
        <f>_xlfn.IFNA(VLOOKUP(CONCATENATE($R$5,$B19,$C19),AVON!$A$6:$N$200,14,FALSE),0)</f>
        <v>0</v>
      </c>
      <c r="S19" s="410">
        <f>_xlfn.IFNA(VLOOKUP(CONCATENATE($S$5,$B19,$C19),MUR!$A$6:$N$200,14,FALSE),0)</f>
        <v>0</v>
      </c>
      <c r="T19" s="169">
        <f>_xlfn.IFNA(VLOOKUP(CONCATENATE($T$5,$B19,$C19),MOOR!$A$6:$N$200,14,FALSE),0)</f>
        <v>0</v>
      </c>
      <c r="U19" s="169">
        <f>_xlfn.IFNA(VLOOKUP(CONCATENATE($U$5,$B19,$C19),MORT!$A$6:$N$198,14,FALSE),0)</f>
        <v>0</v>
      </c>
      <c r="V19" s="169">
        <f>_xlfn.IFNA(VLOOKUP(CONCATENATE($V$5,$B19,$C19),KAL!$A$8:$N$198,14,FALSE),0)</f>
        <v>0</v>
      </c>
      <c r="W19" s="169">
        <f>_xlfn.IFNA(VLOOKUP(CONCATENATE($W$5,$B19,$C19),GID!$A$8:$N$198,14,FALSE),0)</f>
        <v>0</v>
      </c>
      <c r="X19" s="169">
        <f>_xlfn.IFNA(VLOOKUP(CONCATENATE($X$5,$B19,$C19),KEL!$A$6:$N$198,14,FALSE),0)</f>
        <v>0</v>
      </c>
      <c r="Y19" s="169">
        <f>_xlfn.IFNA(VLOOKUP(CONCATENATE($Y$5,$B19,$C19),ESP!$A$6:$N$198,14,FALSE),0)</f>
        <v>0</v>
      </c>
      <c r="Z19" s="169">
        <f>_xlfn.IFNA(VLOOKUP(CONCATENATE($Z$5,$B19,$C19),MOON!$A$6:$N$195,14,FALSE),0)</f>
        <v>0</v>
      </c>
      <c r="AA19" s="169">
        <f>_xlfn.IFNA(VLOOKUP(CONCATENATE($AA$5,$B19,$C19),DRY!$A$6:$N$200,14,FALSE),0)</f>
        <v>0</v>
      </c>
      <c r="AB19" s="169">
        <f>_xlfn.IFNA(VLOOKUP(CONCATENATE($AB$5,$B19,$C19),DRY!$A$6:$N$200,14,FALSE),0)</f>
        <v>0</v>
      </c>
      <c r="AC19" s="169">
        <f>_xlfn.IFNA(VLOOKUP(CONCATENATE($AC$5,$B19,$C19),PCWA!$A$6:$N$200,14,FALSE),0)</f>
        <v>0</v>
      </c>
      <c r="AD19" s="169"/>
      <c r="AE19" s="169"/>
      <c r="AF19" s="169"/>
      <c r="AG19" s="169"/>
      <c r="AH19" s="169"/>
      <c r="AI19" s="170"/>
      <c r="AJ19" s="157"/>
    </row>
    <row r="20" spans="1:36" s="3" customFormat="1" x14ac:dyDescent="0.2">
      <c r="A20" s="586"/>
      <c r="B20" s="378" t="s">
        <v>243</v>
      </c>
      <c r="C20" s="372" t="s">
        <v>619</v>
      </c>
      <c r="D20" s="372" t="s">
        <v>244</v>
      </c>
      <c r="E20" s="372" t="s">
        <v>245</v>
      </c>
      <c r="F20" s="381">
        <v>45372</v>
      </c>
      <c r="G20" s="373">
        <v>13</v>
      </c>
      <c r="H20" s="374">
        <f t="shared" si="2"/>
        <v>0</v>
      </c>
      <c r="I20" s="380">
        <f t="shared" si="3"/>
        <v>0</v>
      </c>
      <c r="J20" s="373">
        <f t="shared" si="4"/>
        <v>12</v>
      </c>
      <c r="K20" s="393">
        <f>_xlfn.IFNA(VLOOKUP(CONCATENATE($K$5,$B20,$C20),CAP!$A$6:$N$200,14,FALSE),0)</f>
        <v>0</v>
      </c>
      <c r="L20" s="169">
        <f>_xlfn.IFNA(VLOOKUP(CONCATENATE($L$5,$B20,$C20),'SER1'!$A$6:$N$200,14,FALSE),0)</f>
        <v>0</v>
      </c>
      <c r="M20" s="169">
        <f>_xlfn.IFNA(VLOOKUP(CONCATENATE($M$5,$B20,$C20),ALB!$A$6:$N$182,14,FALSE),0)</f>
        <v>0</v>
      </c>
      <c r="N20" s="169">
        <f>_xlfn.IFNA(VLOOKUP(CONCATENATE($N$5,$B20,$C20),KR!$A$6:$N$117,14,FALSE),0)</f>
        <v>0</v>
      </c>
      <c r="O20" s="478">
        <f>_xlfn.IFNA(VLOOKUP(CONCATENATE($O$5,$B20,$C20),'SER2'!$A$6:$N$203,14,FALSE),0)</f>
        <v>0</v>
      </c>
      <c r="P20" s="488">
        <f>_xlfn.IFNA(VLOOKUP(CONCATENATE($P$5,$B20,$C20),HARV!$A$6:$N$203,14,FALSE),0)</f>
        <v>0</v>
      </c>
      <c r="Q20" s="169">
        <f>_xlfn.IFNA(VLOOKUP(CONCATENATE($Q$5,$B20,$C20),DARD!$A$6:$N$203,14,FALSE),0)</f>
        <v>0</v>
      </c>
      <c r="R20" s="169">
        <f>_xlfn.IFNA(VLOOKUP(CONCATENATE($R$5,$B20,$C20),AVON!$A$6:$N$200,14,FALSE),0)</f>
        <v>0</v>
      </c>
      <c r="S20" s="410">
        <f>_xlfn.IFNA(VLOOKUP(CONCATENATE($S$5,$B20,$C20),MUR!$A$6:$N$200,14,FALSE),0)</f>
        <v>0</v>
      </c>
      <c r="T20" s="169">
        <f>_xlfn.IFNA(VLOOKUP(CONCATENATE($T$5,$B20,$C20),MOOR!$A$6:$N$200,14,FALSE),0)</f>
        <v>0</v>
      </c>
      <c r="U20" s="169">
        <f>_xlfn.IFNA(VLOOKUP(CONCATENATE($U$5,$B20,$C20),MORT!$A$6:$N$198,14,FALSE),0)</f>
        <v>0</v>
      </c>
      <c r="V20" s="169">
        <f>_xlfn.IFNA(VLOOKUP(CONCATENATE($V$5,$B20,$C20),KAL!$A$8:$N$198,14,FALSE),0)</f>
        <v>0</v>
      </c>
      <c r="W20" s="169">
        <f>_xlfn.IFNA(VLOOKUP(CONCATENATE($W$5,$B20,$C20),GID!$A$8:$N$198,14,FALSE),0)</f>
        <v>0</v>
      </c>
      <c r="X20" s="169">
        <f>_xlfn.IFNA(VLOOKUP(CONCATENATE($X$5,$B20,$C20),KEL!$A$6:$N$198,14,FALSE),0)</f>
        <v>0</v>
      </c>
      <c r="Y20" s="169">
        <f>_xlfn.IFNA(VLOOKUP(CONCATENATE($Y$5,$B20,$C20),ESP!$A$6:$N$198,14,FALSE),0)</f>
        <v>0</v>
      </c>
      <c r="Z20" s="169">
        <f>_xlfn.IFNA(VLOOKUP(CONCATENATE($Z$5,$B20,$C20),MOON!$A$6:$N$195,14,FALSE),0)</f>
        <v>0</v>
      </c>
      <c r="AA20" s="169">
        <f>_xlfn.IFNA(VLOOKUP(CONCATENATE($AA$5,$B20,$C20),DRY!$A$6:$N$200,14,FALSE),0)</f>
        <v>0</v>
      </c>
      <c r="AB20" s="169">
        <f>_xlfn.IFNA(VLOOKUP(CONCATENATE($AB$5,$B20,$C20),DRY!$A$6:$N$200,14,FALSE),0)</f>
        <v>0</v>
      </c>
      <c r="AC20" s="169">
        <f>_xlfn.IFNA(VLOOKUP(CONCATENATE($AC$5,$B20,$C20),PCWA!$A$6:$N$200,14,FALSE),0)</f>
        <v>0</v>
      </c>
      <c r="AD20" s="169"/>
      <c r="AE20" s="169"/>
      <c r="AF20" s="169"/>
      <c r="AG20" s="169"/>
      <c r="AH20" s="169"/>
      <c r="AI20" s="170"/>
      <c r="AJ20" s="157"/>
    </row>
    <row r="21" spans="1:36" x14ac:dyDescent="0.2">
      <c r="A21" s="586"/>
      <c r="B21" s="378"/>
      <c r="C21" s="372" t="s">
        <v>19</v>
      </c>
      <c r="D21" s="372"/>
      <c r="E21" s="372"/>
      <c r="F21" s="381"/>
      <c r="G21" s="373"/>
      <c r="H21" s="374">
        <f t="shared" ref="H21:H29" si="5">COUNTIF(K21:AJ21,"&gt;0")</f>
        <v>0</v>
      </c>
      <c r="I21" s="380">
        <f t="shared" ref="I21:I29" si="6">SUM(K21:AK21)</f>
        <v>0</v>
      </c>
      <c r="J21" s="373">
        <f t="shared" ref="J21:J43" si="7">RANK(I21,$I$6:$I$50)</f>
        <v>12</v>
      </c>
      <c r="K21" s="393">
        <f>_xlfn.IFNA(VLOOKUP(CONCATENATE($K$5,$B21,$C21),CAP!$A$6:$N$200,14,FALSE),0)</f>
        <v>0</v>
      </c>
      <c r="L21" s="169">
        <f>_xlfn.IFNA(VLOOKUP(CONCATENATE($L$5,$B21,$C21),'SER1'!$A$6:$N$200,14,FALSE),0)</f>
        <v>0</v>
      </c>
      <c r="M21" s="169">
        <f>_xlfn.IFNA(VLOOKUP(CONCATENATE($M$5,$B21,$C21),ALB!$A$6:$N$182,14,FALSE),0)</f>
        <v>0</v>
      </c>
      <c r="N21" s="169">
        <f>_xlfn.IFNA(VLOOKUP(CONCATENATE($N$5,$B21,$C21),KR!$A$6:$N$117,14,FALSE),0)</f>
        <v>0</v>
      </c>
      <c r="O21" s="169">
        <f>_xlfn.IFNA(VLOOKUP(CONCATENATE($O$5,$B21,$C21),AVON!$A$6:$N$144,14,FALSE),0)</f>
        <v>0</v>
      </c>
      <c r="P21" s="488">
        <f>_xlfn.IFNA(VLOOKUP(CONCATENATE($P$5,$B21,$C21),HARV!$A$6:$N$203,14,FALSE),0)</f>
        <v>0</v>
      </c>
      <c r="Q21" s="169">
        <f>_xlfn.IFNA(VLOOKUP(CONCATENATE($Q$5,$B21,$C21),DARD!$A$6:$N$203,14,FALSE),0)</f>
        <v>0</v>
      </c>
      <c r="R21" s="169">
        <f>_xlfn.IFNA(VLOOKUP(CONCATENATE($R$5,$B21,$C21),AVON!$A$6:$N$200,14,FALSE),0)</f>
        <v>0</v>
      </c>
      <c r="S21" s="410">
        <f>_xlfn.IFNA(VLOOKUP(CONCATENATE($S$5,$B21,$C21),MUR!$A$6:$N$200,14,FALSE),0)</f>
        <v>0</v>
      </c>
      <c r="T21" s="169">
        <f>_xlfn.IFNA(VLOOKUP(CONCATENATE($T$5,$B21,$C21),MOOR!$A$6:$N$200,14,FALSE),0)</f>
        <v>0</v>
      </c>
      <c r="U21" s="169">
        <f>_xlfn.IFNA(VLOOKUP(CONCATENATE($U$5,$B21,$C21),MORT!$A$6:$N$198,14,FALSE),0)</f>
        <v>0</v>
      </c>
      <c r="V21" s="478">
        <f>_xlfn.IFNA(VLOOKUP(CONCATENATE($V$5,$B21,$C21),KAL!$A$8:$N$198,14,FALSE),0)</f>
        <v>0</v>
      </c>
      <c r="W21" s="169">
        <f>_xlfn.IFNA(VLOOKUP(CONCATENATE($W$5,$B21,$C21),GID!$A$8:$N$198,14,FALSE),0)</f>
        <v>0</v>
      </c>
      <c r="X21" s="169">
        <f>_xlfn.IFNA(VLOOKUP(CONCATENATE($X$5,$B21,$C21),KEL!$A$6:$N$198,14,FALSE),0)</f>
        <v>0</v>
      </c>
      <c r="Y21" s="169">
        <f>_xlfn.IFNA(VLOOKUP(CONCATENATE($Y$5,$B21,$C21),ESP!$A$6:$N$198,14,FALSE),0)</f>
        <v>0</v>
      </c>
      <c r="Z21" s="169">
        <f>_xlfn.IFNA(VLOOKUP(CONCATENATE($Z$5,$B21,$C21),MOON!$A$6:$N$195,14,FALSE),0)</f>
        <v>0</v>
      </c>
      <c r="AA21" s="169">
        <f>_xlfn.IFNA(VLOOKUP(CONCATENATE($AA$5,$B21,$C21),DRY!$A$6:$N$200,14,FALSE),0)</f>
        <v>0</v>
      </c>
      <c r="AB21" s="169">
        <f>_xlfn.IFNA(VLOOKUP(CONCATENATE($AB$5,$B21,$C21),DRY!$A$6:$N$200,14,FALSE),0)</f>
        <v>0</v>
      </c>
      <c r="AC21" s="169">
        <f>_xlfn.IFNA(VLOOKUP(CONCATENATE($AC$5,$B21,$C21),PCWA!$A$6:$N$200,14,FALSE),0)</f>
        <v>0</v>
      </c>
      <c r="AD21" s="169"/>
      <c r="AE21" s="169"/>
      <c r="AF21" s="169"/>
      <c r="AG21" s="169"/>
      <c r="AH21" s="169"/>
      <c r="AI21" s="170"/>
      <c r="AJ21" s="157"/>
    </row>
    <row r="22" spans="1:36" x14ac:dyDescent="0.2">
      <c r="A22" s="586"/>
      <c r="B22" s="378"/>
      <c r="C22" s="372" t="s">
        <v>19</v>
      </c>
      <c r="D22" s="372"/>
      <c r="E22" s="372"/>
      <c r="F22" s="381"/>
      <c r="G22" s="373"/>
      <c r="H22" s="374">
        <f t="shared" si="5"/>
        <v>0</v>
      </c>
      <c r="I22" s="380">
        <f t="shared" si="6"/>
        <v>0</v>
      </c>
      <c r="J22" s="373">
        <f t="shared" si="7"/>
        <v>12</v>
      </c>
      <c r="K22" s="393">
        <f>_xlfn.IFNA(VLOOKUP(CONCATENATE($K$5,$B22,$C22),CAP!$A$6:$N$200,14,FALSE),0)</f>
        <v>0</v>
      </c>
      <c r="L22" s="169">
        <f>_xlfn.IFNA(VLOOKUP(CONCATENATE($L$5,$B22,$C22),'SER1'!$A$6:$N$200,14,FALSE),0)</f>
        <v>0</v>
      </c>
      <c r="M22" s="169">
        <f>_xlfn.IFNA(VLOOKUP(CONCATENATE($M$5,$B22,$C22),ALB!$A$6:$N$182,14,FALSE),0)</f>
        <v>0</v>
      </c>
      <c r="N22" s="169">
        <f>_xlfn.IFNA(VLOOKUP(CONCATENATE($N$5,$B22,$C22),KR!$A$6:$N$117,14,FALSE),0)</f>
        <v>0</v>
      </c>
      <c r="O22" s="169">
        <f>_xlfn.IFNA(VLOOKUP(CONCATENATE($O$5,$B22,$C22),AVON!$A$6:$N$144,14,FALSE),0)</f>
        <v>0</v>
      </c>
      <c r="P22" s="488">
        <f>_xlfn.IFNA(VLOOKUP(CONCATENATE($P$5,$B22,$C22),HARV!$A$6:$N$203,14,FALSE),0)</f>
        <v>0</v>
      </c>
      <c r="Q22" s="169">
        <f>_xlfn.IFNA(VLOOKUP(CONCATENATE($Q$5,$B22,$C22),DARD!$A$6:$N$203,14,FALSE),0)</f>
        <v>0</v>
      </c>
      <c r="R22" s="169">
        <f>_xlfn.IFNA(VLOOKUP(CONCATENATE($R$5,$B22,$C22),AVON!$A$6:$N$200,14,FALSE),0)</f>
        <v>0</v>
      </c>
      <c r="S22" s="410">
        <f>_xlfn.IFNA(VLOOKUP(CONCATENATE($S$5,$B22,$C22),MUR!$A$6:$N$200,14,FALSE),0)</f>
        <v>0</v>
      </c>
      <c r="T22" s="169">
        <f>_xlfn.IFNA(VLOOKUP(CONCATENATE($T$5,$B22,$C22),MOOR!$A$6:$N$200,14,FALSE),0)</f>
        <v>0</v>
      </c>
      <c r="U22" s="478">
        <f>_xlfn.IFNA(VLOOKUP(CONCATENATE($U$5,$B22,$C22),MORT!$A$6:$N$198,14,FALSE),0)</f>
        <v>0</v>
      </c>
      <c r="V22" s="169">
        <f>_xlfn.IFNA(VLOOKUP(CONCATENATE($V$5,$B22,$C22),KAL!$A$8:$N$198,14,FALSE),0)</f>
        <v>0</v>
      </c>
      <c r="W22" s="169">
        <f>_xlfn.IFNA(VLOOKUP(CONCATENATE($W$5,$B22,$C22),GID!$A$8:$N$198,14,FALSE),0)</f>
        <v>0</v>
      </c>
      <c r="X22" s="169">
        <f>_xlfn.IFNA(VLOOKUP(CONCATENATE($X$5,$B22,$C22),KEL!$A$6:$N$198,14,FALSE),0)</f>
        <v>0</v>
      </c>
      <c r="Y22" s="169">
        <f>_xlfn.IFNA(VLOOKUP(CONCATENATE($Y$5,$B22,$C22),[4]PCWA!$A$6:$N$198,14,FALSE),0)</f>
        <v>0</v>
      </c>
      <c r="Z22" s="169">
        <f>_xlfn.IFNA(VLOOKUP(CONCATENATE($Z$5,$B22,$C22),MOON!$A$6:$N$195,14,FALSE),0)</f>
        <v>0</v>
      </c>
      <c r="AA22" s="169">
        <f>_xlfn.IFNA(VLOOKUP(CONCATENATE($AA$5,$B22,$C22),DRY!$A$6:$N$200,14,FALSE),0)</f>
        <v>0</v>
      </c>
      <c r="AB22" s="169">
        <f>_xlfn.IFNA(VLOOKUP(CONCATENATE($AB$5,$B22,$C22),DRY!$A$6:$N$200,14,FALSE),0)</f>
        <v>0</v>
      </c>
      <c r="AC22" s="169">
        <f>_xlfn.IFNA(VLOOKUP(CONCATENATE($AC$5,$B22,$C22),PCWA!$A$6:$N$200,14,FALSE),0)</f>
        <v>0</v>
      </c>
      <c r="AD22" s="169"/>
      <c r="AE22" s="169"/>
      <c r="AF22" s="169"/>
      <c r="AG22" s="169"/>
      <c r="AH22" s="169"/>
      <c r="AI22" s="170"/>
      <c r="AJ22" s="157"/>
    </row>
    <row r="23" spans="1:36" x14ac:dyDescent="0.2">
      <c r="A23" s="586"/>
      <c r="B23" s="378"/>
      <c r="C23" s="372" t="s">
        <v>19</v>
      </c>
      <c r="D23" s="379"/>
      <c r="E23" s="379"/>
      <c r="F23" s="381"/>
      <c r="G23" s="373"/>
      <c r="H23" s="374">
        <f t="shared" si="5"/>
        <v>0</v>
      </c>
      <c r="I23" s="380">
        <f t="shared" si="6"/>
        <v>0</v>
      </c>
      <c r="J23" s="373">
        <f t="shared" si="7"/>
        <v>12</v>
      </c>
      <c r="K23" s="393">
        <f>_xlfn.IFNA(VLOOKUP(CONCATENATE($K$5,$B23,$C23),CAP!$A$6:$N$200,14,FALSE),0)</f>
        <v>0</v>
      </c>
      <c r="L23" s="410">
        <f>_xlfn.IFNA(VLOOKUP(CONCATENATE($L$5,$B23,$C23),'SER1'!$A$6:$N$200,14,FALSE),0)</f>
        <v>0</v>
      </c>
      <c r="M23" s="410">
        <f>_xlfn.IFNA(VLOOKUP(CONCATENATE($M$5,$B23,$C23),KR!$A$6:$N$182,14,FALSE),0)</f>
        <v>0</v>
      </c>
      <c r="N23" s="169">
        <f>_xlfn.IFNA(VLOOKUP(CONCATENATE($N$5,$B23,$C23),KR!$A$6:$N$117,14,FALSE),0)</f>
        <v>0</v>
      </c>
      <c r="O23" s="169">
        <f>_xlfn.IFNA(VLOOKUP(CONCATENATE($O$5,$B23,$C23),AVON!$A$6:$N$144,14,FALSE),0)</f>
        <v>0</v>
      </c>
      <c r="P23" s="488">
        <f>_xlfn.IFNA(VLOOKUP(CONCATENATE($P$5,$B23,$C23),HARV!$A$6:$N$203,14,FALSE),0)</f>
        <v>0</v>
      </c>
      <c r="Q23" s="169">
        <f>_xlfn.IFNA(VLOOKUP(CONCATENATE($Q$5,$B23,$C23),DARD!$A$6:$N$203,14,FALSE),0)</f>
        <v>0</v>
      </c>
      <c r="R23" s="169">
        <f>_xlfn.IFNA(VLOOKUP(CONCATENATE($R$5,$B23,$C23),AVON!$A$6:$N$200,14,FALSE),0)</f>
        <v>0</v>
      </c>
      <c r="S23" s="410">
        <f>_xlfn.IFNA(VLOOKUP(CONCATENATE($S$5,$B23,$C23),MUR!$A$6:$N$200,14,FALSE),0)</f>
        <v>0</v>
      </c>
      <c r="T23" s="169">
        <f>_xlfn.IFNA(VLOOKUP(CONCATENATE($T$5,$B23,$C23),MORT!$A$6:$N$200,14,FALSE),0)</f>
        <v>0</v>
      </c>
      <c r="U23" s="169">
        <f>_xlfn.IFNA(VLOOKUP(CONCATENATE($U$5,$B23,$C23),ESP!$A$6:$N$198,14,FALSE),0)</f>
        <v>0</v>
      </c>
      <c r="V23" s="169">
        <f>_xlfn.IFNA(VLOOKUP(CONCATENATE($V$5,$B23,$C23),KAL!$A$8:$N$198,14,FALSE),0)</f>
        <v>0</v>
      </c>
      <c r="W23" s="169">
        <f>_xlfn.IFNA(VLOOKUP(CONCATENATE($W$5,$B23,$C23),GID!$A$8:$N$198,14,FALSE),0)</f>
        <v>0</v>
      </c>
      <c r="X23" s="169">
        <f>_xlfn.IFNA(VLOOKUP(CONCATENATE($X$5,$B23,$C23),KEL!$A$6:$N$198,14,FALSE),0)</f>
        <v>0</v>
      </c>
      <c r="Y23" s="169">
        <f>_xlfn.IFNA(VLOOKUP(CONCATENATE($Y$5,$B23,$C23),[4]PCWA!$A$6:$N$198,14,FALSE),0)</f>
        <v>0</v>
      </c>
      <c r="Z23" s="169">
        <f>_xlfn.IFNA(VLOOKUP(CONCATENATE($Z$5,$B23,$C23),ESP!$A$6:$N$195,14,FALSE),0)</f>
        <v>0</v>
      </c>
      <c r="AA23" s="169">
        <f>_xlfn.IFNA(VLOOKUP(CONCATENATE($AA$5,$B23,$C23),DRY!$A$6:$N$200,14,FALSE),0)</f>
        <v>0</v>
      </c>
      <c r="AB23" s="169">
        <f>_xlfn.IFNA(VLOOKUP(CONCATENATE($AB$5,$B23,$C23),DRY!$A$6:$N$200,14,FALSE),0)</f>
        <v>0</v>
      </c>
      <c r="AC23" s="169">
        <f>_xlfn.IFNA(VLOOKUP(CONCATENATE($AC$5,$B23,$C23),PCWA!$A$6:$N$200,14,FALSE),0)</f>
        <v>0</v>
      </c>
      <c r="AD23" s="169"/>
      <c r="AE23" s="169"/>
      <c r="AF23" s="169"/>
      <c r="AG23" s="169"/>
      <c r="AH23" s="169"/>
      <c r="AI23" s="170"/>
      <c r="AJ23" s="157"/>
    </row>
    <row r="24" spans="1:36" s="367" customFormat="1" x14ac:dyDescent="0.2">
      <c r="A24" s="586"/>
      <c r="B24" s="378"/>
      <c r="C24" s="372" t="s">
        <v>19</v>
      </c>
      <c r="D24" s="372"/>
      <c r="E24" s="372"/>
      <c r="F24" s="381"/>
      <c r="G24" s="373"/>
      <c r="H24" s="374">
        <f t="shared" si="5"/>
        <v>0</v>
      </c>
      <c r="I24" s="380">
        <f t="shared" si="6"/>
        <v>0</v>
      </c>
      <c r="J24" s="373">
        <f t="shared" si="7"/>
        <v>12</v>
      </c>
      <c r="K24" s="393">
        <f>_xlfn.IFNA(VLOOKUP(CONCATENATE($K$5,$B24,$C24),CAP!$A$6:$N$200,14,FALSE),0)</f>
        <v>0</v>
      </c>
      <c r="L24" s="169">
        <f>_xlfn.IFNA(VLOOKUP(CONCATENATE($L$5,$B24,$C24),ALB!$A$6:$N$200,14,FALSE),0)</f>
        <v>0</v>
      </c>
      <c r="M24" s="169">
        <f>_xlfn.IFNA(VLOOKUP(CONCATENATE($M$5,$B24,$C24),KR!$A$6:$N$182,14,FALSE),0)</f>
        <v>0</v>
      </c>
      <c r="N24" s="410">
        <f>_xlfn.IFNA(VLOOKUP(CONCATENATE($N$5,$B24,$C24),KR!$A$6:$N$117,14,FALSE),0)</f>
        <v>0</v>
      </c>
      <c r="O24" s="169">
        <f>_xlfn.IFNA(VLOOKUP(CONCATENATE($O$5,$B24,$C24),AVON!$A$6:$N$144,14,FALSE),0)</f>
        <v>0</v>
      </c>
      <c r="P24" s="488">
        <f>_xlfn.IFNA(VLOOKUP(CONCATENATE($P$5,$B24,$C24),HARV!$A$6:$N$203,14,FALSE),0)</f>
        <v>0</v>
      </c>
      <c r="Q24" s="169">
        <f>_xlfn.IFNA(VLOOKUP(CONCATENATE($Q$5,$B24,$C24),MUR!$A$6:$N$203,14,FALSE),0)</f>
        <v>0</v>
      </c>
      <c r="R24" s="478">
        <f>_xlfn.IFNA(VLOOKUP(CONCATENATE($R$5,$B24,$C24),AVON!$A$6:$N$200,14,FALSE),0)</f>
        <v>0</v>
      </c>
      <c r="S24" s="169">
        <f>_xlfn.IFNA(VLOOKUP(CONCATENATE($S$5,$B24,$C24),KAL!$A$6:$N$200,14,FALSE),0)</f>
        <v>0</v>
      </c>
      <c r="T24" s="169">
        <f>_xlfn.IFNA(VLOOKUP(CONCATENATE($T$5,$B24,$C24),MORT!$A$6:$N$200,14,FALSE),0)</f>
        <v>0</v>
      </c>
      <c r="U24" s="169">
        <f>_xlfn.IFNA(VLOOKUP(CONCATENATE($U$5,$B24,$C24),ESP!$A$6:$N$198,14,FALSE),0)</f>
        <v>0</v>
      </c>
      <c r="V24" s="169">
        <f>_xlfn.IFNA(VLOOKUP(CONCATENATE($V$5,$B24,$C24),KAL!$A$8:$N$198,14,FALSE),0)</f>
        <v>0</v>
      </c>
      <c r="W24" s="169">
        <f>_xlfn.IFNA(VLOOKUP(CONCATENATE($W$5,$B24,$C24),GID!$A$8:$N$198,14,FALSE),0)</f>
        <v>0</v>
      </c>
      <c r="X24" s="169">
        <f>_xlfn.IFNA(VLOOKUP(CONCATENATE($X$5,$B24,$C24),KEL!$A$6:$N$198,14,FALSE),0)</f>
        <v>0</v>
      </c>
      <c r="Y24" s="169">
        <f>_xlfn.IFNA(VLOOKUP(CONCATENATE($Y$5,$B24,$C24),[4]PCWA!$A$6:$N$198,14,FALSE),0)</f>
        <v>0</v>
      </c>
      <c r="Z24" s="169">
        <f>_xlfn.IFNA(VLOOKUP(CONCATENATE($Z$5,$B24,$C24),ESP!$A$6:$N$195,14,FALSE),0)</f>
        <v>0</v>
      </c>
      <c r="AA24" s="169">
        <f>_xlfn.IFNA(VLOOKUP(CONCATENATE($AA$5,$B24,$C24),DRY!$A$6:$N$200,14,FALSE),0)</f>
        <v>0</v>
      </c>
      <c r="AB24" s="169">
        <f>_xlfn.IFNA(VLOOKUP(CONCATENATE($AB$5,$B24,$C24),DRY!$A$6:$N$200,14,FALSE),0)</f>
        <v>0</v>
      </c>
      <c r="AC24" s="169">
        <f>_xlfn.IFNA(VLOOKUP(CONCATENATE($AC$5,$B24,$C24),PCWA!$A$6:$N$200,14,FALSE),0)</f>
        <v>0</v>
      </c>
      <c r="AD24" s="169"/>
      <c r="AE24" s="169"/>
      <c r="AF24" s="169"/>
      <c r="AG24" s="169"/>
      <c r="AH24" s="169"/>
      <c r="AI24" s="170"/>
      <c r="AJ24" s="366"/>
    </row>
    <row r="25" spans="1:36" x14ac:dyDescent="0.2">
      <c r="A25" s="586"/>
      <c r="B25" s="378"/>
      <c r="C25" s="372" t="s">
        <v>19</v>
      </c>
      <c r="D25" s="372"/>
      <c r="E25" s="372"/>
      <c r="F25" s="381"/>
      <c r="G25" s="373"/>
      <c r="H25" s="374">
        <f t="shared" si="5"/>
        <v>0</v>
      </c>
      <c r="I25" s="380">
        <f t="shared" si="6"/>
        <v>0</v>
      </c>
      <c r="J25" s="373">
        <f t="shared" si="7"/>
        <v>12</v>
      </c>
      <c r="K25" s="393">
        <f>_xlfn.IFNA(VLOOKUP(CONCATENATE($K$5,$B25,$C25),CAP!$A$6:$N$200,14,FALSE),0)</f>
        <v>0</v>
      </c>
      <c r="L25" s="169">
        <f>_xlfn.IFNA(VLOOKUP(CONCATENATE($L$5,$B25,$C25),ALB!$A$6:$N$200,14,FALSE),0)</f>
        <v>0</v>
      </c>
      <c r="M25" s="169">
        <f>_xlfn.IFNA(VLOOKUP(CONCATENATE($M$5,$B25,$C25),KR!$A$6:$N$182,14,FALSE),0)</f>
        <v>0</v>
      </c>
      <c r="N25" s="169">
        <f>_xlfn.IFNA(VLOOKUP(CONCATENATE($N$5,$B25,$C25),DARD!$A$6:$N$135,14,FALSE),0)</f>
        <v>0</v>
      </c>
      <c r="O25" s="169">
        <f>_xlfn.IFNA(VLOOKUP(CONCATENATE($O$5,$B25,$C25),AVON!$A$6:$N$144,14,FALSE),0)</f>
        <v>0</v>
      </c>
      <c r="P25" s="488">
        <f>_xlfn.IFNA(VLOOKUP(CONCATENATE($P$5,$B25,$C25),HARV!$A$6:$N$203,14,FALSE),0)</f>
        <v>0</v>
      </c>
      <c r="Q25" s="169">
        <f>_xlfn.IFNA(VLOOKUP(CONCATENATE($Q$5,$B25,$C25),MUR!$A$6:$N$203,14,FALSE),0)</f>
        <v>0</v>
      </c>
      <c r="R25" s="169">
        <f>_xlfn.IFNA(VLOOKUP(CONCATENATE($R$5,$B25,$C25),MOOR!$A$6:$N$200,14,FALSE),0)</f>
        <v>0</v>
      </c>
      <c r="S25" s="169">
        <f>_xlfn.IFNA(VLOOKUP(CONCATENATE($S$5,$B25,$C25),KAL!$A$6:$N$200,14,FALSE),0)</f>
        <v>0</v>
      </c>
      <c r="T25" s="169">
        <f>_xlfn.IFNA(VLOOKUP(CONCATENATE($T$5,$B25,$C25),MORT!$A$6:$N$200,14,FALSE),0)</f>
        <v>0</v>
      </c>
      <c r="U25" s="169">
        <f>_xlfn.IFNA(VLOOKUP(CONCATENATE($U$5,$B25,$C25),ESP!$A$6:$N$198,14,FALSE),0)</f>
        <v>0</v>
      </c>
      <c r="V25" s="478">
        <f>_xlfn.IFNA(VLOOKUP(CONCATENATE($V$5,$B25,$C25),KAL!$A$8:$N$198,14,FALSE),0)</f>
        <v>0</v>
      </c>
      <c r="W25" s="169">
        <f>_xlfn.IFNA(VLOOKUP(CONCATENATE($W$5,$B25,$C25),GID!$A$8:$N$198,14,FALSE),0)</f>
        <v>0</v>
      </c>
      <c r="X25" s="169">
        <f>_xlfn.IFNA(VLOOKUP(CONCATENATE($X$5,$B25,$C25),KEL!$A$6:$N$198,14,FALSE),0)</f>
        <v>0</v>
      </c>
      <c r="Y25" s="169">
        <f>_xlfn.IFNA(VLOOKUP(CONCATENATE($Y$5,$B25,$C25),[4]PCWA!$A$6:$N$198,14,FALSE),0)</f>
        <v>0</v>
      </c>
      <c r="Z25" s="169">
        <f>_xlfn.IFNA(VLOOKUP(CONCATENATE($Z$5,$B25,$C25),ESP!$A$6:$N$195,14,FALSE),0)</f>
        <v>0</v>
      </c>
      <c r="AA25" s="169">
        <f>_xlfn.IFNA(VLOOKUP(CONCATENATE($AA$5,$B25,$C25),DRY!$A$6:$N$200,14,FALSE),0)</f>
        <v>0</v>
      </c>
      <c r="AB25" s="169">
        <f>_xlfn.IFNA(VLOOKUP(CONCATENATE($AB$5,$B25,$C25),DRY!$A$6:$N$200,14,FALSE),0)</f>
        <v>0</v>
      </c>
      <c r="AC25" s="169">
        <f>_xlfn.IFNA(VLOOKUP(CONCATENATE($AC$5,$B25,$C25),PCWA!$A$6:$N$200,14,FALSE),0)</f>
        <v>0</v>
      </c>
      <c r="AD25" s="169"/>
      <c r="AE25" s="169"/>
      <c r="AF25" s="169"/>
      <c r="AG25" s="169"/>
      <c r="AH25" s="169"/>
      <c r="AI25" s="170"/>
      <c r="AJ25" s="156"/>
    </row>
    <row r="26" spans="1:36" x14ac:dyDescent="0.2">
      <c r="A26" s="586"/>
      <c r="B26" s="378"/>
      <c r="C26" s="372"/>
      <c r="D26" s="372"/>
      <c r="E26" s="372"/>
      <c r="F26" s="381"/>
      <c r="G26" s="373"/>
      <c r="H26" s="374">
        <f t="shared" si="5"/>
        <v>0</v>
      </c>
      <c r="I26" s="380">
        <f t="shared" si="6"/>
        <v>0</v>
      </c>
      <c r="J26" s="373">
        <f t="shared" si="7"/>
        <v>12</v>
      </c>
      <c r="K26" s="517">
        <f>_xlfn.IFNA(VLOOKUP(CONCATENATE($K$5,$B26,$C26),CAP!$A$6:$N$200,14,FALSE),0)</f>
        <v>0</v>
      </c>
      <c r="L26" s="169">
        <f>_xlfn.IFNA(VLOOKUP(CONCATENATE($L$5,$B26,$C26),ALB!$A$6:$N$200,14,FALSE),0)</f>
        <v>0</v>
      </c>
      <c r="M26" s="169">
        <f>_xlfn.IFNA(VLOOKUP(CONCATENATE($M$5,$B26,$C26),KR!$A$6:$N$182,14,FALSE),0)</f>
        <v>0</v>
      </c>
      <c r="N26" s="169">
        <f>_xlfn.IFNA(VLOOKUP(CONCATENATE($N$5,$B26,$C26),DARD!$A$6:$N$135,14,FALSE),0)</f>
        <v>0</v>
      </c>
      <c r="O26" s="169">
        <f>_xlfn.IFNA(VLOOKUP(CONCATENATE($O$5,$B26,$C26),AVON!$A$6:$N$144,14,FALSE),0)</f>
        <v>0</v>
      </c>
      <c r="P26" s="488">
        <f>_xlfn.IFNA(VLOOKUP(CONCATENATE($P$5,$B26,$C26),HARV!$A$6:$N$203,14,FALSE),0)</f>
        <v>0</v>
      </c>
      <c r="Q26" s="169">
        <f>_xlfn.IFNA(VLOOKUP(CONCATENATE($Q$5,$B26,$C26),MUR!$A$6:$N$203,14,FALSE),0)</f>
        <v>0</v>
      </c>
      <c r="R26" s="169">
        <f>_xlfn.IFNA(VLOOKUP(CONCATENATE($R$5,$B26,$C26),MOOR!$A$6:$N$200,14,FALSE),0)</f>
        <v>0</v>
      </c>
      <c r="S26" s="169">
        <f>_xlfn.IFNA(VLOOKUP(CONCATENATE($S$5,$B26,$C26),KAL!$A$6:$N$200,14,FALSE),0)</f>
        <v>0</v>
      </c>
      <c r="T26" s="169">
        <f>_xlfn.IFNA(VLOOKUP(CONCATENATE($T$5,$B26,$C26),MORT!$A$6:$N$200,14,FALSE),0)</f>
        <v>0</v>
      </c>
      <c r="U26" s="169">
        <f>_xlfn.IFNA(VLOOKUP(CONCATENATE($U$5,$B26,$C26),ESP!$A$6:$N$198,14,FALSE),0)</f>
        <v>0</v>
      </c>
      <c r="V26" s="169">
        <f>_xlfn.IFNA(VLOOKUP(CONCATENATE($V$5,$B26,$C26),MOON!$A$8:$N$198,14,FALSE),0)</f>
        <v>0</v>
      </c>
      <c r="W26" s="169">
        <f>_xlfn.IFNA(VLOOKUP(CONCATENATE($W$5,$B26,$C26),GID!$A$8:$N$198,14,FALSE),0)</f>
        <v>0</v>
      </c>
      <c r="X26" s="169">
        <f>_xlfn.IFNA(VLOOKUP(CONCATENATE($Y$5,$B26,$C26),[4]PCWA!$A$6:$N$198,14,FALSE),0)</f>
        <v>0</v>
      </c>
      <c r="Y26" s="169">
        <f>_xlfn.IFNA(VLOOKUP(CONCATENATE($Y$5,$B26,$C26),[4]PCWA!$A$6:$N$198,14,FALSE),0)</f>
        <v>0</v>
      </c>
      <c r="Z26" s="169">
        <f>_xlfn.IFNA(VLOOKUP(CONCATENATE($Z$5,$B26,$C26),ESP!$A$6:$N$195,14,FALSE),0)</f>
        <v>0</v>
      </c>
      <c r="AA26" s="169">
        <f>_xlfn.IFNA(VLOOKUP(CONCATENATE($AA$5,$B26,$C26),DRY!$A$6:$N$200,14,FALSE),0)</f>
        <v>0</v>
      </c>
      <c r="AB26" s="169">
        <f>_xlfn.IFNA(VLOOKUP(CONCATENATE($AB$5,$B26,$C26),DRY!$A$6:$N$200,14,FALSE),0)</f>
        <v>0</v>
      </c>
      <c r="AC26" s="169">
        <f>_xlfn.IFNA(VLOOKUP(CONCATENATE($AC$5,$B26,$C26),PCWA!$A$6:$N$200,14,FALSE),0)</f>
        <v>0</v>
      </c>
      <c r="AD26" s="169"/>
      <c r="AE26" s="169"/>
      <c r="AF26" s="169"/>
      <c r="AG26" s="169"/>
      <c r="AH26" s="169"/>
      <c r="AI26" s="170"/>
      <c r="AJ26" s="156"/>
    </row>
    <row r="27" spans="1:36" x14ac:dyDescent="0.2">
      <c r="A27" s="586"/>
      <c r="B27" s="378"/>
      <c r="C27" s="372"/>
      <c r="D27" s="372"/>
      <c r="E27" s="372"/>
      <c r="F27" s="381"/>
      <c r="G27" s="373"/>
      <c r="H27" s="374">
        <f t="shared" si="5"/>
        <v>0</v>
      </c>
      <c r="I27" s="380">
        <f t="shared" si="6"/>
        <v>0</v>
      </c>
      <c r="J27" s="373">
        <f t="shared" si="7"/>
        <v>12</v>
      </c>
      <c r="K27" s="393">
        <f>_xlfn.IFNA(VLOOKUP(CONCATENATE($K$5,$B27,$C27),'SER1'!$A$6:$N$200,14,FALSE),0)</f>
        <v>0</v>
      </c>
      <c r="L27" s="169">
        <f>_xlfn.IFNA(VLOOKUP(CONCATENATE($L$5,$B27,$C27),ALB!$A$6:$N$200,14,FALSE),0)</f>
        <v>0</v>
      </c>
      <c r="M27" s="169">
        <f>_xlfn.IFNA(VLOOKUP(CONCATENATE($M$5,$B27,$C27),KR!$A$6:$N$182,14,FALSE),0)</f>
        <v>0</v>
      </c>
      <c r="N27" s="169">
        <f>_xlfn.IFNA(VLOOKUP(CONCATENATE($N$5,$B27,$C27),DARD!$A$6:$N$135,14,FALSE),0)</f>
        <v>0</v>
      </c>
      <c r="O27" s="169">
        <f>_xlfn.IFNA(VLOOKUP(CONCATENATE($O$5,$B27,$C27),AVON!$A$6:$N$144,14,FALSE),0)</f>
        <v>0</v>
      </c>
      <c r="P27" s="375"/>
      <c r="Q27" s="169">
        <f>_xlfn.IFNA(VLOOKUP(CONCATENATE($Q$5,$B27,$C27),MUR!$A$6:$N$203,14,FALSE),0)</f>
        <v>0</v>
      </c>
      <c r="R27" s="169">
        <f>_xlfn.IFNA(VLOOKUP(CONCATENATE($R$5,$B27,$C27),MOOR!$A$6:$N$200,14,FALSE),0)</f>
        <v>0</v>
      </c>
      <c r="S27" s="169">
        <f>_xlfn.IFNA(VLOOKUP(CONCATENATE($S$5,$B27,$C27),KAL!$A$6:$N$200,14,FALSE),0)</f>
        <v>0</v>
      </c>
      <c r="T27" s="169">
        <f>_xlfn.IFNA(VLOOKUP(CONCATENATE($T$5,$B27,$C27),MORT!$A$6:$N$200,14,FALSE),0)</f>
        <v>0</v>
      </c>
      <c r="U27" s="169">
        <f>_xlfn.IFNA(VLOOKUP(CONCATENATE($U$5,$B27,$C27),ESP!$A$6:$N$198,14,FALSE),0)</f>
        <v>0</v>
      </c>
      <c r="V27" s="169">
        <f>_xlfn.IFNA(VLOOKUP(CONCATENATE($V$5,$B27,$C27),MOON!$A$8:$N$198,14,FALSE),0)</f>
        <v>0</v>
      </c>
      <c r="W27" s="169">
        <f>_xlfn.IFNA(VLOOKUP(CONCATENATE($W$5,$B27,$C27),GID!$A$8:$N$198,14,FALSE),0)</f>
        <v>0</v>
      </c>
      <c r="X27" s="169">
        <f>_xlfn.IFNA(VLOOKUP(CONCATENATE($Y$5,$B27,$C27),[4]PCWA!$A$6:$N$198,14,FALSE),0)</f>
        <v>0</v>
      </c>
      <c r="Y27" s="169">
        <f>_xlfn.IFNA(VLOOKUP(CONCATENATE($Y$5,$B27,$C27),[4]PCWA!$A$6:$N$198,14,FALSE),0)</f>
        <v>0</v>
      </c>
      <c r="Z27" s="169">
        <f>_xlfn.IFNA(VLOOKUP(CONCATENATE($Z$5,$B27,$C27),ESP!$A$6:$N$195,14,FALSE),0)</f>
        <v>0</v>
      </c>
      <c r="AA27" s="169">
        <f>_xlfn.IFNA(VLOOKUP(CONCATENATE($AA$5,$B27,$C27),MOON!$A$6:$N$200,14,FALSE),0)</f>
        <v>0</v>
      </c>
      <c r="AB27" s="169">
        <f>_xlfn.IFNA(VLOOKUP(CONCATENATE($AB$5,$B27,$C27),DRY!$A$6:$N$200,14,FALSE),0)</f>
        <v>0</v>
      </c>
      <c r="AC27" s="169">
        <f>_xlfn.IFNA(VLOOKUP(CONCATENATE($AC$5,$B27,$C27),PCWA!$A$6:$N$200,14,FALSE),0)</f>
        <v>0</v>
      </c>
      <c r="AD27" s="169"/>
      <c r="AE27" s="169"/>
      <c r="AF27" s="169"/>
      <c r="AG27" s="169"/>
      <c r="AH27" s="169"/>
      <c r="AI27" s="170"/>
      <c r="AJ27" s="157"/>
    </row>
    <row r="28" spans="1:36" x14ac:dyDescent="0.2">
      <c r="A28" s="586"/>
      <c r="B28" s="378"/>
      <c r="C28" s="372"/>
      <c r="D28" s="372"/>
      <c r="E28" s="372"/>
      <c r="F28" s="381"/>
      <c r="G28" s="373"/>
      <c r="H28" s="374">
        <f t="shared" si="5"/>
        <v>0</v>
      </c>
      <c r="I28" s="380">
        <f t="shared" si="6"/>
        <v>0</v>
      </c>
      <c r="J28" s="373">
        <f t="shared" si="7"/>
        <v>12</v>
      </c>
      <c r="K28" s="393">
        <f>_xlfn.IFNA(VLOOKUP(CONCATENATE($K$5,$B28,$C28),'SER1'!$A$6:$N$200,14,FALSE),0)</f>
        <v>0</v>
      </c>
      <c r="L28" s="169">
        <f>_xlfn.IFNA(VLOOKUP(CONCATENATE($L$5,$B28,$C28),ALB!$A$6:$N$200,14,FALSE),0)</f>
        <v>0</v>
      </c>
      <c r="M28" s="169">
        <f>_xlfn.IFNA(VLOOKUP(CONCATENATE($M$5,$B28,$C28),KR!$A$6:$N$182,14,FALSE),0)</f>
        <v>0</v>
      </c>
      <c r="N28" s="169">
        <f>_xlfn.IFNA(VLOOKUP(CONCATENATE($N$5,$B28,$C28),DARD!$A$6:$N$135,14,FALSE),0)</f>
        <v>0</v>
      </c>
      <c r="O28" s="169">
        <f>_xlfn.IFNA(VLOOKUP(CONCATENATE($O$5,$B28,$C28),AVON!$A$6:$N$144,14,FALSE),0)</f>
        <v>0</v>
      </c>
      <c r="P28" s="375"/>
      <c r="Q28" s="169">
        <f>_xlfn.IFNA(VLOOKUP(CONCATENATE($Q$5,$B28,$C28),MUR!$A$6:$N$203,14,FALSE),0)</f>
        <v>0</v>
      </c>
      <c r="R28" s="169">
        <f>_xlfn.IFNA(VLOOKUP(CONCATENATE($R$5,$B28,$C28),MOOR!$A$6:$N$200,14,FALSE),0)</f>
        <v>0</v>
      </c>
      <c r="S28" s="169">
        <f>_xlfn.IFNA(VLOOKUP(CONCATENATE($S$5,$B28,$C28),KAL!$A$6:$N$200,14,FALSE),0)</f>
        <v>0</v>
      </c>
      <c r="T28" s="169">
        <f>_xlfn.IFNA(VLOOKUP(CONCATENATE($T$5,$B28,$C28),MORT!$A$6:$N$200,14,FALSE),0)</f>
        <v>0</v>
      </c>
      <c r="U28" s="169">
        <f>_xlfn.IFNA(VLOOKUP(CONCATENATE($U$5,$B28,$C28),ESP!$A$6:$N$198,14,FALSE),0)</f>
        <v>0</v>
      </c>
      <c r="V28" s="169">
        <f>_xlfn.IFNA(VLOOKUP(CONCATENATE($V$5,$B28,$C28),MOON!$A$8:$N$198,14,FALSE),0)</f>
        <v>0</v>
      </c>
      <c r="W28" s="169">
        <f>_xlfn.IFNA(VLOOKUP(CONCATENATE($W$5,$B28,$C28),DRY!$A$8:$N$198,14,FALSE),0)</f>
        <v>0</v>
      </c>
      <c r="X28" s="169">
        <f>_xlfn.IFNA(VLOOKUP(CONCATENATE($Y$5,$B28,$C28),[4]PCWA!$A$6:$N$198,14,FALSE),0)</f>
        <v>0</v>
      </c>
      <c r="Y28" s="169">
        <f>_xlfn.IFNA(VLOOKUP(CONCATENATE($Y$5,$B28,$C28),[4]PCWA!$A$6:$N$198,14,FALSE),0)</f>
        <v>0</v>
      </c>
      <c r="Z28" s="169">
        <f>_xlfn.IFNA(VLOOKUP(CONCATENATE($Z$5,$B28,$C28),ESP!$A$6:$N$195,14,FALSE),0)</f>
        <v>0</v>
      </c>
      <c r="AA28" s="169">
        <f>_xlfn.IFNA(VLOOKUP(CONCATENATE($AA$5,$B28,$C28),MOON!$A$6:$N$200,14,FALSE),0)</f>
        <v>0</v>
      </c>
      <c r="AB28" s="169">
        <f>_xlfn.IFNA(VLOOKUP(CONCATENATE($AB$5,$B28,$C28),DRY!$A$6:$N$200,14,FALSE),0)</f>
        <v>0</v>
      </c>
      <c r="AC28" s="169">
        <f>_xlfn.IFNA(VLOOKUP(CONCATENATE($AC$5,$B28,$C28),PCWA!$A$6:$N$200,14,FALSE),0)</f>
        <v>0</v>
      </c>
      <c r="AD28" s="375"/>
      <c r="AE28" s="169"/>
      <c r="AF28" s="169"/>
      <c r="AG28" s="169"/>
      <c r="AH28" s="169"/>
      <c r="AI28" s="170"/>
      <c r="AJ28" s="157"/>
    </row>
    <row r="29" spans="1:36" x14ac:dyDescent="0.2">
      <c r="A29" s="586"/>
      <c r="B29" s="378"/>
      <c r="C29" s="372"/>
      <c r="D29" s="372"/>
      <c r="E29" s="372"/>
      <c r="F29" s="381"/>
      <c r="G29" s="373"/>
      <c r="H29" s="374">
        <f t="shared" si="5"/>
        <v>0</v>
      </c>
      <c r="I29" s="380">
        <f t="shared" si="6"/>
        <v>0</v>
      </c>
      <c r="J29" s="373">
        <f t="shared" si="7"/>
        <v>12</v>
      </c>
      <c r="K29" s="393">
        <f>_xlfn.IFNA(VLOOKUP(CONCATENATE($K$5,$B29,$C29),'SER1'!$A$6:$N$200,14,FALSE),0)</f>
        <v>0</v>
      </c>
      <c r="L29" s="169">
        <f>_xlfn.IFNA(VLOOKUP(CONCATENATE($L$5,$B29,$C29),ALB!$A$6:$N$200,14,FALSE),0)</f>
        <v>0</v>
      </c>
      <c r="M29" s="169">
        <f>_xlfn.IFNA(VLOOKUP(CONCATENATE($M$5,$B29,$C29),KR!$A$6:$N$182,14,FALSE),0)</f>
        <v>0</v>
      </c>
      <c r="N29" s="169">
        <f>_xlfn.IFNA(VLOOKUP(CONCATENATE($N$5,$B29,$C29),DARD!$A$6:$N$135,14,FALSE),0)</f>
        <v>0</v>
      </c>
      <c r="O29" s="169">
        <f>_xlfn.IFNA(VLOOKUP(CONCATENATE($O$5,$B29,$C29),AVON!$A$6:$N$144,14,FALSE),0)</f>
        <v>0</v>
      </c>
      <c r="P29" s="375"/>
      <c r="Q29" s="169">
        <f>_xlfn.IFNA(VLOOKUP(CONCATENATE($Q$5,$B29,$C29),MUR!$A$6:$N$203,14,FALSE),0)</f>
        <v>0</v>
      </c>
      <c r="R29" s="169">
        <f>_xlfn.IFNA(VLOOKUP(CONCATENATE($R$5,$B29,$C29),MOOR!$A$6:$N$200,14,FALSE),0)</f>
        <v>0</v>
      </c>
      <c r="S29" s="169">
        <f>_xlfn.IFNA(VLOOKUP(CONCATENATE($S$5,$B29,$C29),KAL!$A$6:$N$200,14,FALSE),0)</f>
        <v>0</v>
      </c>
      <c r="T29" s="169">
        <f>_xlfn.IFNA(VLOOKUP(CONCATENATE($T$5,$B29,$C29),MORT!$A$6:$N$200,14,FALSE),0)</f>
        <v>0</v>
      </c>
      <c r="U29" s="410">
        <f>_xlfn.IFNA(VLOOKUP(CONCATENATE($U$5,$B29,$C29),ESP!$A$6:$N$198,14,FALSE),0)</f>
        <v>0</v>
      </c>
      <c r="V29" s="169">
        <f>_xlfn.IFNA(VLOOKUP(CONCATENATE($V$5,$B29,$C29),MOON!$A$8:$N$198,14,FALSE),0)</f>
        <v>0</v>
      </c>
      <c r="W29" s="169">
        <f>_xlfn.IFNA(VLOOKUP(CONCATENATE($W$5,$B29,$C29),DRY!$A$8:$N$198,14,FALSE),0)</f>
        <v>0</v>
      </c>
      <c r="X29" s="169">
        <f>_xlfn.IFNA(VLOOKUP(CONCATENATE($Y$5,$B29,$C29),[4]PCWA!$A$6:$N$198,14,FALSE),0)</f>
        <v>0</v>
      </c>
      <c r="Y29" s="169">
        <f>_xlfn.IFNA(VLOOKUP(CONCATENATE($Y$5,$B29,$C29),[4]PCWA!$A$6:$N$198,14,FALSE),0)</f>
        <v>0</v>
      </c>
      <c r="Z29" s="169">
        <f>_xlfn.IFNA(VLOOKUP(CONCATENATE($Z$5,$B29,$C29),ESP!$A$6:$N$195,14,FALSE),0)</f>
        <v>0</v>
      </c>
      <c r="AA29" s="169">
        <f>_xlfn.IFNA(VLOOKUP(CONCATENATE($AA$5,$B29,$C29),MOON!$A$6:$N$200,14,FALSE),0)</f>
        <v>0</v>
      </c>
      <c r="AB29" s="169">
        <f>_xlfn.IFNA(VLOOKUP(CONCATENATE($AB$5,$B29,$C29),DRY!$A$6:$N$200,14,FALSE),0)</f>
        <v>0</v>
      </c>
      <c r="AC29" s="169">
        <f>_xlfn.IFNA(VLOOKUP(CONCATENATE($AC$5,$B29,$C29),PCWA!$A$6:$N$200,14,FALSE),0)</f>
        <v>0</v>
      </c>
      <c r="AD29" s="169"/>
      <c r="AE29" s="169"/>
      <c r="AF29" s="169"/>
      <c r="AG29" s="169"/>
      <c r="AH29" s="169"/>
      <c r="AI29" s="170"/>
      <c r="AJ29" s="157"/>
    </row>
    <row r="30" spans="1:36" x14ac:dyDescent="0.2">
      <c r="A30" s="586"/>
      <c r="B30" s="164"/>
      <c r="C30" s="171"/>
      <c r="D30" s="165"/>
      <c r="E30" s="165"/>
      <c r="F30" s="172"/>
      <c r="G30" s="168"/>
      <c r="H30" s="374">
        <f t="shared" ref="H30:H35" si="8">COUNTIF(K30:AJ30,"&gt;0")</f>
        <v>0</v>
      </c>
      <c r="I30" s="380">
        <f t="shared" ref="I30:I35" si="9">SUM(K30:AK30)</f>
        <v>0</v>
      </c>
      <c r="J30" s="373">
        <f t="shared" si="7"/>
        <v>12</v>
      </c>
      <c r="K30" s="169">
        <f>_xlfn.IFNA(VLOOKUP(CONCATENATE($K$5,$B30,$C30),'SER1'!$A$6:$N$200,14,FALSE),0)</f>
        <v>0</v>
      </c>
      <c r="L30" s="169">
        <f>_xlfn.IFNA(VLOOKUP(CONCATENATE($L$5,$B30,$C30),ALB!$A$6:$N$200,14,FALSE),0)</f>
        <v>0</v>
      </c>
      <c r="M30" s="169">
        <f>_xlfn.IFNA(VLOOKUP(CONCATENATE($M$5,$B30,$C30),KR!$A$6:$N$182,14,FALSE),0)</f>
        <v>0</v>
      </c>
      <c r="N30" s="169">
        <f>_xlfn.IFNA(VLOOKUP(CONCATENATE($N$5,$B30,$C30),DARD!$A$6:$N$135,14,FALSE),0)</f>
        <v>0</v>
      </c>
      <c r="O30" s="169">
        <f>_xlfn.IFNA(VLOOKUP(CONCATENATE($O$5,$B30,$C30),AVON!$A$6:$N$144,14,FALSE),0)</f>
        <v>0</v>
      </c>
      <c r="P30" s="375"/>
      <c r="Q30" s="169">
        <f>_xlfn.IFNA(VLOOKUP(CONCATENATE($Q$5,$B30,$C30),MUR!$A$6:$N$203,14,FALSE),0)</f>
        <v>0</v>
      </c>
      <c r="R30" s="169">
        <f>_xlfn.IFNA(VLOOKUP(CONCATENATE($R$5,$B30,$C30),MOOR!$A$6:$N$200,14,FALSE),0)</f>
        <v>0</v>
      </c>
      <c r="S30" s="169">
        <f>_xlfn.IFNA(VLOOKUP(CONCATENATE($S$5,$B30,$C30),KAL!$A$6:$N$200,14,FALSE),0)</f>
        <v>0</v>
      </c>
      <c r="T30" s="169">
        <f>_xlfn.IFNA(VLOOKUP(CONCATENATE($T$5,$B30,$C30),MORT!$A$6:$N$200,14,FALSE),0)</f>
        <v>0</v>
      </c>
      <c r="U30" s="169">
        <f>_xlfn.IFNA(VLOOKUP(CONCATENATE($U$5,$B30,$C30),ESP!$A$6:$N$198,14,FALSE),0)</f>
        <v>0</v>
      </c>
      <c r="V30" s="169">
        <f>_xlfn.IFNA(VLOOKUP(CONCATENATE($V$5,$B30,$C30),MOON!$A$8:$N$198,14,FALSE),0)</f>
        <v>0</v>
      </c>
      <c r="W30" s="169">
        <f>_xlfn.IFNA(VLOOKUP(CONCATENATE($W$5,$B30,$C30),DRY!$A$8:$N$198,14,FALSE),0)</f>
        <v>0</v>
      </c>
      <c r="X30" s="169">
        <f>_xlfn.IFNA(VLOOKUP(CONCATENATE($Y$5,$B30,$C30),[4]PCWA!$A$6:$N$198,14,FALSE),0)</f>
        <v>0</v>
      </c>
      <c r="Y30" s="169">
        <f>_xlfn.IFNA(VLOOKUP(CONCATENATE($Y$5,$B30,$C30),[4]PCWA!$A$6:$N$198,14,FALSE),0)</f>
        <v>0</v>
      </c>
      <c r="Z30" s="169">
        <f>_xlfn.IFNA(VLOOKUP(CONCATENATE($Z$5,$B30,$C30),ESP!$A$6:$N$195,14,FALSE),0)</f>
        <v>0</v>
      </c>
      <c r="AA30" s="169">
        <f>_xlfn.IFNA(VLOOKUP(CONCATENATE($AA$5,$B30,$C30),MOON!$A$6:$N$200,14,FALSE),0)</f>
        <v>0</v>
      </c>
      <c r="AB30" s="169">
        <f>_xlfn.IFNA(VLOOKUP(CONCATENATE($AB$5,$B30,$C30),DRY!$A$6:$N$200,14,FALSE),0)</f>
        <v>0</v>
      </c>
      <c r="AC30" s="169">
        <f>_xlfn.IFNA(VLOOKUP(CONCATENATE($AC$5,$B30,$C30),PCWA!$A$6:$N$200,14,FALSE),0)</f>
        <v>0</v>
      </c>
      <c r="AD30" s="169"/>
      <c r="AE30" s="169"/>
      <c r="AF30" s="169"/>
      <c r="AG30" s="169"/>
      <c r="AH30" s="169"/>
      <c r="AI30" s="170"/>
      <c r="AJ30" s="157"/>
    </row>
    <row r="31" spans="1:36" x14ac:dyDescent="0.2">
      <c r="A31" s="586"/>
      <c r="B31" s="164"/>
      <c r="C31" s="171"/>
      <c r="D31" s="171"/>
      <c r="E31" s="171"/>
      <c r="F31" s="172"/>
      <c r="G31" s="168"/>
      <c r="H31" s="374">
        <f t="shared" si="8"/>
        <v>0</v>
      </c>
      <c r="I31" s="380">
        <f t="shared" si="9"/>
        <v>0</v>
      </c>
      <c r="J31" s="373">
        <f t="shared" si="7"/>
        <v>12</v>
      </c>
      <c r="K31" s="169">
        <f>_xlfn.IFNA(VLOOKUP(CONCATENATE($K$5,$B31,$C31),'SER1'!$A$6:$N$200,14,FALSE),0)</f>
        <v>0</v>
      </c>
      <c r="L31" s="169">
        <f>_xlfn.IFNA(VLOOKUP(CONCATENATE($L$5,$B31,$C31),ALB!$A$6:$N$200,14,FALSE),0)</f>
        <v>0</v>
      </c>
      <c r="M31" s="169">
        <f>_xlfn.IFNA(VLOOKUP(CONCATENATE($M$5,$B31,$C31),KR!$A$6:$N$182,14,FALSE),0)</f>
        <v>0</v>
      </c>
      <c r="N31" s="169">
        <f>_xlfn.IFNA(VLOOKUP(CONCATENATE($N$5,$B31,$C31),DARD!$A$6:$N$135,14,FALSE),0)</f>
        <v>0</v>
      </c>
      <c r="O31" s="169">
        <f>_xlfn.IFNA(VLOOKUP(CONCATENATE($O$5,$B31,$C31),AVON!$A$6:$N$144,14,FALSE),0)</f>
        <v>0</v>
      </c>
      <c r="P31" s="375"/>
      <c r="Q31" s="169">
        <f>_xlfn.IFNA(VLOOKUP(CONCATENATE($Q$5,$B31,$C31),MUR!$A$6:$N$203,14,FALSE),0)</f>
        <v>0</v>
      </c>
      <c r="R31" s="169">
        <f>_xlfn.IFNA(VLOOKUP(CONCATENATE($R$5,$B31,$C31),MOOR!$A$6:$N$200,14,FALSE),0)</f>
        <v>0</v>
      </c>
      <c r="S31" s="169">
        <f>_xlfn.IFNA(VLOOKUP(CONCATENATE($S$5,$B31,$C31),KAL!$A$6:$N$200,14,FALSE),0)</f>
        <v>0</v>
      </c>
      <c r="T31" s="169">
        <f>_xlfn.IFNA(VLOOKUP(CONCATENATE($T$5,$B31,$C31),MORT!$A$6:$N$200,14,FALSE),0)</f>
        <v>0</v>
      </c>
      <c r="U31" s="169">
        <f>_xlfn.IFNA(VLOOKUP(CONCATENATE($U$5,$B31,$C31),ESP!$A$6:$N$198,14,FALSE),0)</f>
        <v>0</v>
      </c>
      <c r="V31" s="169">
        <f>_xlfn.IFNA(VLOOKUP(CONCATENATE($V$5,$B31,$C31),MOON!$A$8:$N$198,14,FALSE),0)</f>
        <v>0</v>
      </c>
      <c r="W31" s="169">
        <f>_xlfn.IFNA(VLOOKUP(CONCATENATE($W$5,$B31,$C31),DRY!$A$8:$N$198,14,FALSE),0)</f>
        <v>0</v>
      </c>
      <c r="X31" s="169">
        <f>_xlfn.IFNA(VLOOKUP(CONCATENATE($Y$5,$B31,$C31),[4]PCWA!$A$6:$N$198,14,FALSE),0)</f>
        <v>0</v>
      </c>
      <c r="Y31" s="169">
        <f>_xlfn.IFNA(VLOOKUP(CONCATENATE($Y$5,$B31,$C31),[4]PCWA!$A$6:$N$198,14,FALSE),0)</f>
        <v>0</v>
      </c>
      <c r="Z31" s="169">
        <f>_xlfn.IFNA(VLOOKUP(CONCATENATE($Z$5,$B31,$C31),ESP!$A$6:$N$195,14,FALSE),0)</f>
        <v>0</v>
      </c>
      <c r="AA31" s="169">
        <f>_xlfn.IFNA(VLOOKUP(CONCATENATE($AA$5,$B31,$C31),MOON!$A$6:$N$200,14,FALSE),0)</f>
        <v>0</v>
      </c>
      <c r="AB31" s="169">
        <f>_xlfn.IFNA(VLOOKUP(CONCATENATE($AB$5,$B31,$C31),DRY!$A$6:$N$200,14,FALSE),0)</f>
        <v>0</v>
      </c>
      <c r="AC31" s="169">
        <f>_xlfn.IFNA(VLOOKUP(CONCATENATE($AC$5,$B31,$C31),PCWA!$A$6:$N$200,14,FALSE),0)</f>
        <v>0</v>
      </c>
      <c r="AD31" s="169"/>
      <c r="AE31" s="169"/>
      <c r="AF31" s="169"/>
      <c r="AG31" s="169"/>
      <c r="AH31" s="169"/>
      <c r="AI31" s="170"/>
      <c r="AJ31" s="156"/>
    </row>
    <row r="32" spans="1:36" x14ac:dyDescent="0.2">
      <c r="A32" s="586"/>
      <c r="B32" s="164"/>
      <c r="C32" s="171"/>
      <c r="D32" s="171"/>
      <c r="E32" s="171"/>
      <c r="F32" s="172"/>
      <c r="G32" s="168"/>
      <c r="H32" s="374">
        <f t="shared" si="8"/>
        <v>0</v>
      </c>
      <c r="I32" s="380">
        <f t="shared" si="9"/>
        <v>0</v>
      </c>
      <c r="J32" s="373">
        <f t="shared" si="7"/>
        <v>12</v>
      </c>
      <c r="K32" s="169">
        <f>_xlfn.IFNA(VLOOKUP(CONCATENATE($K$5,$B32,$C32),'SER1'!$A$6:$N$200,14,FALSE),0)</f>
        <v>0</v>
      </c>
      <c r="L32" s="169">
        <f>_xlfn.IFNA(VLOOKUP(CONCATENATE($L$5,$B32,$C32),ALB!$A$6:$N$200,14,FALSE),0)</f>
        <v>0</v>
      </c>
      <c r="M32" s="169">
        <f>_xlfn.IFNA(VLOOKUP(CONCATENATE($M$5,$B32,$C32),KR!$A$6:$N$182,14,FALSE),0)</f>
        <v>0</v>
      </c>
      <c r="N32" s="169">
        <f>_xlfn.IFNA(VLOOKUP(CONCATENATE($N$5,$B32,$C32),DARD!$A$6:$N$135,14,FALSE),0)</f>
        <v>0</v>
      </c>
      <c r="O32" s="169">
        <f>_xlfn.IFNA(VLOOKUP(CONCATENATE($O$5,$B32,$C32),AVON!$A$6:$N$144,14,FALSE),0)</f>
        <v>0</v>
      </c>
      <c r="P32" s="375"/>
      <c r="Q32" s="169">
        <f>_xlfn.IFNA(VLOOKUP(CONCATENATE($Q$5,$B32,$C32),MUR!$A$6:$N$203,14,FALSE),0)</f>
        <v>0</v>
      </c>
      <c r="R32" s="169">
        <f>_xlfn.IFNA(VLOOKUP(CONCATENATE($R$5,$B32,$C32),MOOR!$A$6:$N$200,14,FALSE),0)</f>
        <v>0</v>
      </c>
      <c r="S32" s="169">
        <f>_xlfn.IFNA(VLOOKUP(CONCATENATE($S$5,$B32,$C32),KAL!$A$6:$N$200,14,FALSE),0)</f>
        <v>0</v>
      </c>
      <c r="T32" s="169">
        <f>_xlfn.IFNA(VLOOKUP(CONCATENATE($T$5,$B32,$C32),MORT!$A$6:$N$200,14,FALSE),0)</f>
        <v>0</v>
      </c>
      <c r="U32" s="169">
        <f>_xlfn.IFNA(VLOOKUP(CONCATENATE($U$5,$B32,$C32),ESP!$A$6:$N$198,14,FALSE),0)</f>
        <v>0</v>
      </c>
      <c r="V32" s="169">
        <f>_xlfn.IFNA(VLOOKUP(CONCATENATE($V$5,$B32,$C32),MOON!$A$8:$N$198,14,FALSE),0)</f>
        <v>0</v>
      </c>
      <c r="W32" s="169">
        <f>_xlfn.IFNA(VLOOKUP(CONCATENATE($W$5,$B32,$C32),DRY!$A$8:$N$198,14,FALSE),0)</f>
        <v>0</v>
      </c>
      <c r="X32" s="169">
        <f>_xlfn.IFNA(VLOOKUP(CONCATENATE($Y$5,$B32,$C32),[4]PCWA!$A$6:$N$198,14,FALSE),0)</f>
        <v>0</v>
      </c>
      <c r="Y32" s="169">
        <f>_xlfn.IFNA(VLOOKUP(CONCATENATE($Y$5,$B32,$C32),[4]PCWA!$A$6:$N$198,14,FALSE),0)</f>
        <v>0</v>
      </c>
      <c r="Z32" s="169">
        <f>_xlfn.IFNA(VLOOKUP(CONCATENATE($Z$5,$B32,$C32),ESP!$A$6:$N$195,14,FALSE),0)</f>
        <v>0</v>
      </c>
      <c r="AA32" s="169">
        <f>_xlfn.IFNA(VLOOKUP(CONCATENATE($AA$5,$B32,$C32),MOON!$A$6:$N$200,14,FALSE),0)</f>
        <v>0</v>
      </c>
      <c r="AB32" s="169">
        <f>_xlfn.IFNA(VLOOKUP(CONCATENATE($AB$5,$B32,$C32),DRY!$A$6:$N$200,14,FALSE),0)</f>
        <v>0</v>
      </c>
      <c r="AC32" s="169">
        <f>_xlfn.IFNA(VLOOKUP(CONCATENATE($AC$5,$B32,$C32),PCWA!$A$6:$N$200,14,FALSE),0)</f>
        <v>0</v>
      </c>
      <c r="AD32" s="169"/>
      <c r="AE32" s="169"/>
      <c r="AF32" s="169"/>
      <c r="AG32" s="169"/>
      <c r="AH32" s="169"/>
      <c r="AI32" s="170"/>
      <c r="AJ32" s="156"/>
    </row>
    <row r="33" spans="1:36" x14ac:dyDescent="0.2">
      <c r="A33" s="586"/>
      <c r="B33" s="164"/>
      <c r="C33" s="171"/>
      <c r="D33" s="171"/>
      <c r="E33" s="171"/>
      <c r="F33" s="172"/>
      <c r="G33" s="168"/>
      <c r="H33" s="374">
        <f t="shared" si="8"/>
        <v>0</v>
      </c>
      <c r="I33" s="380">
        <f t="shared" si="9"/>
        <v>0</v>
      </c>
      <c r="J33" s="373">
        <f t="shared" si="7"/>
        <v>12</v>
      </c>
      <c r="K33" s="169">
        <f>_xlfn.IFNA(VLOOKUP(CONCATENATE($K$5,$B33,$C33),'SER1'!$A$6:$N$200,14,FALSE),0)</f>
        <v>0</v>
      </c>
      <c r="L33" s="169">
        <f>_xlfn.IFNA(VLOOKUP(CONCATENATE($L$5,$B33,$C33),ALB!$A$6:$N$200,14,FALSE),0)</f>
        <v>0</v>
      </c>
      <c r="M33" s="169">
        <f>_xlfn.IFNA(VLOOKUP(CONCATENATE($M$5,$B33,$C33),KR!$A$6:$N$182,14,FALSE),0)</f>
        <v>0</v>
      </c>
      <c r="N33" s="169">
        <f>_xlfn.IFNA(VLOOKUP(CONCATENATE($N$5,$B33,$C33),DARD!$A$6:$N$135,14,FALSE),0)</f>
        <v>0</v>
      </c>
      <c r="O33" s="169">
        <f>_xlfn.IFNA(VLOOKUP(CONCATENATE($O$5,$B33,$C33),AVON!$A$6:$N$144,14,FALSE),0)</f>
        <v>0</v>
      </c>
      <c r="P33" s="375"/>
      <c r="Q33" s="169">
        <f>_xlfn.IFNA(VLOOKUP(CONCATENATE($Q$5,$B33,$C33),MUR!$A$6:$N$203,14,FALSE),0)</f>
        <v>0</v>
      </c>
      <c r="R33" s="169">
        <f>_xlfn.IFNA(VLOOKUP(CONCATENATE($R$5,$B33,$C33),MOOR!$A$6:$N$200,14,FALSE),0)</f>
        <v>0</v>
      </c>
      <c r="S33" s="169">
        <f>_xlfn.IFNA(VLOOKUP(CONCATENATE($S$5,$B33,$C33),KAL!$A$6:$N$200,14,FALSE),0)</f>
        <v>0</v>
      </c>
      <c r="T33" s="169">
        <f>_xlfn.IFNA(VLOOKUP(CONCATENATE($T$5,$B33,$C33),MORT!$A$6:$N$200,14,FALSE),0)</f>
        <v>0</v>
      </c>
      <c r="U33" s="169">
        <f>_xlfn.IFNA(VLOOKUP(CONCATENATE($U$5,$B33,$C33),ESP!$A$6:$N$198,14,FALSE),0)</f>
        <v>0</v>
      </c>
      <c r="V33" s="169">
        <f>_xlfn.IFNA(VLOOKUP(CONCATENATE($V$5,$B33,$C33),MOON!$A$8:$N$198,14,FALSE),0)</f>
        <v>0</v>
      </c>
      <c r="W33" s="169">
        <f>_xlfn.IFNA(VLOOKUP(CONCATENATE($W$5,$B33,$C33),DRY!$A$8:$N$198,14,FALSE),0)</f>
        <v>0</v>
      </c>
      <c r="X33" s="169">
        <f>_xlfn.IFNA(VLOOKUP(CONCATENATE($Y$5,$B33,$C33),[4]PCWA!$A$6:$N$198,14,FALSE),0)</f>
        <v>0</v>
      </c>
      <c r="Y33" s="169">
        <f>_xlfn.IFNA(VLOOKUP(CONCATENATE($Y$5,$B33,$C33),[4]PCWA!$A$6:$N$198,14,FALSE),0)</f>
        <v>0</v>
      </c>
      <c r="Z33" s="169">
        <f>_xlfn.IFNA(VLOOKUP(CONCATENATE($Z$5,$B33,$C33),ESP!$A$6:$N$195,14,FALSE),0)</f>
        <v>0</v>
      </c>
      <c r="AA33" s="169">
        <f>_xlfn.IFNA(VLOOKUP(CONCATENATE($AA$5,$B33,$C33),MOON!$A$6:$N$200,14,FALSE),0)</f>
        <v>0</v>
      </c>
      <c r="AB33" s="169">
        <f>_xlfn.IFNA(VLOOKUP(CONCATENATE($AB$5,$B33,$C33),DRY!$A$6:$N$200,14,FALSE),0)</f>
        <v>0</v>
      </c>
      <c r="AC33" s="169">
        <f>_xlfn.IFNA(VLOOKUP(CONCATENATE($AC$5,$B33,$C33),PCWA!$A$6:$N$200,14,FALSE),0)</f>
        <v>0</v>
      </c>
      <c r="AD33" s="169">
        <f>_xlfn.IFNA(VLOOKUP(CONCATENATE($AD$5,$B33,$C33),HARV!$A$6:$N$198,14,FALSE),0)</f>
        <v>0</v>
      </c>
      <c r="AE33" s="169">
        <f>_xlfn.IFNA(VLOOKUP(CONCATENATE($AE$5,$B33,$C33),Spare4!$A$6:$N$200,14,FALSE),0)</f>
        <v>0</v>
      </c>
      <c r="AF33" s="169">
        <f>_xlfn.IFNA(VLOOKUP(CONCATENATE($AF$5,$B33,$C33),KAL!$A$6:$N$200,14,FALSE),0)</f>
        <v>0</v>
      </c>
      <c r="AG33" s="169">
        <f>_xlfn.IFNA(VLOOKUP(CONCATENATE($AG$5,$B33,$C33),DRY!$A$6:$N$198,14,FALSE),0)</f>
        <v>0</v>
      </c>
      <c r="AH33" s="169">
        <f>_xlfn.IFNA(VLOOKUP(CONCATENATE($AH$5,$B33,$C33),Spare5!$A$6:$N$197,14,FALSE),0)</f>
        <v>0</v>
      </c>
      <c r="AI33" s="170">
        <f>_xlfn.IFNA(VLOOKUP(CONCATENATE($AI$5,$B33,$C33),PCWA!$A$6:$N$231,14,FALSE),0)</f>
        <v>0</v>
      </c>
      <c r="AJ33" s="156"/>
    </row>
    <row r="34" spans="1:36" x14ac:dyDescent="0.2">
      <c r="A34" s="586"/>
      <c r="B34" s="164"/>
      <c r="C34" s="171"/>
      <c r="D34" s="171"/>
      <c r="E34" s="171"/>
      <c r="F34" s="172"/>
      <c r="G34" s="168"/>
      <c r="H34" s="374">
        <f t="shared" ref="H34" si="10">COUNTIF(K34:AJ34,"&gt;0")</f>
        <v>0</v>
      </c>
      <c r="I34" s="380">
        <f t="shared" ref="I34" si="11">SUM(K34:AK34)</f>
        <v>0</v>
      </c>
      <c r="J34" s="373">
        <f t="shared" si="7"/>
        <v>12</v>
      </c>
      <c r="K34" s="169">
        <f>_xlfn.IFNA(VLOOKUP(CONCATENATE($K$5,$B34,$C34),'SER1'!$A$6:$N$200,14,FALSE),0)</f>
        <v>0</v>
      </c>
      <c r="L34" s="169">
        <f>_xlfn.IFNA(VLOOKUP(CONCATENATE($L$5,$B34,$C34),ALB!$A$6:$N$200,14,FALSE),0)</f>
        <v>0</v>
      </c>
      <c r="M34" s="410">
        <f>_xlfn.IFNA(VLOOKUP(CONCATENATE($M$5,$B34,$C34),KR!$A$6:$N$182,14,FALSE),0)</f>
        <v>0</v>
      </c>
      <c r="N34" s="410">
        <f>_xlfn.IFNA(VLOOKUP(CONCATENATE($N$5,$B34,$C34),DARD!$A$6:$N$135,14,FALSE),0)</f>
        <v>0</v>
      </c>
      <c r="O34" s="410">
        <f>_xlfn.IFNA(VLOOKUP(CONCATENATE($O$5,$B34,$C34),AVON!$A$6:$N$144,14,FALSE),0)</f>
        <v>0</v>
      </c>
      <c r="P34" s="375"/>
      <c r="Q34" s="410">
        <f>_xlfn.IFNA(VLOOKUP(CONCATENATE($Q$5,$B34,$C34),MUR!$A$6:$N$203,14,FALSE),0)</f>
        <v>0</v>
      </c>
      <c r="R34" s="410">
        <f>_xlfn.IFNA(VLOOKUP(CONCATENATE($R$5,$B34,$C34),MOOR!$A$6:$N$200,14,FALSE),0)</f>
        <v>0</v>
      </c>
      <c r="S34" s="410">
        <f>_xlfn.IFNA(VLOOKUP(CONCATENATE($S$5,$B34,$C34),KAL!$A$6:$N$200,14,FALSE),0)</f>
        <v>0</v>
      </c>
      <c r="T34" s="169">
        <f>_xlfn.IFNA(VLOOKUP(CONCATENATE($T$5,$B34,$C34),MORT!$A$6:$N$200,14,FALSE),0)</f>
        <v>0</v>
      </c>
      <c r="U34" s="169">
        <f>_xlfn.IFNA(VLOOKUP(CONCATENATE($U$5,$B34,$C34),ESP!$A$6:$N$198,14,FALSE),0)</f>
        <v>0</v>
      </c>
      <c r="V34" s="169">
        <f>_xlfn.IFNA(VLOOKUP(CONCATENATE($V$5,$B34,$C34),MOON!$A$8:$N$198,14,FALSE),0)</f>
        <v>0</v>
      </c>
      <c r="W34" s="169">
        <f>_xlfn.IFNA(VLOOKUP(CONCATENATE($W$5,$B34,$C34),DRY!$A$8:$N$198,14,FALSE),0)</f>
        <v>0</v>
      </c>
      <c r="X34" s="169">
        <f>_xlfn.IFNA(VLOOKUP(CONCATENATE($Y$5,$B34,$C34),[4]PCWA!$A$6:$N$198,14,FALSE),0)</f>
        <v>0</v>
      </c>
      <c r="Y34" s="169">
        <f>_xlfn.IFNA(VLOOKUP(CONCATENATE($Y$5,$B34,$C34),[4]PCWA!$A$6:$N$198,14,FALSE),0)</f>
        <v>0</v>
      </c>
      <c r="Z34" s="169">
        <f>_xlfn.IFNA(VLOOKUP(CONCATENATE($Z$5,$B34,$C34),ESP!$A$6:$N$195,14,FALSE),0)</f>
        <v>0</v>
      </c>
      <c r="AA34" s="169">
        <f>_xlfn.IFNA(VLOOKUP(CONCATENATE($AA$5,$B34,$C34),MOON!$A$6:$N$200,14,FALSE),0)</f>
        <v>0</v>
      </c>
      <c r="AB34" s="169">
        <f>_xlfn.IFNA(VLOOKUP(CONCATENATE($AB$5,$B34,$C34),DRY!$A$6:$N$200,14,FALSE),0)</f>
        <v>0</v>
      </c>
      <c r="AC34" s="169">
        <f>_xlfn.IFNA(VLOOKUP(CONCATENATE($AC$5,$B34,$C34),PCWA!$A$6:$N$200,14,FALSE),0)</f>
        <v>0</v>
      </c>
      <c r="AD34" s="169">
        <f>_xlfn.IFNA(VLOOKUP(CONCATENATE($AD$5,$B34,$C34),HARV!$A$6:$N$198,14,FALSE),0)</f>
        <v>0</v>
      </c>
      <c r="AE34" s="169">
        <f>_xlfn.IFNA(VLOOKUP(CONCATENATE($AE$5,$B34,$C34),Spare4!$A$6:$N$200,14,FALSE),0)</f>
        <v>0</v>
      </c>
      <c r="AF34" s="169">
        <f>_xlfn.IFNA(VLOOKUP(CONCATENATE($AF$5,$B34,$C34),KAL!$A$6:$N$200,14,FALSE),0)</f>
        <v>0</v>
      </c>
      <c r="AG34" s="169">
        <f>_xlfn.IFNA(VLOOKUP(CONCATENATE($AG$5,$B34,$C34),DRY!$A$6:$N$198,14,FALSE),0)</f>
        <v>0</v>
      </c>
      <c r="AH34" s="169">
        <f>_xlfn.IFNA(VLOOKUP(CONCATENATE($AH$5,$B34,$C34),Spare5!$A$6:$N$197,14,FALSE),0)</f>
        <v>0</v>
      </c>
      <c r="AI34" s="170">
        <f>_xlfn.IFNA(VLOOKUP(CONCATENATE($AI$5,$B34,$C34),PCWA!$A$6:$N$231,14,FALSE),0)</f>
        <v>0</v>
      </c>
      <c r="AJ34" s="156"/>
    </row>
    <row r="35" spans="1:36" s="3" customFormat="1" x14ac:dyDescent="0.2">
      <c r="A35" s="586"/>
      <c r="B35" s="164"/>
      <c r="C35" s="171"/>
      <c r="D35" s="171"/>
      <c r="E35" s="171"/>
      <c r="F35" s="172"/>
      <c r="G35" s="168"/>
      <c r="H35" s="374">
        <f t="shared" si="8"/>
        <v>0</v>
      </c>
      <c r="I35" s="380">
        <f t="shared" si="9"/>
        <v>0</v>
      </c>
      <c r="J35" s="373">
        <f t="shared" si="7"/>
        <v>12</v>
      </c>
      <c r="K35" s="169">
        <f>_xlfn.IFNA(VLOOKUP(CONCATENATE($K$5,$B35,$C35),'SER1'!$A$6:$N$200,14,FALSE),0)</f>
        <v>0</v>
      </c>
      <c r="L35" s="169">
        <f>_xlfn.IFNA(VLOOKUP(CONCATENATE($L$5,$B35,$C35),ALB!$A$6:$N$200,14,FALSE),0)</f>
        <v>0</v>
      </c>
      <c r="M35" s="169">
        <f>_xlfn.IFNA(VLOOKUP(CONCATENATE($M$5,$B35,$C35),KR!$A$6:$N$182,14,FALSE),0)</f>
        <v>0</v>
      </c>
      <c r="N35" s="169">
        <f>_xlfn.IFNA(VLOOKUP(CONCATENATE($N$5,$B35,$C35),DARD!$A$6:$N$135,14,FALSE),0)</f>
        <v>0</v>
      </c>
      <c r="O35" s="169">
        <f>_xlfn.IFNA(VLOOKUP(CONCATENATE($O$5,$B35,$C35),AVON!$A$6:$N$144,14,FALSE),0)</f>
        <v>0</v>
      </c>
      <c r="P35" s="375"/>
      <c r="Q35" s="169">
        <f>_xlfn.IFNA(VLOOKUP(CONCATENATE($Q$5,$B35,$C35),MUR!$A$6:$N$203,14,FALSE),0)</f>
        <v>0</v>
      </c>
      <c r="R35" s="169">
        <f>_xlfn.IFNA(VLOOKUP(CONCATENATE($R$5,$B35,$C35),MOOR!$A$6:$N$200,14,FALSE),0)</f>
        <v>0</v>
      </c>
      <c r="S35" s="169">
        <f>_xlfn.IFNA(VLOOKUP(CONCATENATE($S$5,$B35,$C35),KAL!$A$6:$N$200,14,FALSE),0)</f>
        <v>0</v>
      </c>
      <c r="T35" s="169">
        <f>_xlfn.IFNA(VLOOKUP(CONCATENATE($T$5,$B35,$C35),MORT!$A$6:$N$200,14,FALSE),0)</f>
        <v>0</v>
      </c>
      <c r="U35" s="169">
        <f>_xlfn.IFNA(VLOOKUP(CONCATENATE($U$5,$B35,$C35),ESP!$A$6:$N$198,14,FALSE),0)</f>
        <v>0</v>
      </c>
      <c r="V35" s="169">
        <f>_xlfn.IFNA(VLOOKUP(CONCATENATE($V$5,$B35,$C35),MOON!$A$8:$N$198,14,FALSE),0)</f>
        <v>0</v>
      </c>
      <c r="W35" s="169">
        <f>_xlfn.IFNA(VLOOKUP(CONCATENATE($W$5,$B35,$C35),DRY!$A$8:$N$198,14,FALSE),0)</f>
        <v>0</v>
      </c>
      <c r="X35" s="169">
        <f>_xlfn.IFNA(VLOOKUP(CONCATENATE($Y$5,$B35,$C35),[4]PCWA!$A$6:$N$198,14,FALSE),0)</f>
        <v>0</v>
      </c>
      <c r="Y35" s="169">
        <f>_xlfn.IFNA(VLOOKUP(CONCATENATE($Y$5,$B35,$C35),[4]PCWA!$A$6:$N$198,14,FALSE),0)</f>
        <v>0</v>
      </c>
      <c r="Z35" s="169">
        <f>_xlfn.IFNA(VLOOKUP(CONCATENATE($Z$5,$B35,$C35),ESP!$A$6:$N$195,14,FALSE),0)</f>
        <v>0</v>
      </c>
      <c r="AA35" s="169">
        <f>_xlfn.IFNA(VLOOKUP(CONCATENATE($AA$5,$B35,$C35),MOON!$A$6:$N$200,14,FALSE),0)</f>
        <v>0</v>
      </c>
      <c r="AB35" s="169">
        <f>_xlfn.IFNA(VLOOKUP(CONCATENATE($AB$5,$B35,$C35),DRY!$A$6:$N$200,14,FALSE),0)</f>
        <v>0</v>
      </c>
      <c r="AC35" s="169">
        <f>_xlfn.IFNA(VLOOKUP(CONCATENATE($AC$5,$B35,$C35),PCWA!$A$6:$N$200,14,FALSE),0)</f>
        <v>0</v>
      </c>
      <c r="AD35" s="169">
        <f>_xlfn.IFNA(VLOOKUP(CONCATENATE($AD$5,$B35,$C35),HARV!$A$6:$N$198,14,FALSE),0)</f>
        <v>0</v>
      </c>
      <c r="AE35" s="169">
        <f>_xlfn.IFNA(VLOOKUP(CONCATENATE($AE$5,$B35,$C35),Spare4!$A$6:$N$200,14,FALSE),0)</f>
        <v>0</v>
      </c>
      <c r="AF35" s="169">
        <f>_xlfn.IFNA(VLOOKUP(CONCATENATE($AF$5,$B35,$C35),KAL!$A$6:$N$200,14,FALSE),0)</f>
        <v>0</v>
      </c>
      <c r="AG35" s="169">
        <f>_xlfn.IFNA(VLOOKUP(CONCATENATE($AG$5,$B35,$C35),DRY!$A$6:$N$198,14,FALSE),0)</f>
        <v>0</v>
      </c>
      <c r="AH35" s="169">
        <f>_xlfn.IFNA(VLOOKUP(CONCATENATE($AH$5,$B35,$C35),Spare5!$A$6:$N$197,14,FALSE),0)</f>
        <v>0</v>
      </c>
      <c r="AI35" s="170">
        <f>_xlfn.IFNA(VLOOKUP(CONCATENATE($AI$5,$B35,$C35),PCWA!$A$6:$N$231,14,FALSE),0)</f>
        <v>0</v>
      </c>
      <c r="AJ35" s="157"/>
    </row>
    <row r="36" spans="1:36" x14ac:dyDescent="0.2">
      <c r="A36" s="586"/>
      <c r="B36" s="164"/>
      <c r="C36" s="171"/>
      <c r="D36" s="171"/>
      <c r="E36" s="171"/>
      <c r="F36" s="172"/>
      <c r="G36" s="168"/>
      <c r="H36" s="374">
        <f t="shared" ref="H36:H38" si="12">COUNTIF(K36:AJ36,"&gt;0")</f>
        <v>0</v>
      </c>
      <c r="I36" s="380">
        <f t="shared" ref="I36:I38" si="13">SUM(K36:AK36)</f>
        <v>0</v>
      </c>
      <c r="J36" s="373">
        <f t="shared" si="7"/>
        <v>12</v>
      </c>
      <c r="K36" s="169">
        <f>_xlfn.IFNA(VLOOKUP(CONCATENATE($K$5,$B36,$C36),'SER1'!$A$6:$N$200,14,FALSE),0)</f>
        <v>0</v>
      </c>
      <c r="L36" s="169">
        <f>_xlfn.IFNA(VLOOKUP(CONCATENATE($L$5,$B36,$C36),ALB!$A$6:$N$200,14,FALSE),0)</f>
        <v>0</v>
      </c>
      <c r="M36" s="169">
        <f>_xlfn.IFNA(VLOOKUP(CONCATENATE($M$5,$B36,$C36),KR!$A$6:$N$182,14,FALSE),0)</f>
        <v>0</v>
      </c>
      <c r="N36" s="169">
        <f>_xlfn.IFNA(VLOOKUP(CONCATENATE($N$5,$B36,$C36),DARD!$A$6:$N$135,14,FALSE),0)</f>
        <v>0</v>
      </c>
      <c r="O36" s="169">
        <f>_xlfn.IFNA(VLOOKUP(CONCATENATE($O$5,$B36,$C36),AVON!$A$6:$N$144,14,FALSE),0)</f>
        <v>0</v>
      </c>
      <c r="P36" s="375"/>
      <c r="Q36" s="169">
        <f>_xlfn.IFNA(VLOOKUP(CONCATENATE($Q$5,$B36,$C36),MUR!$A$6:$N$203,14,FALSE),0)</f>
        <v>0</v>
      </c>
      <c r="R36" s="169">
        <f>_xlfn.IFNA(VLOOKUP(CONCATENATE($R$5,$B36,$C36),MOOR!$A$6:$N$200,14,FALSE),0)</f>
        <v>0</v>
      </c>
      <c r="S36" s="169">
        <f>_xlfn.IFNA(VLOOKUP(CONCATENATE($S$5,$B36,$C36),KAL!$A$6:$N$200,14,FALSE),0)</f>
        <v>0</v>
      </c>
      <c r="T36" s="169">
        <f>_xlfn.IFNA(VLOOKUP(CONCATENATE($T$5,$B36,$C36),MORT!$A$6:$N$200,14,FALSE),0)</f>
        <v>0</v>
      </c>
      <c r="U36" s="169">
        <f>_xlfn.IFNA(VLOOKUP(CONCATENATE($U$5,$B36,$C36),ESP!$A$6:$N$198,14,FALSE),0)</f>
        <v>0</v>
      </c>
      <c r="V36" s="169">
        <f>_xlfn.IFNA(VLOOKUP(CONCATENATE($V$5,$B36,$C36),MOON!$A$8:$N$198,14,FALSE),0)</f>
        <v>0</v>
      </c>
      <c r="W36" s="169">
        <f>_xlfn.IFNA(VLOOKUP(CONCATENATE($W$5,$B36,$C36),DRY!$A$8:$N$198,14,FALSE),0)</f>
        <v>0</v>
      </c>
      <c r="X36" s="169">
        <f>_xlfn.IFNA(VLOOKUP(CONCATENATE($Y$5,$B36,$C36),[4]PCWA!$A$6:$N$198,14,FALSE),0)</f>
        <v>0</v>
      </c>
      <c r="Y36" s="169">
        <f>_xlfn.IFNA(VLOOKUP(CONCATENATE($Y$5,$B36,$C36),[4]PCWA!$A$6:$N$198,14,FALSE),0)</f>
        <v>0</v>
      </c>
      <c r="Z36" s="169">
        <f>_xlfn.IFNA(VLOOKUP(CONCATENATE($Z$5,$B36,$C36),ESP!$A$6:$N$195,14,FALSE),0)</f>
        <v>0</v>
      </c>
      <c r="AA36" s="169">
        <f>_xlfn.IFNA(VLOOKUP(CONCATENATE($AA$5,$B36,$C36),MOON!$A$6:$N$200,14,FALSE),0)</f>
        <v>0</v>
      </c>
      <c r="AB36" s="169">
        <f>_xlfn.IFNA(VLOOKUP(CONCATENATE($AB$5,$B36,$C36),DRY!$A$6:$N$200,14,FALSE),0)</f>
        <v>0</v>
      </c>
      <c r="AC36" s="169">
        <f>_xlfn.IFNA(VLOOKUP(CONCATENATE($AC$5,$B36,$C36),PCWA!$A$6:$N$200,14,FALSE),0)</f>
        <v>0</v>
      </c>
      <c r="AD36" s="169">
        <f>_xlfn.IFNA(VLOOKUP(CONCATENATE($AD$5,$B36,$C36),HARV!$A$6:$N$198,14,FALSE),0)</f>
        <v>0</v>
      </c>
      <c r="AE36" s="169">
        <f>_xlfn.IFNA(VLOOKUP(CONCATENATE($AE$5,$B36,$C36),Spare4!$A$6:$N$200,14,FALSE),0)</f>
        <v>0</v>
      </c>
      <c r="AF36" s="169">
        <f>_xlfn.IFNA(VLOOKUP(CONCATENATE($AF$5,$B36,$C36),KAL!$A$6:$N$200,14,FALSE),0)</f>
        <v>0</v>
      </c>
      <c r="AG36" s="169">
        <f>_xlfn.IFNA(VLOOKUP(CONCATENATE($AG$5,$B36,$C36),DRY!$A$6:$N$198,14,FALSE),0)</f>
        <v>0</v>
      </c>
      <c r="AH36" s="169">
        <f>_xlfn.IFNA(VLOOKUP(CONCATENATE($AH$5,$B36,$C36),Spare5!$A$6:$N$197,14,FALSE),0)</f>
        <v>0</v>
      </c>
      <c r="AI36" s="170">
        <f>_xlfn.IFNA(VLOOKUP(CONCATENATE($AI$5,$B36,$C36),PCWA!$A$6:$N$231,14,FALSE),0)</f>
        <v>0</v>
      </c>
      <c r="AJ36" s="157"/>
    </row>
    <row r="37" spans="1:36" x14ac:dyDescent="0.2">
      <c r="A37" s="586"/>
      <c r="B37" s="164"/>
      <c r="C37" s="171"/>
      <c r="D37" s="171"/>
      <c r="E37" s="171"/>
      <c r="F37" s="172"/>
      <c r="G37" s="168"/>
      <c r="H37" s="374">
        <f t="shared" si="12"/>
        <v>0</v>
      </c>
      <c r="I37" s="380">
        <f t="shared" si="13"/>
        <v>0</v>
      </c>
      <c r="J37" s="373">
        <f t="shared" si="7"/>
        <v>12</v>
      </c>
      <c r="K37" s="169">
        <f>_xlfn.IFNA(VLOOKUP(CONCATENATE($K$5,$B37,$C37),'SER1'!$A$6:$N$200,14,FALSE),0)</f>
        <v>0</v>
      </c>
      <c r="L37" s="169">
        <f>_xlfn.IFNA(VLOOKUP(CONCATENATE($L$5,$B37,$C37),ALB!$A$6:$N$200,14,FALSE),0)</f>
        <v>0</v>
      </c>
      <c r="M37" s="169">
        <f>_xlfn.IFNA(VLOOKUP(CONCATENATE($M$5,$B37,$C37),KR!$A$6:$N$182,14,FALSE),0)</f>
        <v>0</v>
      </c>
      <c r="N37" s="169">
        <f>_xlfn.IFNA(VLOOKUP(CONCATENATE($N$5,$B37,$C37),DARD!$A$6:$N$135,14,FALSE),0)</f>
        <v>0</v>
      </c>
      <c r="O37" s="169">
        <f>_xlfn.IFNA(VLOOKUP(CONCATENATE($O$5,$B37,$C37),AVON!$A$6:$N$144,14,FALSE),0)</f>
        <v>0</v>
      </c>
      <c r="P37" s="375"/>
      <c r="Q37" s="169">
        <f>_xlfn.IFNA(VLOOKUP(CONCATENATE($Q$5,$B37,$C37),MUR!$A$6:$N$203,14,FALSE),0)</f>
        <v>0</v>
      </c>
      <c r="R37" s="169">
        <f>_xlfn.IFNA(VLOOKUP(CONCATENATE($R$5,$B37,$C37),MOOR!$A$6:$N$200,14,FALSE),0)</f>
        <v>0</v>
      </c>
      <c r="S37" s="169">
        <f>_xlfn.IFNA(VLOOKUP(CONCATENATE($S$5,$B37,$C37),KAL!$A$6:$N$200,14,FALSE),0)</f>
        <v>0</v>
      </c>
      <c r="T37" s="169">
        <f>_xlfn.IFNA(VLOOKUP(CONCATENATE($T$5,$B37,$C37),MORT!$A$6:$N$200,14,FALSE),0)</f>
        <v>0</v>
      </c>
      <c r="U37" s="169">
        <f>_xlfn.IFNA(VLOOKUP(CONCATENATE($U$5,$B37,$C37),ESP!$A$6:$N$198,14,FALSE),0)</f>
        <v>0</v>
      </c>
      <c r="V37" s="169">
        <f>_xlfn.IFNA(VLOOKUP(CONCATENATE($V$5,$B37,$C37),MOON!$A$8:$N$198,14,FALSE),0)</f>
        <v>0</v>
      </c>
      <c r="W37" s="169">
        <f>_xlfn.IFNA(VLOOKUP(CONCATENATE($W$5,$B37,$C37),DRY!$A$8:$N$198,14,FALSE),0)</f>
        <v>0</v>
      </c>
      <c r="X37" s="169">
        <f>_xlfn.IFNA(VLOOKUP(CONCATENATE($Y$5,$B37,$C37),[4]PCWA!$A$6:$N$198,14,FALSE),0)</f>
        <v>0</v>
      </c>
      <c r="Y37" s="169">
        <f>_xlfn.IFNA(VLOOKUP(CONCATENATE($Y$5,$B37,$C37),[4]PCWA!$A$6:$N$198,14,FALSE),0)</f>
        <v>0</v>
      </c>
      <c r="Z37" s="169">
        <f>_xlfn.IFNA(VLOOKUP(CONCATENATE($Z$5,$B37,$C37),ESP!$A$6:$N$195,14,FALSE),0)</f>
        <v>0</v>
      </c>
      <c r="AA37" s="169">
        <f>_xlfn.IFNA(VLOOKUP(CONCATENATE($AA$5,$B37,$C37),MOON!$A$6:$N$200,14,FALSE),0)</f>
        <v>0</v>
      </c>
      <c r="AB37" s="169">
        <f>_xlfn.IFNA(VLOOKUP(CONCATENATE($AB$5,$B37,$C37),DRY!$A$6:$N$200,14,FALSE),0)</f>
        <v>0</v>
      </c>
      <c r="AC37" s="169">
        <f>_xlfn.IFNA(VLOOKUP(CONCATENATE($AC$5,$B37,$C37),PCWA!$A$6:$N$200,14,FALSE),0)</f>
        <v>0</v>
      </c>
      <c r="AD37" s="169">
        <f>_xlfn.IFNA(VLOOKUP(CONCATENATE($AD$5,$B37,$C37),HARV!$A$6:$N$198,14,FALSE),0)</f>
        <v>0</v>
      </c>
      <c r="AE37" s="169">
        <f>_xlfn.IFNA(VLOOKUP(CONCATENATE($AE$5,$B37,$C37),Spare4!$A$6:$N$200,14,FALSE),0)</f>
        <v>0</v>
      </c>
      <c r="AF37" s="169">
        <f>_xlfn.IFNA(VLOOKUP(CONCATENATE($AF$5,$B37,$C37),KAL!$A$6:$N$200,14,FALSE),0)</f>
        <v>0</v>
      </c>
      <c r="AG37" s="169">
        <f>_xlfn.IFNA(VLOOKUP(CONCATENATE($AG$5,$B37,$C37),DRY!$A$6:$N$198,14,FALSE),0)</f>
        <v>0</v>
      </c>
      <c r="AH37" s="169">
        <f>_xlfn.IFNA(VLOOKUP(CONCATENATE($AH$5,$B37,$C37),Spare5!$A$6:$N$197,14,FALSE),0)</f>
        <v>0</v>
      </c>
      <c r="AI37" s="170">
        <f>_xlfn.IFNA(VLOOKUP(CONCATENATE($AI$5,$B37,$C37),PCWA!$A$6:$N$231,14,FALSE),0)</f>
        <v>0</v>
      </c>
      <c r="AJ37" s="157"/>
    </row>
    <row r="38" spans="1:36" x14ac:dyDescent="0.2">
      <c r="A38" s="586"/>
      <c r="B38" s="164"/>
      <c r="C38" s="171"/>
      <c r="D38" s="171"/>
      <c r="E38" s="171"/>
      <c r="F38" s="172"/>
      <c r="G38" s="168"/>
      <c r="H38" s="374">
        <f t="shared" si="12"/>
        <v>0</v>
      </c>
      <c r="I38" s="380">
        <f t="shared" si="13"/>
        <v>0</v>
      </c>
      <c r="J38" s="373">
        <f t="shared" si="7"/>
        <v>12</v>
      </c>
      <c r="K38" s="169">
        <f>_xlfn.IFNA(VLOOKUP(CONCATENATE($K$5,$B38,$C38),'SER1'!$A$6:$N$200,14,FALSE),0)</f>
        <v>0</v>
      </c>
      <c r="L38" s="169">
        <f>_xlfn.IFNA(VLOOKUP(CONCATENATE($L$5,$B38,$C38),ALB!$A$6:$N$200,14,FALSE),0)</f>
        <v>0</v>
      </c>
      <c r="M38" s="169">
        <f>_xlfn.IFNA(VLOOKUP(CONCATENATE($M$5,$B38,$C38),KR!$A$6:$N$182,14,FALSE),0)</f>
        <v>0</v>
      </c>
      <c r="N38" s="169">
        <f>_xlfn.IFNA(VLOOKUP(CONCATENATE($N$5,$B38,$C38),DARD!$A$6:$N$135,14,FALSE),0)</f>
        <v>0</v>
      </c>
      <c r="O38" s="169">
        <f>_xlfn.IFNA(VLOOKUP(CONCATENATE($O$5,$B38,$C38),AVON!$A$6:$N$144,14,FALSE),0)</f>
        <v>0</v>
      </c>
      <c r="P38" s="375"/>
      <c r="Q38" s="169">
        <f>_xlfn.IFNA(VLOOKUP(CONCATENATE($Q$5,$B38,$C38),MUR!$A$6:$N$203,14,FALSE),0)</f>
        <v>0</v>
      </c>
      <c r="R38" s="169">
        <f>_xlfn.IFNA(VLOOKUP(CONCATENATE($R$5,$B38,$C38),MOOR!$A$6:$N$200,14,FALSE),0)</f>
        <v>0</v>
      </c>
      <c r="S38" s="169">
        <f>_xlfn.IFNA(VLOOKUP(CONCATENATE($S$5,$B38,$C38),KAL!$A$6:$N$200,14,FALSE),0)</f>
        <v>0</v>
      </c>
      <c r="T38" s="169">
        <f>_xlfn.IFNA(VLOOKUP(CONCATENATE($T$5,$B38,$C38),MORT!$A$6:$N$200,14,FALSE),0)</f>
        <v>0</v>
      </c>
      <c r="U38" s="169">
        <f>_xlfn.IFNA(VLOOKUP(CONCATENATE($U$5,$B38,$C38),ESP!$A$6:$N$198,14,FALSE),0)</f>
        <v>0</v>
      </c>
      <c r="V38" s="169">
        <f>_xlfn.IFNA(VLOOKUP(CONCATENATE($V$5,$B38,$C38),MOON!$A$8:$N$198,14,FALSE),0)</f>
        <v>0</v>
      </c>
      <c r="W38" s="169">
        <f>_xlfn.IFNA(VLOOKUP(CONCATENATE($W$5,$B38,$C38),DRY!$A$8:$N$198,14,FALSE),0)</f>
        <v>0</v>
      </c>
      <c r="X38" s="169">
        <f>_xlfn.IFNA(VLOOKUP(CONCATENATE($Y$5,$B38,$C38),[4]PCWA!$A$6:$N$198,14,FALSE),0)</f>
        <v>0</v>
      </c>
      <c r="Y38" s="169">
        <f>_xlfn.IFNA(VLOOKUP(CONCATENATE($Y$5,$B38,$C38),[4]PCWA!$A$6:$N$198,14,FALSE),0)</f>
        <v>0</v>
      </c>
      <c r="Z38" s="169">
        <f>_xlfn.IFNA(VLOOKUP(CONCATENATE($Z$5,$B38,$C38),ESP!$A$6:$N$195,14,FALSE),0)</f>
        <v>0</v>
      </c>
      <c r="AA38" s="169">
        <f>_xlfn.IFNA(VLOOKUP(CONCATENATE($AA$5,$B38,$C38),MOON!$A$6:$N$200,14,FALSE),0)</f>
        <v>0</v>
      </c>
      <c r="AB38" s="169">
        <f>_xlfn.IFNA(VLOOKUP(CONCATENATE($AB$5,$B38,$C38),DRY!$A$6:$N$200,14,FALSE),0)</f>
        <v>0</v>
      </c>
      <c r="AC38" s="169">
        <f>_xlfn.IFNA(VLOOKUP(CONCATENATE($AC$5,$B38,$C38),PCWA!$A$6:$N$200,14,FALSE),0)</f>
        <v>0</v>
      </c>
      <c r="AD38" s="169">
        <f>_xlfn.IFNA(VLOOKUP(CONCATENATE($AD$5,$B38,$C38),HARV!$A$6:$N$198,14,FALSE),0)</f>
        <v>0</v>
      </c>
      <c r="AE38" s="169">
        <f>_xlfn.IFNA(VLOOKUP(CONCATENATE($AE$5,$B38,$C38),Spare4!$A$6:$N$200,14,FALSE),0)</f>
        <v>0</v>
      </c>
      <c r="AF38" s="169">
        <f>_xlfn.IFNA(VLOOKUP(CONCATENATE($AF$5,$B38,$C38),KAL!$A$6:$N$200,14,FALSE),0)</f>
        <v>0</v>
      </c>
      <c r="AG38" s="169">
        <f>_xlfn.IFNA(VLOOKUP(CONCATENATE($AG$5,$B38,$C38),DRY!$A$6:$N$198,14,FALSE),0)</f>
        <v>0</v>
      </c>
      <c r="AH38" s="169">
        <f>_xlfn.IFNA(VLOOKUP(CONCATENATE($AH$5,$B38,$C38),Spare5!$A$6:$N$197,14,FALSE),0)</f>
        <v>0</v>
      </c>
      <c r="AI38" s="170">
        <f>_xlfn.IFNA(VLOOKUP(CONCATENATE($AI$5,$B38,$C38),PCWA!$A$6:$N$231,14,FALSE),0)</f>
        <v>0</v>
      </c>
      <c r="AJ38" s="157"/>
    </row>
    <row r="39" spans="1:36" x14ac:dyDescent="0.2">
      <c r="A39" s="586"/>
      <c r="B39" s="164"/>
      <c r="C39" s="171"/>
      <c r="D39" s="165"/>
      <c r="E39" s="165"/>
      <c r="F39" s="172"/>
      <c r="G39" s="168"/>
      <c r="H39" s="374">
        <f t="shared" ref="H39:H43" si="14">COUNTIF(K39:AJ39,"&gt;0")</f>
        <v>0</v>
      </c>
      <c r="I39" s="380">
        <f t="shared" ref="I39:I43" si="15">SUM(K39:AK39)</f>
        <v>0</v>
      </c>
      <c r="J39" s="373">
        <f t="shared" si="7"/>
        <v>12</v>
      </c>
      <c r="K39" s="169">
        <f>_xlfn.IFNA(VLOOKUP(CONCATENATE($K$5,$B39,$C39),'SER1'!$A$6:$N$200,14,FALSE),0)</f>
        <v>0</v>
      </c>
      <c r="L39" s="169">
        <f>_xlfn.IFNA(VLOOKUP(CONCATENATE($L$5,$B39,$C39),ALB!$A$6:$N$200,14,FALSE),0)</f>
        <v>0</v>
      </c>
      <c r="M39" s="169">
        <f>_xlfn.IFNA(VLOOKUP(CONCATENATE($M$5,$B39,$C39),KR!$A$6:$N$182,14,FALSE),0)</f>
        <v>0</v>
      </c>
      <c r="N39" s="169">
        <f>_xlfn.IFNA(VLOOKUP(CONCATENATE($N$5,$B39,$C39),DARD!$A$6:$N$135,14,FALSE),0)</f>
        <v>0</v>
      </c>
      <c r="O39" s="169">
        <f>_xlfn.IFNA(VLOOKUP(CONCATENATE($O$5,$B39,$C39),AVON!$A$6:$N$144,14,FALSE),0)</f>
        <v>0</v>
      </c>
      <c r="P39" s="375"/>
      <c r="Q39" s="169">
        <f>_xlfn.IFNA(VLOOKUP(CONCATENATE($Q$5,$B39,$C39),MUR!$A$6:$N$203,14,FALSE),0)</f>
        <v>0</v>
      </c>
      <c r="R39" s="169">
        <f>_xlfn.IFNA(VLOOKUP(CONCATENATE($R$5,$B39,$C39),MOOR!$A$6:$N$200,14,FALSE),0)</f>
        <v>0</v>
      </c>
      <c r="S39" s="169">
        <f>_xlfn.IFNA(VLOOKUP(CONCATENATE($S$5,$B39,$C39),KAL!$A$6:$N$200,14,FALSE),0)</f>
        <v>0</v>
      </c>
      <c r="T39" s="169">
        <f>_xlfn.IFNA(VLOOKUP(CONCATENATE($T$5,$B39,$C39),MORT!$A$6:$N$200,14,FALSE),0)</f>
        <v>0</v>
      </c>
      <c r="U39" s="169">
        <f>_xlfn.IFNA(VLOOKUP(CONCATENATE($U$5,$B39,$C39),ESP!$A$6:$N$198,14,FALSE),0)</f>
        <v>0</v>
      </c>
      <c r="V39" s="169">
        <f>_xlfn.IFNA(VLOOKUP(CONCATENATE($V$5,$B39,$C39),MOON!$A$8:$N$198,14,FALSE),0)</f>
        <v>0</v>
      </c>
      <c r="W39" s="169">
        <f>_xlfn.IFNA(VLOOKUP(CONCATENATE($W$5,$B39,$C39),DRY!$A$8:$N$198,14,FALSE),0)</f>
        <v>0</v>
      </c>
      <c r="X39" s="169">
        <f>_xlfn.IFNA(VLOOKUP(CONCATENATE($Y$5,$B39,$C39),[4]PCWA!$A$6:$N$198,14,FALSE),0)</f>
        <v>0</v>
      </c>
      <c r="Y39" s="169">
        <f>_xlfn.IFNA(VLOOKUP(CONCATENATE($Y$5,$B39,$C39),[4]PCWA!$A$6:$N$198,14,FALSE),0)</f>
        <v>0</v>
      </c>
      <c r="Z39" s="169">
        <f>_xlfn.IFNA(VLOOKUP(CONCATENATE($Z$5,$B39,$C39),ESP!$A$6:$N$195,14,FALSE),0)</f>
        <v>0</v>
      </c>
      <c r="AA39" s="169">
        <f>_xlfn.IFNA(VLOOKUP(CONCATENATE($AA$5,$B39,$C39),MOON!$A$6:$N$200,14,FALSE),0)</f>
        <v>0</v>
      </c>
      <c r="AB39" s="169">
        <f>_xlfn.IFNA(VLOOKUP(CONCATENATE($AB$5,$B39,$C39),DRY!$A$6:$N$200,14,FALSE),0)</f>
        <v>0</v>
      </c>
      <c r="AC39" s="169">
        <f>_xlfn.IFNA(VLOOKUP(CONCATENATE($AC$5,$B39,$C39),PCWA!$A$6:$N$200,14,FALSE),0)</f>
        <v>0</v>
      </c>
      <c r="AD39" s="169">
        <f>_xlfn.IFNA(VLOOKUP(CONCATENATE($AD$5,$B39,$C39),HARV!$A$6:$N$198,14,FALSE),0)</f>
        <v>0</v>
      </c>
      <c r="AE39" s="169">
        <f>_xlfn.IFNA(VLOOKUP(CONCATENATE($AE$5,$B39,$C39),Spare4!$A$6:$N$200,14,FALSE),0)</f>
        <v>0</v>
      </c>
      <c r="AF39" s="169">
        <f>_xlfn.IFNA(VLOOKUP(CONCATENATE($AF$5,$B39,$C39),KAL!$A$6:$N$200,14,FALSE),0)</f>
        <v>0</v>
      </c>
      <c r="AG39" s="169">
        <f>_xlfn.IFNA(VLOOKUP(CONCATENATE($AG$5,$B39,$C39),DRY!$A$6:$N$198,14,FALSE),0)</f>
        <v>0</v>
      </c>
      <c r="AH39" s="169">
        <f>_xlfn.IFNA(VLOOKUP(CONCATENATE($AH$5,$B39,$C39),Spare5!$A$6:$N$197,14,FALSE),0)</f>
        <v>0</v>
      </c>
      <c r="AI39" s="170">
        <f>_xlfn.IFNA(VLOOKUP(CONCATENATE($AI$5,$B39,$C39),PCWA!$A$6:$N$231,14,FALSE),0)</f>
        <v>0</v>
      </c>
      <c r="AJ39" s="157"/>
    </row>
    <row r="40" spans="1:36" x14ac:dyDescent="0.2">
      <c r="A40" s="586"/>
      <c r="B40" s="164"/>
      <c r="C40" s="171"/>
      <c r="D40" s="171"/>
      <c r="E40" s="171"/>
      <c r="F40" s="172"/>
      <c r="G40" s="168"/>
      <c r="H40" s="374">
        <f t="shared" si="14"/>
        <v>0</v>
      </c>
      <c r="I40" s="380">
        <f t="shared" si="15"/>
        <v>0</v>
      </c>
      <c r="J40" s="373">
        <f t="shared" si="7"/>
        <v>12</v>
      </c>
      <c r="K40" s="169">
        <f>_xlfn.IFNA(VLOOKUP(CONCATENATE($K$5,$B40,$C40),'SER1'!$A$6:$N$200,14,FALSE),0)</f>
        <v>0</v>
      </c>
      <c r="L40" s="169">
        <f>_xlfn.IFNA(VLOOKUP(CONCATENATE($L$5,$B40,$C40),ALB!$A$6:$N$200,14,FALSE),0)</f>
        <v>0</v>
      </c>
      <c r="M40" s="169">
        <f>_xlfn.IFNA(VLOOKUP(CONCATENATE($M$5,$B40,$C40),KR!$A$6:$N$182,14,FALSE),0)</f>
        <v>0</v>
      </c>
      <c r="N40" s="169">
        <f>_xlfn.IFNA(VLOOKUP(CONCATENATE($N$5,$B40,$C40),DARD!$A$6:$N$135,14,FALSE),0)</f>
        <v>0</v>
      </c>
      <c r="O40" s="169">
        <f>_xlfn.IFNA(VLOOKUP(CONCATENATE($O$5,$B40,$C40),AVON!$A$6:$N$144,14,FALSE),0)</f>
        <v>0</v>
      </c>
      <c r="P40" s="375"/>
      <c r="Q40" s="169">
        <f>_xlfn.IFNA(VLOOKUP(CONCATENATE($Q$5,$B40,$C40),MUR!$A$6:$N$203,14,FALSE),0)</f>
        <v>0</v>
      </c>
      <c r="R40" s="169">
        <f>_xlfn.IFNA(VLOOKUP(CONCATENATE($R$5,$B40,$C40),MOOR!$A$6:$N$200,14,FALSE),0)</f>
        <v>0</v>
      </c>
      <c r="S40" s="169">
        <f>_xlfn.IFNA(VLOOKUP(CONCATENATE($S$5,$B40,$C40),KAL!$A$6:$N$200,14,FALSE),0)</f>
        <v>0</v>
      </c>
      <c r="T40" s="169">
        <f>_xlfn.IFNA(VLOOKUP(CONCATENATE($T$5,$B40,$C40),MORT!$A$6:$N$200,14,FALSE),0)</f>
        <v>0</v>
      </c>
      <c r="U40" s="169">
        <f>_xlfn.IFNA(VLOOKUP(CONCATENATE($U$5,$B40,$C40),ESP!$A$6:$N$198,14,FALSE),0)</f>
        <v>0</v>
      </c>
      <c r="V40" s="169">
        <f>_xlfn.IFNA(VLOOKUP(CONCATENATE($V$5,$B40,$C40),MOON!$A$8:$N$198,14,FALSE),0)</f>
        <v>0</v>
      </c>
      <c r="W40" s="169">
        <f>_xlfn.IFNA(VLOOKUP(CONCATENATE($W$5,$B40,$C40),DRY!$A$8:$N$198,14,FALSE),0)</f>
        <v>0</v>
      </c>
      <c r="X40" s="169">
        <f>_xlfn.IFNA(VLOOKUP(CONCATENATE($Y$5,$B40,$C40),[4]PCWA!$A$6:$N$198,14,FALSE),0)</f>
        <v>0</v>
      </c>
      <c r="Y40" s="169">
        <f>_xlfn.IFNA(VLOOKUP(CONCATENATE($Y$5,$B40,$C40),[4]PCWA!$A$6:$N$198,14,FALSE),0)</f>
        <v>0</v>
      </c>
      <c r="Z40" s="169">
        <f>_xlfn.IFNA(VLOOKUP(CONCATENATE($Z$5,$B40,$C40),ESP!$A$6:$N$195,14,FALSE),0)</f>
        <v>0</v>
      </c>
      <c r="AA40" s="169">
        <f>_xlfn.IFNA(VLOOKUP(CONCATENATE($AA$5,$B40,$C40),MOON!$A$6:$N$200,14,FALSE),0)</f>
        <v>0</v>
      </c>
      <c r="AB40" s="169">
        <f>_xlfn.IFNA(VLOOKUP(CONCATENATE($AB$5,$B40,$C40),DRY!$A$6:$N$200,14,FALSE),0)</f>
        <v>0</v>
      </c>
      <c r="AC40" s="169">
        <f>_xlfn.IFNA(VLOOKUP(CONCATENATE($AC$5,$B40,$C40),PCWA!$A$6:$N$200,14,FALSE),0)</f>
        <v>0</v>
      </c>
      <c r="AD40" s="169">
        <f>_xlfn.IFNA(VLOOKUP(CONCATENATE($AD$5,$B40,$C40),HARV!$A$6:$N$198,14,FALSE),0)</f>
        <v>0</v>
      </c>
      <c r="AE40" s="169">
        <f>_xlfn.IFNA(VLOOKUP(CONCATENATE($AE$5,$B40,$C40),Spare4!$A$6:$N$200,14,FALSE),0)</f>
        <v>0</v>
      </c>
      <c r="AF40" s="169">
        <f>_xlfn.IFNA(VLOOKUP(CONCATENATE($AF$5,$B40,$C40),KAL!$A$6:$N$200,14,FALSE),0)</f>
        <v>0</v>
      </c>
      <c r="AG40" s="169">
        <f>_xlfn.IFNA(VLOOKUP(CONCATENATE($AG$5,$B40,$C40),DRY!$A$6:$N$198,14,FALSE),0)</f>
        <v>0</v>
      </c>
      <c r="AH40" s="169">
        <f>_xlfn.IFNA(VLOOKUP(CONCATENATE($AH$5,$B40,$C40),Spare5!$A$6:$N$197,14,FALSE),0)</f>
        <v>0</v>
      </c>
      <c r="AI40" s="170">
        <f>_xlfn.IFNA(VLOOKUP(CONCATENATE($AI$5,$B40,$C40),PCWA!$A$6:$N$231,14,FALSE),0)</f>
        <v>0</v>
      </c>
      <c r="AJ40" s="157"/>
    </row>
    <row r="41" spans="1:36" x14ac:dyDescent="0.2">
      <c r="A41" s="586"/>
      <c r="B41" s="164"/>
      <c r="C41" s="171"/>
      <c r="D41" s="171"/>
      <c r="E41" s="171"/>
      <c r="F41" s="408"/>
      <c r="G41" s="168"/>
      <c r="H41" s="374">
        <f t="shared" si="14"/>
        <v>0</v>
      </c>
      <c r="I41" s="380">
        <f t="shared" si="15"/>
        <v>0</v>
      </c>
      <c r="J41" s="373">
        <f t="shared" si="7"/>
        <v>12</v>
      </c>
      <c r="K41" s="169">
        <f>_xlfn.IFNA(VLOOKUP(CONCATENATE($K$5,$B41,$C41),'SER1'!$A$6:$N$200,14,FALSE),0)</f>
        <v>0</v>
      </c>
      <c r="L41" s="169">
        <f>_xlfn.IFNA(VLOOKUP(CONCATENATE($L$5,$B41,$C41),ALB!$A$6:$N$200,14,FALSE),0)</f>
        <v>0</v>
      </c>
      <c r="M41" s="169">
        <f>_xlfn.IFNA(VLOOKUP(CONCATENATE($M$5,$B41,$C41),KR!$A$6:$N$182,14,FALSE),0)</f>
        <v>0</v>
      </c>
      <c r="N41" s="169">
        <f>_xlfn.IFNA(VLOOKUP(CONCATENATE($N$5,$B41,$C41),DARD!$A$6:$N$135,14,FALSE),0)</f>
        <v>0</v>
      </c>
      <c r="O41" s="169">
        <f>_xlfn.IFNA(VLOOKUP(CONCATENATE($O$5,$B41,$C41),AVON!$A$6:$N$144,14,FALSE),0)</f>
        <v>0</v>
      </c>
      <c r="P41" s="375"/>
      <c r="Q41" s="169">
        <f>_xlfn.IFNA(VLOOKUP(CONCATENATE($Q$5,$B41,$C41),MUR!$A$6:$N$203,14,FALSE),0)</f>
        <v>0</v>
      </c>
      <c r="R41" s="169">
        <f>_xlfn.IFNA(VLOOKUP(CONCATENATE($R$5,$B41,$C41),MOOR!$A$6:$N$200,14,FALSE),0)</f>
        <v>0</v>
      </c>
      <c r="S41" s="169">
        <f>_xlfn.IFNA(VLOOKUP(CONCATENATE($S$5,$B41,$C41),KAL!$A$6:$N$200,14,FALSE),0)</f>
        <v>0</v>
      </c>
      <c r="T41" s="169">
        <f>_xlfn.IFNA(VLOOKUP(CONCATENATE($T$5,$B41,$C41),MORT!$A$6:$N$200,14,FALSE),0)</f>
        <v>0</v>
      </c>
      <c r="U41" s="169">
        <f>_xlfn.IFNA(VLOOKUP(CONCATENATE($U$5,$B41,$C41),ESP!$A$6:$N$198,14,FALSE),0)</f>
        <v>0</v>
      </c>
      <c r="V41" s="169">
        <f>_xlfn.IFNA(VLOOKUP(CONCATENATE($V$5,$B41,$C41),MOON!$A$8:$N$198,14,FALSE),0)</f>
        <v>0</v>
      </c>
      <c r="W41" s="169">
        <f>_xlfn.IFNA(VLOOKUP(CONCATENATE($W$5,$B41,$C41),DRY!$A$8:$N$198,14,FALSE),0)</f>
        <v>0</v>
      </c>
      <c r="X41" s="169">
        <f>_xlfn.IFNA(VLOOKUP(CONCATENATE($Y$5,$B41,$C41),[4]PCWA!$A$6:$N$198,14,FALSE),0)</f>
        <v>0</v>
      </c>
      <c r="Y41" s="169">
        <f>_xlfn.IFNA(VLOOKUP(CONCATENATE($Y$5,$B41,$C41),[4]PCWA!$A$6:$N$198,14,FALSE),0)</f>
        <v>0</v>
      </c>
      <c r="Z41" s="169">
        <f>_xlfn.IFNA(VLOOKUP(CONCATENATE($Z$5,$B41,$C41),ESP!$A$6:$N$195,14,FALSE),0)</f>
        <v>0</v>
      </c>
      <c r="AA41" s="169">
        <f>_xlfn.IFNA(VLOOKUP(CONCATENATE($AA$5,$B41,$C41),[5]Moo!$A$6:$N$200,14,FALSE),0)</f>
        <v>0</v>
      </c>
      <c r="AB41" s="169">
        <f>_xlfn.IFNA(VLOOKUP(CONCATENATE($AB$5,$B41,$C41),DRY!$A$6:$N$200,14,FALSE),0)</f>
        <v>0</v>
      </c>
      <c r="AC41" s="169">
        <f>_xlfn.IFNA(VLOOKUP(CONCATENATE($AC$5,$B41,$C41),PCWA!$A$6:$N$200,14,FALSE),0)</f>
        <v>0</v>
      </c>
      <c r="AD41" s="169">
        <f>_xlfn.IFNA(VLOOKUP(CONCATENATE($AD$5,$B41,$C41),HARV!$A$6:$N$198,14,FALSE),0)</f>
        <v>0</v>
      </c>
      <c r="AE41" s="169">
        <f>_xlfn.IFNA(VLOOKUP(CONCATENATE($AE$5,$B41,$C41),Spare4!$A$6:$N$200,14,FALSE),0)</f>
        <v>0</v>
      </c>
      <c r="AF41" s="169">
        <f>_xlfn.IFNA(VLOOKUP(CONCATENATE($AF$5,$B41,$C41),KAL!$A$6:$N$200,14,FALSE),0)</f>
        <v>0</v>
      </c>
      <c r="AG41" s="169">
        <f>_xlfn.IFNA(VLOOKUP(CONCATENATE($AG$5,$B41,$C41),DRY!$A$6:$N$198,14,FALSE),0)</f>
        <v>0</v>
      </c>
      <c r="AH41" s="169">
        <f>_xlfn.IFNA(VLOOKUP(CONCATENATE($AH$5,$B41,$C41),Spare5!$A$6:$N$197,14,FALSE),0)</f>
        <v>0</v>
      </c>
      <c r="AI41" s="170">
        <f>_xlfn.IFNA(VLOOKUP(CONCATENATE($AI$5,$B41,$C41),PCWA!$A$6:$N$231,14,FALSE),0)</f>
        <v>0</v>
      </c>
      <c r="AJ41" s="156"/>
    </row>
    <row r="42" spans="1:36" x14ac:dyDescent="0.2">
      <c r="A42" s="586"/>
      <c r="B42" s="164"/>
      <c r="C42" s="171"/>
      <c r="D42" s="171"/>
      <c r="E42" s="171"/>
      <c r="F42" s="408"/>
      <c r="G42" s="168"/>
      <c r="H42" s="374">
        <f t="shared" si="14"/>
        <v>0</v>
      </c>
      <c r="I42" s="380">
        <f t="shared" si="15"/>
        <v>0</v>
      </c>
      <c r="J42" s="373">
        <f t="shared" si="7"/>
        <v>12</v>
      </c>
      <c r="K42" s="169">
        <f>_xlfn.IFNA(VLOOKUP(CONCATENATE($K$5,$B42,$C42),'SER1'!$A$6:$N$200,14,FALSE),0)</f>
        <v>0</v>
      </c>
      <c r="L42" s="169">
        <f>_xlfn.IFNA(VLOOKUP(CONCATENATE($L$5,$B42,$C42),ALB!$A$6:$N$200,14,FALSE),0)</f>
        <v>0</v>
      </c>
      <c r="M42" s="169">
        <f>_xlfn.IFNA(VLOOKUP(CONCATENATE($M$5,$B42,$C42),KR!$A$6:$N$182,14,FALSE),0)</f>
        <v>0</v>
      </c>
      <c r="N42" s="169">
        <f>_xlfn.IFNA(VLOOKUP(CONCATENATE($N$5,$B42,$C42),DARD!$A$6:$N$135,14,FALSE),0)</f>
        <v>0</v>
      </c>
      <c r="O42" s="169">
        <f>_xlfn.IFNA(VLOOKUP(CONCATENATE($O$5,$B42,$C42),AVON!$A$6:$N$144,14,FALSE),0)</f>
        <v>0</v>
      </c>
      <c r="P42" s="375"/>
      <c r="Q42" s="169">
        <f>_xlfn.IFNA(VLOOKUP(CONCATENATE($Q$5,$B42,$C42),MUR!$A$6:$N$203,14,FALSE),0)</f>
        <v>0</v>
      </c>
      <c r="R42" s="169">
        <f>_xlfn.IFNA(VLOOKUP(CONCATENATE($R$5,$B42,$C42),MOOR!$A$6:$N$200,14,FALSE),0)</f>
        <v>0</v>
      </c>
      <c r="S42" s="169">
        <f>_xlfn.IFNA(VLOOKUP(CONCATENATE($S$5,$B42,$C42),KAL!$A$6:$N$200,14,FALSE),0)</f>
        <v>0</v>
      </c>
      <c r="T42" s="169">
        <f>_xlfn.IFNA(VLOOKUP(CONCATENATE($T$5,$B42,$C42),MORT!$A$6:$N$200,14,FALSE),0)</f>
        <v>0</v>
      </c>
      <c r="U42" s="169">
        <f>_xlfn.IFNA(VLOOKUP(CONCATENATE($U$5,$B42,$C42),ESP!$A$6:$N$198,14,FALSE),0)</f>
        <v>0</v>
      </c>
      <c r="V42" s="169">
        <f>_xlfn.IFNA(VLOOKUP(CONCATENATE($V$5,$B42,$C42),MOON!$A$8:$N$198,14,FALSE),0)</f>
        <v>0</v>
      </c>
      <c r="W42" s="169">
        <f>_xlfn.IFNA(VLOOKUP(CONCATENATE($W$5,$B42,$C42),DRY!$A$8:$N$198,14,FALSE),0)</f>
        <v>0</v>
      </c>
      <c r="X42" s="169">
        <f>_xlfn.IFNA(VLOOKUP(CONCATENATE($Y$5,$B42,$C42),[4]PCWA!$A$6:$N$198,14,FALSE),0)</f>
        <v>0</v>
      </c>
      <c r="Y42" s="169">
        <f>_xlfn.IFNA(VLOOKUP(CONCATENATE($Y$5,$B42,$C42),[4]PCWA!$A$6:$N$198,14,FALSE),0)</f>
        <v>0</v>
      </c>
      <c r="Z42" s="169">
        <f>_xlfn.IFNA(VLOOKUP(CONCATENATE($Z$5,$B42,$C42),ESP!$A$6:$N$195,14,FALSE),0)</f>
        <v>0</v>
      </c>
      <c r="AA42" s="169">
        <f>_xlfn.IFNA(VLOOKUP(CONCATENATE($AA$5,$B42,$C42),[5]Moo!$A$6:$N$200,14,FALSE),0)</f>
        <v>0</v>
      </c>
      <c r="AB42" s="169">
        <f>_xlfn.IFNA(VLOOKUP(CONCATENATE($AB$5,$B42,$C42),DRY!$A$6:$N$200,14,FALSE),0)</f>
        <v>0</v>
      </c>
      <c r="AC42" s="169">
        <f>_xlfn.IFNA(VLOOKUP(CONCATENATE($AC$5,$B42,$C42),PCWA!$A$6:$N$200,14,FALSE),0)</f>
        <v>0</v>
      </c>
      <c r="AD42" s="169">
        <f>_xlfn.IFNA(VLOOKUP(CONCATENATE($AD$5,$B42,$C42),HARV!$A$6:$N$198,14,FALSE),0)</f>
        <v>0</v>
      </c>
      <c r="AE42" s="169">
        <f>_xlfn.IFNA(VLOOKUP(CONCATENATE($AE$5,$B42,$C42),Spare4!$A$6:$N$200,14,FALSE),0)</f>
        <v>0</v>
      </c>
      <c r="AF42" s="169">
        <f>_xlfn.IFNA(VLOOKUP(CONCATENATE($AF$5,$B42,$C42),KAL!$A$6:$N$200,14,FALSE),0)</f>
        <v>0</v>
      </c>
      <c r="AG42" s="169">
        <f>_xlfn.IFNA(VLOOKUP(CONCATENATE($AG$5,$B42,$C42),DRY!$A$6:$N$198,14,FALSE),0)</f>
        <v>0</v>
      </c>
      <c r="AH42" s="169">
        <f>_xlfn.IFNA(VLOOKUP(CONCATENATE($AH$5,$B42,$C42),Spare5!$A$6:$N$197,14,FALSE),0)</f>
        <v>0</v>
      </c>
      <c r="AI42" s="170">
        <f>_xlfn.IFNA(VLOOKUP(CONCATENATE($AI$5,$B42,$C42),PCWA!$A$6:$N$231,14,FALSE),0)</f>
        <v>0</v>
      </c>
      <c r="AJ42" s="156"/>
    </row>
    <row r="43" spans="1:36" x14ac:dyDescent="0.2">
      <c r="A43" s="586"/>
      <c r="B43" s="164"/>
      <c r="C43" s="171"/>
      <c r="D43" s="171"/>
      <c r="E43" s="171"/>
      <c r="F43" s="408"/>
      <c r="G43" s="168"/>
      <c r="H43" s="374">
        <f t="shared" si="14"/>
        <v>0</v>
      </c>
      <c r="I43" s="380">
        <f t="shared" si="15"/>
        <v>0</v>
      </c>
      <c r="J43" s="373">
        <f t="shared" si="7"/>
        <v>12</v>
      </c>
      <c r="K43" s="169">
        <f>_xlfn.IFNA(VLOOKUP(CONCATENATE($K$5,$B43,$C43),'SER1'!$A$6:$N$200,14,FALSE),0)</f>
        <v>0</v>
      </c>
      <c r="L43" s="169">
        <f>_xlfn.IFNA(VLOOKUP(CONCATENATE($L$5,$B43,$C43),ALB!$A$6:$N$200,14,FALSE),0)</f>
        <v>0</v>
      </c>
      <c r="M43" s="169">
        <f>_xlfn.IFNA(VLOOKUP(CONCATENATE($M$5,$B43,$C43),KR!$A$6:$N$182,14,FALSE),0)</f>
        <v>0</v>
      </c>
      <c r="N43" s="169">
        <f>_xlfn.IFNA(VLOOKUP(CONCATENATE($N$5,$B43,$C43),DARD!$A$6:$N$135,14,FALSE),0)</f>
        <v>0</v>
      </c>
      <c r="O43" s="169">
        <f>_xlfn.IFNA(VLOOKUP(CONCATENATE($O$5,$B43,$C43),AVON!$A$6:$N$144,14,FALSE),0)</f>
        <v>0</v>
      </c>
      <c r="P43" s="375"/>
      <c r="Q43" s="169">
        <f>_xlfn.IFNA(VLOOKUP(CONCATENATE($Q$5,$B43,$C43),MUR!$A$6:$N$203,14,FALSE),0)</f>
        <v>0</v>
      </c>
      <c r="R43" s="169">
        <f>_xlfn.IFNA(VLOOKUP(CONCATENATE($R$5,$B43,$C43),MOOR!$A$6:$N$200,14,FALSE),0)</f>
        <v>0</v>
      </c>
      <c r="S43" s="169">
        <f>_xlfn.IFNA(VLOOKUP(CONCATENATE($S$5,$B43,$C43),KAL!$A$6:$N$200,14,FALSE),0)</f>
        <v>0</v>
      </c>
      <c r="T43" s="169">
        <f>_xlfn.IFNA(VLOOKUP(CONCATENATE($T$5,$B43,$C43),MORT!$A$6:$N$200,14,FALSE),0)</f>
        <v>0</v>
      </c>
      <c r="U43" s="169">
        <f>_xlfn.IFNA(VLOOKUP(CONCATENATE($U$5,$B43,$C43),ESP!$A$6:$N$198,14,FALSE),0)</f>
        <v>0</v>
      </c>
      <c r="V43" s="169">
        <f>_xlfn.IFNA(VLOOKUP(CONCATENATE($V$5,$B43,$C43),MOON!$A$8:$N$198,14,FALSE),0)</f>
        <v>0</v>
      </c>
      <c r="W43" s="169">
        <f>_xlfn.IFNA(VLOOKUP(CONCATENATE($W$5,$B43,$C43),DRY!$A$8:$N$198,14,FALSE),0)</f>
        <v>0</v>
      </c>
      <c r="X43" s="169">
        <f>_xlfn.IFNA(VLOOKUP(CONCATENATE($Y$5,$B43,$C43),[4]PCWA!$A$6:$N$198,14,FALSE),0)</f>
        <v>0</v>
      </c>
      <c r="Y43" s="169">
        <f>_xlfn.IFNA(VLOOKUP(CONCATENATE($Y$5,$B43,$C43),[4]PCWA!$A$6:$N$198,14,FALSE),0)</f>
        <v>0</v>
      </c>
      <c r="Z43" s="169">
        <f>_xlfn.IFNA(VLOOKUP(CONCATENATE($Z$5,$B43,$C43),MOOR!$A$6:$N$200,14,FALSE),0)</f>
        <v>0</v>
      </c>
      <c r="AA43" s="169"/>
      <c r="AB43" s="169"/>
      <c r="AC43" s="169"/>
      <c r="AD43" s="169">
        <f>_xlfn.IFNA(VLOOKUP(CONCATENATE($AD$5,$B43,$C43),HARV!$A$6:$N$198,14,FALSE),0)</f>
        <v>0</v>
      </c>
      <c r="AE43" s="169">
        <f>_xlfn.IFNA(VLOOKUP(CONCATENATE($AE$5,$B43,$C43),Spare4!$A$6:$N$200,14,FALSE),0)</f>
        <v>0</v>
      </c>
      <c r="AF43" s="169">
        <f>_xlfn.IFNA(VLOOKUP(CONCATENATE($AF$5,$B43,$C43),KAL!$A$6:$N$200,14,FALSE),0)</f>
        <v>0</v>
      </c>
      <c r="AG43" s="169">
        <f>_xlfn.IFNA(VLOOKUP(CONCATENATE($AG$5,$B43,$C43),DRY!$A$6:$N$198,14,FALSE),0)</f>
        <v>0</v>
      </c>
      <c r="AH43" s="169">
        <f>_xlfn.IFNA(VLOOKUP(CONCATENATE($AH$5,$B43,$C43),Spare5!$A$6:$N$197,14,FALSE),0)</f>
        <v>0</v>
      </c>
      <c r="AI43" s="170">
        <f>_xlfn.IFNA(VLOOKUP(CONCATENATE($AI$5,$B43,$C43),PCWA!$A$6:$N$231,14,FALSE),0)</f>
        <v>0</v>
      </c>
      <c r="AJ43" s="156"/>
    </row>
    <row r="44" spans="1:36" x14ac:dyDescent="0.2">
      <c r="A44" s="586"/>
      <c r="B44" s="164"/>
      <c r="C44" s="171"/>
      <c r="D44" s="171"/>
      <c r="E44" s="171"/>
      <c r="F44" s="172"/>
      <c r="G44" s="168"/>
      <c r="H44" s="166"/>
      <c r="I44" s="167"/>
      <c r="J44" s="168"/>
      <c r="K44" s="169">
        <f>_xlfn.IFNA(VLOOKUP(CONCATENATE($K$5,$B44,$C44),'SER1'!$A$6:$N$200,14,FALSE),0)</f>
        <v>0</v>
      </c>
      <c r="L44" s="169">
        <f>_xlfn.IFNA(VLOOKUP(CONCATENATE($L$5,$B44,$C44),ALB!$A$6:$N$200,14,FALSE),0)</f>
        <v>0</v>
      </c>
      <c r="M44" s="169">
        <f>_xlfn.IFNA(VLOOKUP(CONCATENATE($M$5,$B44,$C44),KR!$A$6:$N$182,14,FALSE),0)</f>
        <v>0</v>
      </c>
      <c r="N44" s="169">
        <f>_xlfn.IFNA(VLOOKUP(CONCATENATE($N$5,$B44,$C44),DARD!$A$6:$N$135,14,FALSE),0)</f>
        <v>0</v>
      </c>
      <c r="O44" s="169">
        <f>_xlfn.IFNA(VLOOKUP(CONCATENATE($O$5,$B44,$C44),AVON!$A$6:$N$144,14,FALSE),0)</f>
        <v>0</v>
      </c>
      <c r="P44" s="375"/>
      <c r="Q44" s="169">
        <f>_xlfn.IFNA(VLOOKUP(CONCATENATE($Q$5,$B44,$C44),MUR!$A$6:$N$203,14,FALSE),0)</f>
        <v>0</v>
      </c>
      <c r="R44" s="169">
        <f>_xlfn.IFNA(VLOOKUP(CONCATENATE($R$5,$B44,$C44),MOOR!$A$6:$N$200,14,FALSE),0)</f>
        <v>0</v>
      </c>
      <c r="S44" s="169">
        <f>_xlfn.IFNA(VLOOKUP(CONCATENATE($S$5,$B44,$C44),KAL!$A$6:$N$200,14,FALSE),0)</f>
        <v>0</v>
      </c>
      <c r="T44" s="169">
        <f>_xlfn.IFNA(VLOOKUP(CONCATENATE($T$5,$B44,$C44),MORT!$A$6:$N$200,14,FALSE),0)</f>
        <v>0</v>
      </c>
      <c r="U44" s="169">
        <f>_xlfn.IFNA(VLOOKUP(CONCATENATE($U$5,$B44,$C44),ESP!$A$6:$N$198,14,FALSE),0)</f>
        <v>0</v>
      </c>
      <c r="V44" s="169">
        <f>_xlfn.IFNA(VLOOKUP(CONCATENATE($V$5,$B44,$C44),MOON!$A$8:$N$198,14,FALSE),0)</f>
        <v>0</v>
      </c>
      <c r="W44" s="169">
        <f>_xlfn.IFNA(VLOOKUP(CONCATENATE($W$5,$B44,$C44),DRY!$A$8:$N$198,14,FALSE),0)</f>
        <v>0</v>
      </c>
      <c r="X44" s="169">
        <f>_xlfn.IFNA(VLOOKUP(CONCATENATE($Y$5,$B44,$C44),[4]PCWA!$A$6:$N$198,14,FALSE),0)</f>
        <v>0</v>
      </c>
      <c r="Y44" s="169">
        <f>_xlfn.IFNA(VLOOKUP(CONCATENATE($Y$5,$B44,$C44),[4]PCWA!$A$6:$N$198,14,FALSE),0)</f>
        <v>0</v>
      </c>
      <c r="Z44" s="169">
        <f>_xlfn.IFNA(VLOOKUP(CONCATENATE($Z$5,$B44,$C44),MOOR!$A$6:$N$200,14,FALSE),0)</f>
        <v>0</v>
      </c>
      <c r="AA44" s="169"/>
      <c r="AB44" s="169"/>
      <c r="AC44" s="169"/>
      <c r="AD44" s="169">
        <f>_xlfn.IFNA(VLOOKUP(CONCATENATE($AD$5,$B44,$C44),HARV!$A$6:$N$198,14,FALSE),0)</f>
        <v>0</v>
      </c>
      <c r="AE44" s="169">
        <f>_xlfn.IFNA(VLOOKUP(CONCATENATE($AE$5,$B44,$C44),Spare4!$A$6:$N$200,14,FALSE),0)</f>
        <v>0</v>
      </c>
      <c r="AF44" s="169">
        <f>_xlfn.IFNA(VLOOKUP(CONCATENATE($AF$5,$B44,$C44),KAL!$A$6:$N$200,14,FALSE),0)</f>
        <v>0</v>
      </c>
      <c r="AG44" s="169">
        <f>_xlfn.IFNA(VLOOKUP(CONCATENATE($AG$5,$B44,$C44),DRY!$A$6:$N$198,14,FALSE),0)</f>
        <v>0</v>
      </c>
      <c r="AH44" s="169">
        <f>_xlfn.IFNA(VLOOKUP(CONCATENATE($AH$5,$B44,$C44),Spare5!$A$6:$N$197,14,FALSE),0)</f>
        <v>0</v>
      </c>
      <c r="AI44" s="170">
        <f>_xlfn.IFNA(VLOOKUP(CONCATENATE($AI$5,$B44,$C44),PCWA!$A$6:$N$231,14,FALSE),0)</f>
        <v>0</v>
      </c>
      <c r="AJ44" s="157"/>
    </row>
    <row r="45" spans="1:36" x14ac:dyDescent="0.2">
      <c r="A45" s="586"/>
      <c r="B45" s="164"/>
      <c r="C45" s="171"/>
      <c r="D45" s="171"/>
      <c r="E45" s="171"/>
      <c r="F45" s="172"/>
      <c r="G45" s="168"/>
      <c r="H45" s="166"/>
      <c r="I45" s="167"/>
      <c r="J45" s="168"/>
      <c r="K45" s="169">
        <f>_xlfn.IFNA(VLOOKUP(CONCATENATE($K$5,$B45,$C45),'SER1'!$A$6:$N$200,14,FALSE),0)</f>
        <v>0</v>
      </c>
      <c r="L45" s="169">
        <f>_xlfn.IFNA(VLOOKUP(CONCATENATE($L$5,$B45,$C45),ALB!$A$6:$N$200,14,FALSE),0)</f>
        <v>0</v>
      </c>
      <c r="M45" s="169">
        <f>_xlfn.IFNA(VLOOKUP(CONCATENATE($M$5,$B45,$C45),KR!$A$6:$N$182,14,FALSE),0)</f>
        <v>0</v>
      </c>
      <c r="N45" s="169">
        <f>_xlfn.IFNA(VLOOKUP(CONCATENATE($N$5,$B45,$C45),DARD!$A$6:$N$135,14,FALSE),0)</f>
        <v>0</v>
      </c>
      <c r="O45" s="169">
        <f>_xlfn.IFNA(VLOOKUP(CONCATENATE($O$5,$B45,$C45),AVON!$A$6:$N$144,14,FALSE),0)</f>
        <v>0</v>
      </c>
      <c r="P45" s="375"/>
      <c r="Q45" s="169">
        <f>_xlfn.IFNA(VLOOKUP(CONCATENATE($Q$5,$B45,$C45),MUR!$A$6:$N$203,14,FALSE),0)</f>
        <v>0</v>
      </c>
      <c r="R45" s="169">
        <f>_xlfn.IFNA(VLOOKUP(CONCATENATE($R$5,$B45,$C45),MOOR!$A$6:$N$200,14,FALSE),0)</f>
        <v>0</v>
      </c>
      <c r="S45" s="169">
        <f>_xlfn.IFNA(VLOOKUP(CONCATENATE($S$5,$B45,$C45),KAL!$A$6:$N$200,14,FALSE),0)</f>
        <v>0</v>
      </c>
      <c r="T45" s="169">
        <f>_xlfn.IFNA(VLOOKUP(CONCATENATE($T$5,$B45,$C45),MORT!$A$6:$N$200,14,FALSE),0)</f>
        <v>0</v>
      </c>
      <c r="U45" s="169">
        <f>_xlfn.IFNA(VLOOKUP(CONCATENATE($U$5,$B45,$C45),ESP!$A$6:$N$198,14,FALSE),0)</f>
        <v>0</v>
      </c>
      <c r="V45" s="169">
        <f>_xlfn.IFNA(VLOOKUP(CONCATENATE($V$5,$B45,$C45),MOON!$A$8:$N$198,14,FALSE),0)</f>
        <v>0</v>
      </c>
      <c r="W45" s="169">
        <f>_xlfn.IFNA(VLOOKUP(CONCATENATE($W$5,$B45,$C45),DRY!$A$8:$N$198,14,FALSE),0)</f>
        <v>0</v>
      </c>
      <c r="X45" s="169">
        <f>_xlfn.IFNA(VLOOKUP(CONCATENATE($Y$5,$B45,$C45),[4]PCWA!$A$6:$N$198,14,FALSE),0)</f>
        <v>0</v>
      </c>
      <c r="Y45" s="169">
        <f>_xlfn.IFNA(VLOOKUP(CONCATENATE($Y$5,$B45,$C45),[4]PCWA!$A$6:$N$198,14,FALSE),0)</f>
        <v>0</v>
      </c>
      <c r="Z45" s="169">
        <f>_xlfn.IFNA(VLOOKUP(CONCATENATE($Z$5,$B45,$C45),MOOR!$A$6:$N$200,14,FALSE),0)</f>
        <v>0</v>
      </c>
      <c r="AA45" s="169"/>
      <c r="AB45" s="169"/>
      <c r="AC45" s="169"/>
      <c r="AD45" s="169">
        <f>_xlfn.IFNA(VLOOKUP(CONCATENATE($AD$5,$B45,$C45),HARV!$A$6:$N$198,14,FALSE),0)</f>
        <v>0</v>
      </c>
      <c r="AE45" s="169">
        <f>_xlfn.IFNA(VLOOKUP(CONCATENATE($AE$5,$B45,$C45),Spare4!$A$6:$N$200,14,FALSE),0)</f>
        <v>0</v>
      </c>
      <c r="AF45" s="169">
        <f>_xlfn.IFNA(VLOOKUP(CONCATENATE($AF$5,$B45,$C45),KAL!$A$6:$N$200,14,FALSE),0)</f>
        <v>0</v>
      </c>
      <c r="AG45" s="169">
        <f>_xlfn.IFNA(VLOOKUP(CONCATENATE($AG$5,$B45,$C45),DRY!$A$6:$N$198,14,FALSE),0)</f>
        <v>0</v>
      </c>
      <c r="AH45" s="169">
        <f>_xlfn.IFNA(VLOOKUP(CONCATENATE($AH$5,$B45,$C45),Spare5!$A$6:$N$197,14,FALSE),0)</f>
        <v>0</v>
      </c>
      <c r="AI45" s="170">
        <f>_xlfn.IFNA(VLOOKUP(CONCATENATE($AI$5,$B45,$C45),PCWA!$A$6:$N$231,14,FALSE),0)</f>
        <v>0</v>
      </c>
      <c r="AJ45" s="157"/>
    </row>
    <row r="46" spans="1:36" x14ac:dyDescent="0.2">
      <c r="A46" s="586"/>
      <c r="B46" s="164"/>
      <c r="C46" s="171"/>
      <c r="D46" s="171"/>
      <c r="E46" s="171"/>
      <c r="F46" s="172"/>
      <c r="G46" s="168"/>
      <c r="H46" s="166"/>
      <c r="I46" s="167"/>
      <c r="J46" s="168"/>
      <c r="K46" s="169">
        <f>_xlfn.IFNA(VLOOKUP(CONCATENATE($K$5,$B46,$C46),'SER1'!$A$6:$N$200,14,FALSE),0)</f>
        <v>0</v>
      </c>
      <c r="L46" s="169">
        <f>_xlfn.IFNA(VLOOKUP(CONCATENATE($L$5,$B46,$C46),ALB!$A$6:$N$200,14,FALSE),0)</f>
        <v>0</v>
      </c>
      <c r="M46" s="169">
        <f>_xlfn.IFNA(VLOOKUP(CONCATENATE($M$5,$B46,$C46),KR!$A$6:$N$182,14,FALSE),0)</f>
        <v>0</v>
      </c>
      <c r="N46" s="169">
        <f>_xlfn.IFNA(VLOOKUP(CONCATENATE($N$5,$B46,$C46),DARD!$A$6:$N$135,14,FALSE),0)</f>
        <v>0</v>
      </c>
      <c r="O46" s="169">
        <f>_xlfn.IFNA(VLOOKUP(CONCATENATE($O$5,$B46,$C46),AVON!$A$6:$N$144,14,FALSE),0)</f>
        <v>0</v>
      </c>
      <c r="P46" s="375"/>
      <c r="Q46" s="169">
        <f>_xlfn.IFNA(VLOOKUP(CONCATENATE($Q$5,$B46,$C46),MUR!$A$6:$N$203,14,FALSE),0)</f>
        <v>0</v>
      </c>
      <c r="R46" s="169">
        <f>_xlfn.IFNA(VLOOKUP(CONCATENATE($R$5,$B46,$C46),MOOR!$A$6:$N$200,14,FALSE),0)</f>
        <v>0</v>
      </c>
      <c r="S46" s="169">
        <f>_xlfn.IFNA(VLOOKUP(CONCATENATE($S$5,$B46,$C46),KAL!$A$6:$N$200,14,FALSE),0)</f>
        <v>0</v>
      </c>
      <c r="T46" s="169">
        <f>_xlfn.IFNA(VLOOKUP(CONCATENATE($T$5,$B46,$C46),MORT!$A$6:$N$200,14,FALSE),0)</f>
        <v>0</v>
      </c>
      <c r="U46" s="169">
        <f>_xlfn.IFNA(VLOOKUP(CONCATENATE($U$5,$B46,$C46),ESP!$A$6:$N$198,14,FALSE),0)</f>
        <v>0</v>
      </c>
      <c r="V46" s="169">
        <f>_xlfn.IFNA(VLOOKUP(CONCATENATE($V$5,$B46,$C46),MOON!$A$8:$N$198,14,FALSE),0)</f>
        <v>0</v>
      </c>
      <c r="W46" s="169">
        <f>_xlfn.IFNA(VLOOKUP(CONCATENATE($W$5,$B46,$C46),DRY!$A$8:$N$198,14,FALSE),0)</f>
        <v>0</v>
      </c>
      <c r="X46" s="169">
        <f>_xlfn.IFNA(VLOOKUP(CONCATENATE($Y$5,$B46,$C46),[4]PCWA!$A$6:$N$198,14,FALSE),0)</f>
        <v>0</v>
      </c>
      <c r="Y46" s="169">
        <f>_xlfn.IFNA(VLOOKUP(CONCATENATE($Y$5,$B46,$C46),[4]PCWA!$A$6:$N$198,14,FALSE),0)</f>
        <v>0</v>
      </c>
      <c r="Z46" s="169">
        <f>_xlfn.IFNA(VLOOKUP(CONCATENATE($Z$5,$B46,$C46),MOOR!$A$6:$N$200,14,FALSE),0)</f>
        <v>0</v>
      </c>
      <c r="AA46" s="169"/>
      <c r="AB46" s="169"/>
      <c r="AC46" s="169"/>
      <c r="AD46" s="169">
        <f>_xlfn.IFNA(VLOOKUP(CONCATENATE($AD$5,$B46,$C46),HARV!$A$6:$N$198,14,FALSE),0)</f>
        <v>0</v>
      </c>
      <c r="AE46" s="169">
        <f>_xlfn.IFNA(VLOOKUP(CONCATENATE($AE$5,$B46,$C46),Spare4!$A$6:$N$200,14,FALSE),0)</f>
        <v>0</v>
      </c>
      <c r="AF46" s="169">
        <f>_xlfn.IFNA(VLOOKUP(CONCATENATE($AF$5,$B46,$C46),KAL!$A$6:$N$200,14,FALSE),0)</f>
        <v>0</v>
      </c>
      <c r="AG46" s="169">
        <f>_xlfn.IFNA(VLOOKUP(CONCATENATE($AG$5,$B46,$C46),DRY!$A$6:$N$198,14,FALSE),0)</f>
        <v>0</v>
      </c>
      <c r="AH46" s="169">
        <f>_xlfn.IFNA(VLOOKUP(CONCATENATE($AH$5,$B46,$C46),Spare5!$A$6:$N$197,14,FALSE),0)</f>
        <v>0</v>
      </c>
      <c r="AI46" s="170">
        <f>_xlfn.IFNA(VLOOKUP(CONCATENATE($AI$5,$B46,$C46),PCWA!$A$6:$N$231,14,FALSE),0)</f>
        <v>0</v>
      </c>
      <c r="AJ46" s="157"/>
    </row>
    <row r="47" spans="1:36" x14ac:dyDescent="0.2">
      <c r="A47" s="586"/>
      <c r="B47" s="164"/>
      <c r="C47" s="171"/>
      <c r="D47" s="171"/>
      <c r="E47" s="171"/>
      <c r="F47" s="172"/>
      <c r="G47" s="168"/>
      <c r="H47" s="166"/>
      <c r="I47" s="167"/>
      <c r="J47" s="168"/>
      <c r="K47" s="169">
        <f>_xlfn.IFNA(VLOOKUP(CONCATENATE($K$5,$B47,$C47),'SER1'!$A$6:$N$200,14,FALSE),0)</f>
        <v>0</v>
      </c>
      <c r="L47" s="169">
        <f>_xlfn.IFNA(VLOOKUP(CONCATENATE($L$5,$B47,$C47),ALB!$A$6:$N$200,14,FALSE),0)</f>
        <v>0</v>
      </c>
      <c r="M47" s="169">
        <f>_xlfn.IFNA(VLOOKUP(CONCATENATE($M$5,$B47,$C47),KR!$A$6:$N$182,14,FALSE),0)</f>
        <v>0</v>
      </c>
      <c r="N47" s="169">
        <f>_xlfn.IFNA(VLOOKUP(CONCATENATE($N$5,$B47,$C47),DARD!$A$6:$N$135,14,FALSE),0)</f>
        <v>0</v>
      </c>
      <c r="O47" s="169">
        <f>_xlfn.IFNA(VLOOKUP(CONCATENATE($O$5,$B47,$C47),AVON!$A$6:$N$144,14,FALSE),0)</f>
        <v>0</v>
      </c>
      <c r="P47" s="375"/>
      <c r="Q47" s="169">
        <f>_xlfn.IFNA(VLOOKUP(CONCATENATE($Q$5,$B47,$C47),MUR!$A$6:$N$203,14,FALSE),0)</f>
        <v>0</v>
      </c>
      <c r="R47" s="169">
        <f>_xlfn.IFNA(VLOOKUP(CONCATENATE($R$5,$B47,$C47),MOOR!$A$6:$N$200,14,FALSE),0)</f>
        <v>0</v>
      </c>
      <c r="S47" s="169">
        <f>_xlfn.IFNA(VLOOKUP(CONCATENATE($S$5,$B47,$C47),KAL!$A$6:$N$200,14,FALSE),0)</f>
        <v>0</v>
      </c>
      <c r="T47" s="169">
        <f>_xlfn.IFNA(VLOOKUP(CONCATENATE($T$5,$B47,$C47),MORT!$A$6:$N$200,14,FALSE),0)</f>
        <v>0</v>
      </c>
      <c r="U47" s="169">
        <f>_xlfn.IFNA(VLOOKUP(CONCATENATE($U$5,$B47,$C47),ESP!$A$6:$N$198,14,FALSE),0)</f>
        <v>0</v>
      </c>
      <c r="V47" s="169">
        <f>_xlfn.IFNA(VLOOKUP(CONCATENATE($V$5,$B47,$C47),MOON!$A$8:$N$198,14,FALSE),0)</f>
        <v>0</v>
      </c>
      <c r="W47" s="169">
        <f>_xlfn.IFNA(VLOOKUP(CONCATENATE($W$5,$B47,$C47),DRY!$A$8:$N$198,14,FALSE),0)</f>
        <v>0</v>
      </c>
      <c r="X47" s="169">
        <f>_xlfn.IFNA(VLOOKUP(CONCATENATE($Y$5,$B47,$C47),[4]PCWA!$A$6:$N$198,14,FALSE),0)</f>
        <v>0</v>
      </c>
      <c r="Y47" s="169">
        <f>_xlfn.IFNA(VLOOKUP(CONCATENATE($Y$5,$B47,$C47),[4]PCWA!$A$6:$N$198,14,FALSE),0)</f>
        <v>0</v>
      </c>
      <c r="Z47" s="169">
        <f>_xlfn.IFNA(VLOOKUP(CONCATENATE($Z$5,$B47,$C47),MOOR!$A$6:$N$200,14,FALSE),0)</f>
        <v>0</v>
      </c>
      <c r="AA47" s="169"/>
      <c r="AB47" s="169"/>
      <c r="AC47" s="169"/>
      <c r="AD47" s="169">
        <f>_xlfn.IFNA(VLOOKUP(CONCATENATE($AD$5,$B47,$C47),HARV!$A$6:$N$198,14,FALSE),0)</f>
        <v>0</v>
      </c>
      <c r="AE47" s="169">
        <f>_xlfn.IFNA(VLOOKUP(CONCATENATE($AE$5,$B47,$C47),Spare4!$A$6:$N$200,14,FALSE),0)</f>
        <v>0</v>
      </c>
      <c r="AF47" s="169">
        <f>_xlfn.IFNA(VLOOKUP(CONCATENATE($AF$5,$B47,$C47),KAL!$A$6:$N$200,14,FALSE),0)</f>
        <v>0</v>
      </c>
      <c r="AG47" s="169">
        <f>_xlfn.IFNA(VLOOKUP(CONCATENATE($AG$5,$B47,$C47),DRY!$A$6:$N$198,14,FALSE),0)</f>
        <v>0</v>
      </c>
      <c r="AH47" s="169">
        <f>_xlfn.IFNA(VLOOKUP(CONCATENATE($AH$5,$B47,$C47),Spare5!$A$6:$N$197,14,FALSE),0)</f>
        <v>0</v>
      </c>
      <c r="AI47" s="170">
        <f>_xlfn.IFNA(VLOOKUP(CONCATENATE($AI$5,$B47,$C47),PCWA!$A$6:$N$231,14,FALSE),0)</f>
        <v>0</v>
      </c>
      <c r="AJ47" s="157"/>
    </row>
    <row r="48" spans="1:36" x14ac:dyDescent="0.2">
      <c r="A48" s="586"/>
      <c r="B48" s="409"/>
      <c r="C48" s="171"/>
      <c r="D48" s="165"/>
      <c r="E48" s="165"/>
      <c r="F48" s="172"/>
      <c r="G48" s="168"/>
      <c r="H48" s="166"/>
      <c r="I48" s="167"/>
      <c r="J48" s="168"/>
      <c r="K48" s="169">
        <f>_xlfn.IFNA(VLOOKUP(CONCATENATE($K$5,$B48,$C48),'SER1'!$A$6:$N$200,14,FALSE),0)</f>
        <v>0</v>
      </c>
      <c r="L48" s="169">
        <f>_xlfn.IFNA(VLOOKUP(CONCATENATE($L$5,$B48,$C48),ALB!$A$6:$N$200,14,FALSE),0)</f>
        <v>0</v>
      </c>
      <c r="M48" s="169">
        <f>_xlfn.IFNA(VLOOKUP(CONCATENATE($M$5,$B48,$C48),KR!$A$6:$N$182,14,FALSE),0)</f>
        <v>0</v>
      </c>
      <c r="N48" s="169">
        <f>_xlfn.IFNA(VLOOKUP(CONCATENATE($N$5,$B48,$C48),DARD!$A$6:$N$135,14,FALSE),0)</f>
        <v>0</v>
      </c>
      <c r="O48" s="169">
        <f>_xlfn.IFNA(VLOOKUP(CONCATENATE($O$5,$B48,$C48),AVON!$A$6:$N$144,14,FALSE),0)</f>
        <v>0</v>
      </c>
      <c r="P48" s="375"/>
      <c r="Q48" s="169">
        <f>_xlfn.IFNA(VLOOKUP(CONCATENATE($Q$5,$B48,$C48),MUR!$A$6:$N$203,14,FALSE),0)</f>
        <v>0</v>
      </c>
      <c r="R48" s="169">
        <f>_xlfn.IFNA(VLOOKUP(CONCATENATE($R$5,$B48,$C48),MOOR!$A$6:$N$200,14,FALSE),0)</f>
        <v>0</v>
      </c>
      <c r="S48" s="169">
        <f>_xlfn.IFNA(VLOOKUP(CONCATENATE($S$5,$B48,$C48),KAL!$A$6:$N$200,14,FALSE),0)</f>
        <v>0</v>
      </c>
      <c r="T48" s="169">
        <f>_xlfn.IFNA(VLOOKUP(CONCATENATE($T$5,$B48,$C48),MORT!$A$6:$N$200,14,FALSE),0)</f>
        <v>0</v>
      </c>
      <c r="U48" s="169">
        <f>_xlfn.IFNA(VLOOKUP(CONCATENATE($U$5,$B48,$C48),ESP!$A$6:$N$198,14,FALSE),0)</f>
        <v>0</v>
      </c>
      <c r="V48" s="169">
        <f>_xlfn.IFNA(VLOOKUP(CONCATENATE($V$5,$B48,$C48),MOON!$A$8:$N$198,14,FALSE),0)</f>
        <v>0</v>
      </c>
      <c r="W48" s="169">
        <f>_xlfn.IFNA(VLOOKUP(CONCATENATE($W$5,$B48,$C48),DRY!$A$8:$N$198,14,FALSE),0)</f>
        <v>0</v>
      </c>
      <c r="X48" s="169">
        <f>_xlfn.IFNA(VLOOKUP(CONCATENATE($Y$5,$B48,$C48),[4]PCWA!$A$6:$N$198,14,FALSE),0)</f>
        <v>0</v>
      </c>
      <c r="Y48" s="169">
        <f>_xlfn.IFNA(VLOOKUP(CONCATENATE($Y$5,$B48,$C48),[4]PCWA!$A$6:$N$198,14,FALSE),0)</f>
        <v>0</v>
      </c>
      <c r="Z48" s="169">
        <f>_xlfn.IFNA(VLOOKUP(CONCATENATE($Z$5,$B48,$C48),MOOR!$A$6:$N$200,14,FALSE),0)</f>
        <v>0</v>
      </c>
      <c r="AA48" s="169"/>
      <c r="AB48" s="169"/>
      <c r="AC48" s="169"/>
      <c r="AD48" s="169">
        <f>_xlfn.IFNA(VLOOKUP(CONCATENATE($AD$5,$B48,$C48),HARV!$A$6:$N$198,14,FALSE),0)</f>
        <v>0</v>
      </c>
      <c r="AE48" s="169">
        <f>_xlfn.IFNA(VLOOKUP(CONCATENATE($AE$5,$B48,$C48),Spare4!$A$6:$N$200,14,FALSE),0)</f>
        <v>0</v>
      </c>
      <c r="AF48" s="169">
        <f>_xlfn.IFNA(VLOOKUP(CONCATENATE($AF$5,$B48,$C48),KAL!$A$6:$N$200,14,FALSE),0)</f>
        <v>0</v>
      </c>
      <c r="AG48" s="169">
        <f>_xlfn.IFNA(VLOOKUP(CONCATENATE($AG$5,$B48,$C48),DRY!$A$6:$N$198,14,FALSE),0)</f>
        <v>0</v>
      </c>
      <c r="AH48" s="169">
        <f>_xlfn.IFNA(VLOOKUP(CONCATENATE($AH$5,$B48,$C48),Spare5!$A$6:$N$197,14,FALSE),0)</f>
        <v>0</v>
      </c>
      <c r="AI48" s="170">
        <f>_xlfn.IFNA(VLOOKUP(CONCATENATE($AI$5,$B48,$C48),PCWA!$A$6:$N$231,14,FALSE),0)</f>
        <v>0</v>
      </c>
      <c r="AJ48" s="156"/>
    </row>
    <row r="49" spans="1:36" ht="13.5" thickBot="1" x14ac:dyDescent="0.25">
      <c r="A49" s="586"/>
      <c r="B49" s="173"/>
      <c r="C49" s="174"/>
      <c r="D49" s="174"/>
      <c r="E49" s="174"/>
      <c r="F49" s="175"/>
      <c r="G49" s="176"/>
      <c r="H49" s="177"/>
      <c r="I49" s="178"/>
      <c r="J49" s="176"/>
      <c r="K49" s="179">
        <f>_xlfn.IFNA(VLOOKUP(CONCATENATE($K$5,$B49,$C49),'SER1'!$A$6:$N$200,14,FALSE),0)</f>
        <v>0</v>
      </c>
      <c r="L49" s="179">
        <f>_xlfn.IFNA(VLOOKUP(CONCATENATE($L$5,$B49,$C49),ALB!$A$6:$N$200,14,FALSE),0)</f>
        <v>0</v>
      </c>
      <c r="M49" s="179">
        <f>_xlfn.IFNA(VLOOKUP(CONCATENATE($M$5,$B49,$C49),KR!$A$6:$N$182,14,FALSE),0)</f>
        <v>0</v>
      </c>
      <c r="N49" s="179">
        <f>_xlfn.IFNA(VLOOKUP(CONCATENATE($N$5,$B49,$C49),DARD!$A$6:$N$135,14,FALSE),0)</f>
        <v>0</v>
      </c>
      <c r="O49" s="179">
        <f>_xlfn.IFNA(VLOOKUP(CONCATENATE($O$5,$B49,$C49),AVON!$A$6:$N$144,14,FALSE),0)</f>
        <v>0</v>
      </c>
      <c r="P49" s="375"/>
      <c r="Q49" s="179">
        <f>_xlfn.IFNA(VLOOKUP(CONCATENATE($Q$5,$B49,$C49),MUR!$A$6:$N$203,14,FALSE),0)</f>
        <v>0</v>
      </c>
      <c r="R49" s="179">
        <f>_xlfn.IFNA(VLOOKUP(CONCATENATE($R$5,$B49,$C49),MOOR!$A$6:$N$200,14,FALSE),0)</f>
        <v>0</v>
      </c>
      <c r="S49" s="179">
        <f>_xlfn.IFNA(VLOOKUP(CONCATENATE($S$5,$B49,$C49),KAL!$A$6:$N$200,14,FALSE),0)</f>
        <v>0</v>
      </c>
      <c r="T49" s="179">
        <f>_xlfn.IFNA(VLOOKUP(CONCATENATE($T$5,$B49,$C49),MORT!$A$6:$N$200,14,FALSE),0)</f>
        <v>0</v>
      </c>
      <c r="U49" s="179">
        <f>_xlfn.IFNA(VLOOKUP(CONCATENATE($U$5,$B49,$C49),ESP!$A$6:$N$198,14,FALSE),0)</f>
        <v>0</v>
      </c>
      <c r="V49" s="179">
        <f>_xlfn.IFNA(VLOOKUP(CONCATENATE($V$5,$B49,$C49),MOON!$A$8:$N$198,14,FALSE),0)</f>
        <v>0</v>
      </c>
      <c r="W49" s="179">
        <f>_xlfn.IFNA(VLOOKUP(CONCATENATE($W$5,$B49,$C49),DRY!$A$8:$N$198,14,FALSE),0)</f>
        <v>0</v>
      </c>
      <c r="X49" s="179">
        <f>_xlfn.IFNA(VLOOKUP(CONCATENATE($Y$5,$B49,$C49),[4]PCWA!$A$6:$N$198,14,FALSE),0)</f>
        <v>0</v>
      </c>
      <c r="Y49" s="179">
        <f>_xlfn.IFNA(VLOOKUP(CONCATENATE($Y$5,$B49,$C49),[4]PCWA!$A$6:$N$198,14,FALSE),0)</f>
        <v>0</v>
      </c>
      <c r="Z49" s="179">
        <f>_xlfn.IFNA(VLOOKUP(CONCATENATE($Z$5,$B49,$C49),MOOR!$A$6:$N$200,14,FALSE),0)</f>
        <v>0</v>
      </c>
      <c r="AA49" s="179"/>
      <c r="AB49" s="179"/>
      <c r="AC49" s="179"/>
      <c r="AD49" s="179">
        <f>_xlfn.IFNA(VLOOKUP(CONCATENATE($AD$5,$B49,$C49),HARV!$A$6:$N$198,14,FALSE),0)</f>
        <v>0</v>
      </c>
      <c r="AE49" s="179">
        <f>_xlfn.IFNA(VLOOKUP(CONCATENATE($AE$5,$B49,$C49),Spare4!$A$6:$N$200,14,FALSE),0)</f>
        <v>0</v>
      </c>
      <c r="AF49" s="179">
        <f>_xlfn.IFNA(VLOOKUP(CONCATENATE($AF$5,$B49,$C49),KAL!$A$6:$N$200,14,FALSE),0)</f>
        <v>0</v>
      </c>
      <c r="AG49" s="179">
        <f>_xlfn.IFNA(VLOOKUP(CONCATENATE($AG$5,$B49,$C49),DRY!$A$6:$N$198,14,FALSE),0)</f>
        <v>0</v>
      </c>
      <c r="AH49" s="179">
        <f>_xlfn.IFNA(VLOOKUP(CONCATENATE($AH$5,$B49,$C49),Spare5!$A$6:$N$197,14,FALSE),0)</f>
        <v>0</v>
      </c>
      <c r="AI49" s="180">
        <f>_xlfn.IFNA(VLOOKUP(CONCATENATE($AI$5,$B49,$C49),PCWA!$A$6:$N$231,14,FALSE),0)</f>
        <v>0</v>
      </c>
      <c r="AJ49" s="156"/>
    </row>
    <row r="50" spans="1:36" ht="16.5" thickBot="1" x14ac:dyDescent="0.25">
      <c r="A50" s="586"/>
      <c r="B50" s="158" t="s">
        <v>19</v>
      </c>
      <c r="C50" s="158"/>
      <c r="D50" s="158"/>
      <c r="E50" s="158" t="s">
        <v>19</v>
      </c>
      <c r="F50" s="159"/>
      <c r="G50" s="159"/>
      <c r="H50" s="159"/>
      <c r="I50" s="160"/>
      <c r="J50" s="159"/>
      <c r="K50" s="161"/>
      <c r="L50" s="161"/>
      <c r="M50" s="161"/>
      <c r="N50" s="161"/>
      <c r="O50" s="161"/>
      <c r="P50" s="253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59"/>
    </row>
    <row r="51" spans="1:36" ht="15.75" x14ac:dyDescent="0.2">
      <c r="P51" s="235"/>
    </row>
    <row r="52" spans="1:36" x14ac:dyDescent="0.2">
      <c r="B52" s="28"/>
    </row>
    <row r="53" spans="1:36" x14ac:dyDescent="0.2">
      <c r="B53" s="28"/>
    </row>
    <row r="54" spans="1:36" x14ac:dyDescent="0.2">
      <c r="B54" s="28"/>
    </row>
    <row r="55" spans="1:36" x14ac:dyDescent="0.2">
      <c r="B55" s="28"/>
    </row>
    <row r="56" spans="1:36" x14ac:dyDescent="0.2">
      <c r="B56" s="28"/>
    </row>
    <row r="57" spans="1:36" x14ac:dyDescent="0.2">
      <c r="B57" s="28"/>
    </row>
    <row r="58" spans="1:36" x14ac:dyDescent="0.2">
      <c r="B58" s="28"/>
    </row>
    <row r="59" spans="1:36" x14ac:dyDescent="0.2">
      <c r="B59" s="28"/>
    </row>
    <row r="60" spans="1:36" x14ac:dyDescent="0.2">
      <c r="B60" s="28"/>
    </row>
    <row r="61" spans="1:36" x14ac:dyDescent="0.2">
      <c r="B61" s="28"/>
    </row>
    <row r="62" spans="1:36" x14ac:dyDescent="0.2">
      <c r="B62" s="28"/>
    </row>
    <row r="63" spans="1:36" x14ac:dyDescent="0.2">
      <c r="B63" s="28"/>
    </row>
    <row r="64" spans="1:36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</sheetData>
  <sortState xmlns:xlrd2="http://schemas.microsoft.com/office/spreadsheetml/2017/richdata2" ref="B11:J12">
    <sortCondition descending="1" ref="I11:I12"/>
  </sortState>
  <mergeCells count="69">
    <mergeCell ref="Q3:Q4"/>
    <mergeCell ref="R3:R4"/>
    <mergeCell ref="K3:K4"/>
    <mergeCell ref="L3:L4"/>
    <mergeCell ref="M3:M4"/>
    <mergeCell ref="N3:N4"/>
    <mergeCell ref="O3:O4"/>
    <mergeCell ref="P3:P4"/>
    <mergeCell ref="G1:G2"/>
    <mergeCell ref="A1:A50"/>
    <mergeCell ref="B1:B2"/>
    <mergeCell ref="C1:C2"/>
    <mergeCell ref="E1:E2"/>
    <mergeCell ref="F1:F2"/>
    <mergeCell ref="D1:D2"/>
    <mergeCell ref="D3:D4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AF3:AF4"/>
    <mergeCell ref="AG3:AG4"/>
    <mergeCell ref="AH3:AH4"/>
    <mergeCell ref="AI3:AI4"/>
    <mergeCell ref="AD3:AD4"/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</mergeCells>
  <conditionalFormatting sqref="C26:D26 D20:D25">
    <cfRule type="duplicateValues" dxfId="87" priority="430"/>
  </conditionalFormatting>
  <conditionalFormatting sqref="C26:D34 D25">
    <cfRule type="duplicateValues" dxfId="86" priority="8"/>
  </conditionalFormatting>
  <conditionalFormatting sqref="C40:D40">
    <cfRule type="duplicateValues" dxfId="85" priority="548"/>
  </conditionalFormatting>
  <conditionalFormatting sqref="C41:D41">
    <cfRule type="duplicateValues" dxfId="84" priority="550"/>
  </conditionalFormatting>
  <conditionalFormatting sqref="C42:D43 C35:D40">
    <cfRule type="duplicateValues" dxfId="83" priority="552"/>
  </conditionalFormatting>
  <conditionalFormatting sqref="C42:D1048576 C32:D37 D1 D3 D5:D20 C1:C16">
    <cfRule type="duplicateValues" dxfId="82" priority="439"/>
  </conditionalFormatting>
  <conditionalFormatting sqref="K6:O49 Q6:Y49">
    <cfRule type="cellIs" dxfId="81" priority="2" operator="lessThan">
      <formula>1</formula>
    </cfRule>
  </conditionalFormatting>
  <conditionalFormatting sqref="P6:P50">
    <cfRule type="cellIs" dxfId="80" priority="1" operator="lessThan">
      <formula>1</formula>
    </cfRule>
  </conditionalFormatting>
  <conditionalFormatting sqref="Z6:AI49">
    <cfRule type="cellIs" dxfId="79" priority="11" operator="lessThan">
      <formula>1</formula>
    </cfRule>
  </conditionalFormatting>
  <pageMargins left="0.25" right="0.25" top="0.75" bottom="0.75" header="0.3" footer="0.3"/>
  <pageSetup paperSize="9" scale="48" fitToHeight="0" pageOrder="overThenDown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E845-EFBA-4D2F-B77E-C8749DDE166B}">
  <sheetPr>
    <tabColor theme="9" tint="-0.249977111117893"/>
    <pageSetUpPr fitToPage="1"/>
  </sheetPr>
  <dimension ref="A1:AI134"/>
  <sheetViews>
    <sheetView zoomScale="80" zoomScaleNormal="80" zoomScaleSheetLayoutView="90" workbookViewId="0">
      <selection activeCell="R21" sqref="R21"/>
    </sheetView>
  </sheetViews>
  <sheetFormatPr defaultColWidth="14.42578125" defaultRowHeight="12.75" x14ac:dyDescent="0.2"/>
  <cols>
    <col min="1" max="1" width="3.7109375" style="4" bestFit="1" customWidth="1"/>
    <col min="2" max="2" width="28" style="5" bestFit="1" customWidth="1"/>
    <col min="3" max="3" width="23.7109375" style="5" bestFit="1" customWidth="1"/>
    <col min="4" max="4" width="23.7109375" style="5" customWidth="1"/>
    <col min="5" max="5" width="28.7109375" style="5" bestFit="1" customWidth="1"/>
    <col min="6" max="6" width="11.140625" style="4" bestFit="1" customWidth="1"/>
    <col min="7" max="7" width="4.5703125" style="4" bestFit="1" customWidth="1"/>
    <col min="8" max="8" width="6.7109375" style="4" bestFit="1" customWidth="1"/>
    <col min="9" max="9" width="6.5703125" style="6" bestFit="1" customWidth="1"/>
    <col min="10" max="10" width="8" style="2" bestFit="1" customWidth="1"/>
    <col min="11" max="12" width="8.28515625" style="2" bestFit="1" customWidth="1"/>
    <col min="13" max="15" width="8.7109375" style="2" bestFit="1" customWidth="1"/>
    <col min="16" max="16" width="8.7109375" style="2" customWidth="1"/>
    <col min="17" max="18" width="8.5703125" style="2" customWidth="1"/>
    <col min="19" max="19" width="7.85546875" style="2" bestFit="1" customWidth="1"/>
    <col min="20" max="20" width="7.5703125" style="2" bestFit="1" customWidth="1"/>
    <col min="21" max="21" width="8.5703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5703125" style="2" bestFit="1" customWidth="1"/>
    <col min="26" max="26" width="8" style="2" bestFit="1" customWidth="1"/>
    <col min="27" max="27" width="9" style="2" bestFit="1" customWidth="1"/>
    <col min="28" max="28" width="7.42578125" style="2" bestFit="1" customWidth="1"/>
    <col min="29" max="29" width="8.7109375" style="2" bestFit="1" customWidth="1"/>
    <col min="30" max="30" width="8.140625" style="2" bestFit="1" customWidth="1"/>
    <col min="31" max="31" width="8.5703125" style="2" bestFit="1" customWidth="1"/>
    <col min="32" max="32" width="8" style="2" bestFit="1" customWidth="1"/>
    <col min="33" max="33" width="9.28515625" style="6" bestFit="1" customWidth="1"/>
    <col min="34" max="34" width="7.85546875" style="6" bestFit="1" customWidth="1"/>
    <col min="35" max="16384" width="14.42578125" style="4"/>
  </cols>
  <sheetData>
    <row r="1" spans="1:35" s="3" customFormat="1" ht="12.75" customHeight="1" x14ac:dyDescent="0.2">
      <c r="A1" s="605" t="s">
        <v>144</v>
      </c>
      <c r="B1" s="606" t="s">
        <v>105</v>
      </c>
      <c r="C1" s="606" t="s">
        <v>111</v>
      </c>
      <c r="D1" s="414" t="s">
        <v>166</v>
      </c>
      <c r="E1" s="606" t="s">
        <v>0</v>
      </c>
      <c r="F1" s="606" t="s">
        <v>1</v>
      </c>
      <c r="G1" s="597" t="s">
        <v>74</v>
      </c>
      <c r="H1" s="600" t="s">
        <v>72</v>
      </c>
      <c r="I1" s="601" t="s">
        <v>3</v>
      </c>
      <c r="J1" s="602" t="s">
        <v>21</v>
      </c>
      <c r="K1" s="603" t="s">
        <v>143</v>
      </c>
      <c r="L1" s="590" t="s">
        <v>386</v>
      </c>
      <c r="M1" s="590" t="s">
        <v>129</v>
      </c>
      <c r="N1" s="590" t="s">
        <v>93</v>
      </c>
      <c r="O1" s="590" t="s">
        <v>387</v>
      </c>
      <c r="P1" s="590" t="s">
        <v>947</v>
      </c>
      <c r="Q1" s="590" t="s">
        <v>126</v>
      </c>
      <c r="R1" s="590" t="s">
        <v>138</v>
      </c>
      <c r="S1" s="590" t="s">
        <v>139</v>
      </c>
      <c r="T1" s="590" t="s">
        <v>388</v>
      </c>
      <c r="U1" s="590" t="s">
        <v>389</v>
      </c>
      <c r="V1" s="590" t="s">
        <v>127</v>
      </c>
      <c r="W1" s="590" t="s">
        <v>390</v>
      </c>
      <c r="X1" s="590" t="s">
        <v>140</v>
      </c>
      <c r="Y1" s="590" t="s">
        <v>391</v>
      </c>
      <c r="Z1" s="590" t="s">
        <v>131</v>
      </c>
      <c r="AA1" s="590" t="s">
        <v>128</v>
      </c>
      <c r="AB1" s="590" t="s">
        <v>141</v>
      </c>
      <c r="AC1" s="590" t="s">
        <v>142</v>
      </c>
      <c r="AD1" s="590"/>
      <c r="AE1" s="590"/>
      <c r="AF1" s="590"/>
      <c r="AG1" s="590"/>
      <c r="AH1" s="594"/>
      <c r="AI1" s="145"/>
    </row>
    <row r="2" spans="1:35" s="3" customFormat="1" ht="12.75" customHeight="1" x14ac:dyDescent="0.2">
      <c r="A2" s="605"/>
      <c r="B2" s="596"/>
      <c r="C2" s="596"/>
      <c r="D2" s="145"/>
      <c r="E2" s="596"/>
      <c r="F2" s="596"/>
      <c r="G2" s="597"/>
      <c r="H2" s="598"/>
      <c r="I2" s="597"/>
      <c r="J2" s="599"/>
      <c r="K2" s="604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5"/>
      <c r="AI2" s="145"/>
    </row>
    <row r="3" spans="1:35" s="3" customFormat="1" ht="12.75" customHeight="1" x14ac:dyDescent="0.2">
      <c r="A3" s="605"/>
      <c r="B3" s="596" t="s">
        <v>4</v>
      </c>
      <c r="C3" s="596" t="s">
        <v>5</v>
      </c>
      <c r="D3" s="145" t="s">
        <v>167</v>
      </c>
      <c r="E3" s="596" t="s">
        <v>9</v>
      </c>
      <c r="F3" s="596" t="s">
        <v>6</v>
      </c>
      <c r="G3" s="597" t="s">
        <v>2</v>
      </c>
      <c r="H3" s="598" t="s">
        <v>73</v>
      </c>
      <c r="I3" s="597" t="s">
        <v>7</v>
      </c>
      <c r="J3" s="599" t="s">
        <v>20</v>
      </c>
      <c r="K3" s="607" t="s">
        <v>385</v>
      </c>
      <c r="L3" s="592" t="s">
        <v>370</v>
      </c>
      <c r="M3" s="592">
        <v>45354</v>
      </c>
      <c r="N3" s="592" t="s">
        <v>392</v>
      </c>
      <c r="O3" s="592">
        <v>45403</v>
      </c>
      <c r="P3" s="592">
        <v>45410</v>
      </c>
      <c r="Q3" s="592" t="s">
        <v>393</v>
      </c>
      <c r="R3" s="592">
        <v>45423</v>
      </c>
      <c r="S3" s="592">
        <v>45444</v>
      </c>
      <c r="T3" s="592" t="s">
        <v>394</v>
      </c>
      <c r="U3" s="592">
        <v>45465</v>
      </c>
      <c r="V3" s="592" t="s">
        <v>395</v>
      </c>
      <c r="W3" s="592" t="s">
        <v>396</v>
      </c>
      <c r="X3" s="592" t="s">
        <v>397</v>
      </c>
      <c r="Y3" s="592" t="s">
        <v>136</v>
      </c>
      <c r="Z3" s="592" t="s">
        <v>398</v>
      </c>
      <c r="AA3" s="592" t="s">
        <v>399</v>
      </c>
      <c r="AB3" s="592" t="s">
        <v>382</v>
      </c>
      <c r="AC3" s="592" t="s">
        <v>400</v>
      </c>
      <c r="AD3" s="592"/>
      <c r="AE3" s="592"/>
      <c r="AF3" s="592"/>
      <c r="AG3" s="592"/>
      <c r="AH3" s="593"/>
      <c r="AI3" s="145"/>
    </row>
    <row r="4" spans="1:35" s="2" customFormat="1" ht="12.75" customHeight="1" x14ac:dyDescent="0.2">
      <c r="A4" s="605"/>
      <c r="B4" s="596" t="s">
        <v>4</v>
      </c>
      <c r="C4" s="596"/>
      <c r="D4" s="145"/>
      <c r="E4" s="596"/>
      <c r="F4" s="596"/>
      <c r="G4" s="597"/>
      <c r="H4" s="598"/>
      <c r="I4" s="597"/>
      <c r="J4" s="599"/>
      <c r="K4" s="607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3"/>
      <c r="AI4" s="146"/>
    </row>
    <row r="5" spans="1:35" s="2" customFormat="1" ht="16.5" thickBot="1" x14ac:dyDescent="0.25">
      <c r="A5" s="605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46" t="s">
        <v>115</v>
      </c>
      <c r="L5" s="447" t="s">
        <v>115</v>
      </c>
      <c r="M5" s="447" t="s">
        <v>115</v>
      </c>
      <c r="N5" s="447" t="s">
        <v>115</v>
      </c>
      <c r="O5" s="447" t="s">
        <v>115</v>
      </c>
      <c r="P5" s="447" t="s">
        <v>115</v>
      </c>
      <c r="Q5" s="447" t="s">
        <v>115</v>
      </c>
      <c r="R5" s="447" t="s">
        <v>115</v>
      </c>
      <c r="S5" s="447" t="s">
        <v>115</v>
      </c>
      <c r="T5" s="447" t="s">
        <v>115</v>
      </c>
      <c r="U5" s="447" t="s">
        <v>115</v>
      </c>
      <c r="V5" s="447" t="s">
        <v>115</v>
      </c>
      <c r="W5" s="447" t="s">
        <v>115</v>
      </c>
      <c r="X5" s="447" t="s">
        <v>115</v>
      </c>
      <c r="Y5" s="447" t="s">
        <v>115</v>
      </c>
      <c r="Z5" s="447" t="s">
        <v>115</v>
      </c>
      <c r="AA5" s="447" t="s">
        <v>115</v>
      </c>
      <c r="AB5" s="447" t="s">
        <v>115</v>
      </c>
      <c r="AC5" s="447" t="s">
        <v>115</v>
      </c>
      <c r="AD5" s="277"/>
      <c r="AE5" s="277"/>
      <c r="AF5" s="277"/>
      <c r="AG5" s="277"/>
      <c r="AH5" s="278"/>
      <c r="AI5" s="146"/>
    </row>
    <row r="6" spans="1:35" s="3" customFormat="1" x14ac:dyDescent="0.2">
      <c r="A6" s="605"/>
      <c r="B6" s="493" t="s">
        <v>231</v>
      </c>
      <c r="C6" s="494" t="s">
        <v>232</v>
      </c>
      <c r="D6" s="494" t="s">
        <v>232</v>
      </c>
      <c r="E6" s="494" t="s">
        <v>195</v>
      </c>
      <c r="F6" s="495">
        <v>45366</v>
      </c>
      <c r="G6" s="496">
        <v>22</v>
      </c>
      <c r="H6" s="497">
        <f t="shared" ref="H6:H12" si="0">COUNTIF(K6:AI6,"&gt;0")</f>
        <v>6</v>
      </c>
      <c r="I6" s="513">
        <f t="shared" ref="I6:I12" si="1">SUM(K6:AJ6)</f>
        <v>41</v>
      </c>
      <c r="J6" s="499">
        <f t="shared" ref="J6:J12" si="2">RANK(I6,$I$6:$I$50)</f>
        <v>1</v>
      </c>
      <c r="K6" s="107">
        <f>_xlfn.IFNA(VLOOKUP(CONCATENATE($K$5,$B6,$C6),CAP!$A$6:$N$200,14,FALSE),0)</f>
        <v>0</v>
      </c>
      <c r="L6" s="107">
        <f>_xlfn.IFNA(VLOOKUP(CONCATENATE($L$5,$B6,$C6),'SER1'!$A$6:$N$200,14,FALSE),0)</f>
        <v>0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7</v>
      </c>
      <c r="O6" s="107">
        <f>_xlfn.IFNA(VLOOKUP(CONCATENATE($O$5,$B6,$C6),'SER2'!$A$6:$N$200,14,FALSE),0)</f>
        <v>7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7</v>
      </c>
      <c r="R6" s="107">
        <f>_xlfn.IFNA(VLOOKUP(CONCATENATE($R$5,$B6,$C6),AVON!$A$6:$N$200,14,FALSE),0)</f>
        <v>0</v>
      </c>
      <c r="S6" s="107">
        <f>_xlfn.IFNA(VLOOKUP(CONCATENATE($S$5,$B6,$C6),MUR!$A$6:$N$200,14,FALSE),0)</f>
        <v>7</v>
      </c>
      <c r="T6" s="107">
        <f>_xlfn.IFNA(VLOOKUP(CONCATENATE($T$5,$B6,$C6),MOOR!$A$6:$N$200,14,FALSE),0)</f>
        <v>0</v>
      </c>
      <c r="U6" s="107">
        <f>_xlfn.IFNA(VLOOKUP(CONCATENATE($U$5,$B6,$C6),MORT!$A$6:$N$198,14,FALSE),0)</f>
        <v>0</v>
      </c>
      <c r="V6" s="107">
        <f>_xlfn.IFNA(VLOOKUP(CONCATENATE($V$5,$B6,$C6),KAL!$A$8:$N$198,14,FALSE),0)</f>
        <v>0</v>
      </c>
      <c r="W6" s="107">
        <f>_xlfn.IFNA(VLOOKUP(CONCATENATE($W$5,$B6,$C6),GID!$A$8:$N$198,14,FALSE),0)</f>
        <v>0</v>
      </c>
      <c r="X6" s="107">
        <f>_xlfn.IFNA(VLOOKUP(CONCATENATE($X$5,$B6,$C6),KEL!$A$6:$N$198,14,FALSE),0)</f>
        <v>0</v>
      </c>
      <c r="Y6" s="107">
        <f>_xlfn.IFNA(VLOOKUP(CONCATENATE($Y$5,$B6,$C6),ESP!$A$6:$N$198,14,FALSE),0)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7</v>
      </c>
      <c r="AB6" s="107">
        <f>_xlfn.IFNA(VLOOKUP(CONCATENATE($AB$5,$B6,$C6),WALL!$A$6:$N$200,14,FALSE),0)</f>
        <v>0</v>
      </c>
      <c r="AC6" s="107">
        <f>_xlfn.IFNA(VLOOKUP(CONCATENATE($AC$5,$B6,$C6),PCWA!$A$6:$N$200,14,FALSE),0)</f>
        <v>6</v>
      </c>
      <c r="AD6" s="100">
        <f>_xlfn.IFNA(VLOOKUP(CONCATENATE($AD$5,$B6,$C6),HARV!$A$6:$N$198,14,FALSE),0)</f>
        <v>0</v>
      </c>
      <c r="AE6" s="100">
        <f>_xlfn.IFNA(VLOOKUP(CONCATENATE($AE$5,$B6,$C6),KAL!$A$6:$N$200,14,FALSE),0)</f>
        <v>0</v>
      </c>
      <c r="AF6" s="362">
        <f>_xlfn.IFNA(VLOOKUP(CONCATENATE($AF$5,$B6,$C6),DRY!$A$6:$N$198,14,FALSE),0)</f>
        <v>0</v>
      </c>
      <c r="AG6" s="100">
        <f>_xlfn.IFNA(VLOOKUP(CONCATENATE($AG$5,$B6,$C6),Spare5!$A$6:$N$197,14,FALSE),0)</f>
        <v>0</v>
      </c>
      <c r="AH6" s="101">
        <f>_xlfn.IFNA(VLOOKUP(CONCATENATE($AH$5,$B6,$C6),PCWA!$A$6:$N$231,14,FALSE),0)</f>
        <v>0</v>
      </c>
      <c r="AI6" s="146"/>
    </row>
    <row r="7" spans="1:35" s="3" customFormat="1" x14ac:dyDescent="0.2">
      <c r="A7" s="605"/>
      <c r="B7" s="500" t="s">
        <v>517</v>
      </c>
      <c r="C7" s="501" t="s">
        <v>234</v>
      </c>
      <c r="D7" s="501" t="s">
        <v>235</v>
      </c>
      <c r="E7" s="501" t="s">
        <v>236</v>
      </c>
      <c r="F7" s="502">
        <v>45372</v>
      </c>
      <c r="G7" s="503">
        <v>17</v>
      </c>
      <c r="H7" s="504">
        <f t="shared" si="0"/>
        <v>5</v>
      </c>
      <c r="I7" s="505">
        <f t="shared" si="1"/>
        <v>18</v>
      </c>
      <c r="J7" s="506">
        <f t="shared" si="2"/>
        <v>2</v>
      </c>
      <c r="K7" s="107">
        <f>_xlfn.IFNA(VLOOKUP(CONCATENATE($K$5,$B7,$C7),CAP!$A$6:$N$200,14,FALSE),0)</f>
        <v>2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0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0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5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0</v>
      </c>
      <c r="U7" s="107">
        <f>_xlfn.IFNA(VLOOKUP(CONCATENATE($U$5,$B7,$C7),MORT!$A$6:$N$198,14,FALSE),0)</f>
        <v>0</v>
      </c>
      <c r="V7" s="107">
        <f>_xlfn.IFNA(VLOOKUP(CONCATENATE($V$5,$B7,$C7),KAL!$A$8:$N$198,14,FALSE),0)</f>
        <v>0</v>
      </c>
      <c r="W7" s="107">
        <f>_xlfn.IFNA(VLOOKUP(CONCATENATE($W$5,$B7,$C7),GID!$A$8:$N$198,14,FALSE),0)</f>
        <v>1</v>
      </c>
      <c r="X7" s="107">
        <f>_xlfn.IFNA(VLOOKUP(CONCATENATE($X$5,$B7,$C7),KEL!$A$6:$N$198,14,FALSE),0)</f>
        <v>5</v>
      </c>
      <c r="Y7" s="107">
        <f>_xlfn.IFNA(VLOOKUP(CONCATENATE($Y$5,$B7,$C7),ESP!$A$6:$N$198,14,FALSE),0)</f>
        <v>0</v>
      </c>
      <c r="Z7" s="107">
        <f>_xlfn.IFNA(VLOOKUP(CONCATENATE($Z$5,$B7,$C7),MOON!$A$6:$N$195,14,FALSE),0)</f>
        <v>5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_xlfn.IFNA(VLOOKUP(CONCATENATE($AC$5,$B7,$C7),PCWA!$A$6:$N$200,14,FALSE),0)</f>
        <v>0</v>
      </c>
      <c r="AD7" s="107">
        <f>_xlfn.IFNA(VLOOKUP(CONCATENATE($AD$5,$B7,$C7),HARV!$A$6:$N$198,14,FALSE),0)</f>
        <v>0</v>
      </c>
      <c r="AE7" s="107">
        <f>_xlfn.IFNA(VLOOKUP(CONCATENATE($AE$5,$B7,$C7),KAL!$A$6:$N$200,14,FALSE),0)</f>
        <v>0</v>
      </c>
      <c r="AF7" s="107">
        <f>_xlfn.IFNA(VLOOKUP(CONCATENATE($AF$5,$B7,$C7),DRY!$A$6:$N$198,14,FALSE),0)</f>
        <v>0</v>
      </c>
      <c r="AG7" s="107">
        <f>_xlfn.IFNA(VLOOKUP(CONCATENATE($AG$5,$B7,$C7),Spare5!$A$6:$N$197,14,FALSE),0)</f>
        <v>0</v>
      </c>
      <c r="AH7" s="108">
        <f>_xlfn.IFNA(VLOOKUP(CONCATENATE($AH$5,$B7,$C7),PCWA!$A$6:$N$231,14,FALSE),0)</f>
        <v>0</v>
      </c>
      <c r="AI7" s="146"/>
    </row>
    <row r="8" spans="1:35" s="3" customFormat="1" x14ac:dyDescent="0.2">
      <c r="A8" s="605"/>
      <c r="B8" s="500" t="s">
        <v>777</v>
      </c>
      <c r="C8" s="507" t="s">
        <v>778</v>
      </c>
      <c r="D8" s="507" t="s">
        <v>779</v>
      </c>
      <c r="E8" s="507" t="s">
        <v>203</v>
      </c>
      <c r="F8" s="508">
        <v>45532</v>
      </c>
      <c r="G8" s="509">
        <v>17</v>
      </c>
      <c r="H8" s="504">
        <f t="shared" si="0"/>
        <v>2</v>
      </c>
      <c r="I8" s="505">
        <f t="shared" si="1"/>
        <v>8</v>
      </c>
      <c r="J8" s="506">
        <f t="shared" si="2"/>
        <v>3</v>
      </c>
      <c r="K8" s="107">
        <f>_xlfn.IFNA(VLOOKUP(CONCATENATE($K$5,$B8,$C8),CAP!$A$6:$N$200,14,FALSE),0)</f>
        <v>0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0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0</v>
      </c>
      <c r="S8" s="107">
        <f>_xlfn.IFNA(VLOOKUP(CONCATENATE($S$5,$B8,$C8),MUR!$A$6:$N$200,14,FALSE),0)</f>
        <v>5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0</v>
      </c>
      <c r="V8" s="107">
        <f>_xlfn.IFNA(VLOOKUP(CONCATENATE($V$5,$B8,$C8),KAL!$A$8:$N$198,14,FALSE),0)</f>
        <v>0</v>
      </c>
      <c r="W8" s="107">
        <f>_xlfn.IFNA(VLOOKUP(CONCATENATE($W$5,$B8,$C8),GID!$A$8:$N$198,14,FALSE),0)</f>
        <v>0</v>
      </c>
      <c r="X8" s="107">
        <f>_xlfn.IFNA(VLOOKUP(CONCATENATE($X$5,$B8,$C8),KEL!$A$6:$N$198,14,FALSE),0)</f>
        <v>0</v>
      </c>
      <c r="Y8" s="107">
        <f>_xlfn.IFNA(VLOOKUP(CONCATENATE($Y$5,$B8,$C8),ESP!$A$6:$N$198,14,FALSE),0)</f>
        <v>0</v>
      </c>
      <c r="Z8" s="107">
        <f>_xlfn.IFNA(VLOOKUP(CONCATENATE($Z$5,$B8,$C8),MOON!$A$6:$N$195,14,FALSE),0)</f>
        <v>0</v>
      </c>
      <c r="AA8" s="107">
        <f>_xlfn.IFNA(VLOOKUP(CONCATENATE($AA$5,$B8,$C8),DRY!$A$6:$N$200,14,FALSE),0)</f>
        <v>3</v>
      </c>
      <c r="AB8" s="107">
        <f>_xlfn.IFNA(VLOOKUP(CONCATENATE($AB$5,$B8,$C8),WALL!$A$6:$N$200,14,FALSE),0)</f>
        <v>0</v>
      </c>
      <c r="AC8" s="107">
        <f>_xlfn.IFNA(VLOOKUP(CONCATENATE($AC$5,$B8,$C8),PCWA!$A$6:$N$200,14,FALSE),0)</f>
        <v>0</v>
      </c>
      <c r="AD8" s="107">
        <f>_xlfn.IFNA(VLOOKUP(CONCATENATE($AD$5,$B8,$C8),HARV!$A$6:$N$198,14,FALSE),0)</f>
        <v>0</v>
      </c>
      <c r="AE8" s="107">
        <f>_xlfn.IFNA(VLOOKUP(CONCATENATE($AE$5,$B8,$C8),KAL!$A$6:$N$200,14,FALSE),0)</f>
        <v>0</v>
      </c>
      <c r="AF8" s="107">
        <f>_xlfn.IFNA(VLOOKUP(CONCATENATE($AF$5,$B8,$C8),DRY!$A$6:$N$198,14,FALSE),0)</f>
        <v>0</v>
      </c>
      <c r="AG8" s="107">
        <f>_xlfn.IFNA(VLOOKUP(CONCATENATE($AG$5,$B8,$C8),Spare5!$A$6:$N$197,14,FALSE),0)</f>
        <v>0</v>
      </c>
      <c r="AH8" s="108">
        <f>_xlfn.IFNA(VLOOKUP(CONCATENATE($AH$5,$B8,$C8),PCWA!$A$6:$N$231,14,FALSE),0)</f>
        <v>0</v>
      </c>
      <c r="AI8" s="146"/>
    </row>
    <row r="9" spans="1:35" s="3" customFormat="1" x14ac:dyDescent="0.2">
      <c r="A9" s="605"/>
      <c r="B9" s="102" t="s">
        <v>237</v>
      </c>
      <c r="C9" s="109" t="s">
        <v>238</v>
      </c>
      <c r="D9" s="109"/>
      <c r="E9" s="109" t="s">
        <v>239</v>
      </c>
      <c r="F9" s="110">
        <v>45381</v>
      </c>
      <c r="G9" s="106">
        <v>23</v>
      </c>
      <c r="H9" s="104">
        <f t="shared" si="0"/>
        <v>1</v>
      </c>
      <c r="I9" s="105">
        <f t="shared" si="1"/>
        <v>6</v>
      </c>
      <c r="J9" s="445">
        <f t="shared" si="2"/>
        <v>4</v>
      </c>
      <c r="K9" s="107">
        <f>_xlfn.IFNA(VLOOKUP(CONCATENATE($K$5,$B9,$C9),CAP!$A$6:$N$200,14,FALSE),0)</f>
        <v>0</v>
      </c>
      <c r="L9" s="107">
        <f>_xlfn.IFNA(VLOOKUP(CONCATENATE($L$5,$B9,$C9),'SER1'!$A$6:$N$200,14,FALSE),0)</f>
        <v>6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0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0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_xlfn.IFNA(VLOOKUP(CONCATENATE($V$5,$B9,$C9),KAL!$A$8:$N$198,14,FALSE),0)</f>
        <v>0</v>
      </c>
      <c r="W9" s="107">
        <f>_xlfn.IFNA(VLOOKUP(CONCATENATE($W$5,$B9,$C9),GID!$A$8:$N$198,14,FALSE),0)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_xlfn.IFNA(VLOOKUP(CONCATENATE($Y$5,$B9,$C9),ESP!$A$6:$N$198,14,FALSE),0)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_xlfn.IFNA(VLOOKUP(CONCATENATE($AC$5,$B9,$C9),PCWA!$A$6:$N$200,14,FALSE),0)</f>
        <v>0</v>
      </c>
      <c r="AD9" s="107">
        <f>_xlfn.IFNA(VLOOKUP(CONCATENATE($AD$5,$B9,$C9),HARV!$A$6:$N$198,14,FALSE),0)</f>
        <v>0</v>
      </c>
      <c r="AE9" s="107">
        <f>_xlfn.IFNA(VLOOKUP(CONCATENATE($AE$5,$B9,$C9),KAL!$A$6:$N$200,14,FALSE),0)</f>
        <v>0</v>
      </c>
      <c r="AF9" s="107">
        <f>_xlfn.IFNA(VLOOKUP(CONCATENATE($AF$5,$B9,$C9),DRY!$A$6:$N$198,14,FALSE),0)</f>
        <v>0</v>
      </c>
      <c r="AG9" s="107">
        <f>_xlfn.IFNA(VLOOKUP(CONCATENATE($AG$5,$B9,$C9),Spare5!$A$6:$N$197,14,FALSE),0)</f>
        <v>0</v>
      </c>
      <c r="AH9" s="108">
        <f>_xlfn.IFNA(VLOOKUP(CONCATENATE($AH$5,$B9,$C9),PCWA!$A$6:$N$231,14,FALSE),0)</f>
        <v>0</v>
      </c>
      <c r="AI9" s="146"/>
    </row>
    <row r="10" spans="1:35" s="3" customFormat="1" x14ac:dyDescent="0.2">
      <c r="A10" s="605"/>
      <c r="B10" s="102" t="s">
        <v>604</v>
      </c>
      <c r="C10" s="109" t="s">
        <v>605</v>
      </c>
      <c r="D10" s="109" t="s">
        <v>605</v>
      </c>
      <c r="E10" s="109" t="s">
        <v>588</v>
      </c>
      <c r="F10" s="110">
        <v>45527</v>
      </c>
      <c r="G10" s="106">
        <v>19</v>
      </c>
      <c r="H10" s="104">
        <f t="shared" si="0"/>
        <v>1</v>
      </c>
      <c r="I10" s="105">
        <f t="shared" si="1"/>
        <v>6</v>
      </c>
      <c r="J10" s="445">
        <f t="shared" si="2"/>
        <v>4</v>
      </c>
      <c r="K10" s="107">
        <f>_xlfn.IFNA(VLOOKUP(CONCATENATE($K$5,$B10,$C10),CAP!$A$6:$N$200,14,FALSE),0)</f>
        <v>0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0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0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0</v>
      </c>
      <c r="V10" s="107">
        <f>_xlfn.IFNA(VLOOKUP(CONCATENATE($V$5,$B10,$C10),KAL!$A$8:$N$198,14,FALSE),0)</f>
        <v>0</v>
      </c>
      <c r="W10" s="107">
        <f>_xlfn.IFNA(VLOOKUP(CONCATENATE($W$5,$B10,$C10),GID!$A$8:$N$198,14,FALSE),0)</f>
        <v>0</v>
      </c>
      <c r="X10" s="107">
        <f>_xlfn.IFNA(VLOOKUP(CONCATENATE($X$5,$B10,$C10),KEL!$A$6:$N$198,14,FALSE),0)</f>
        <v>0</v>
      </c>
      <c r="Y10" s="107">
        <f>_xlfn.IFNA(VLOOKUP(CONCATENATE($Y$5,$B10,$C10),ESP!$A$6:$N$198,14,FALSE),0)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6</v>
      </c>
      <c r="AB10" s="107">
        <f>_xlfn.IFNA(VLOOKUP(CONCATENATE($AB$5,$B10,$C10),WALL!$A$6:$N$200,14,FALSE),0)</f>
        <v>0</v>
      </c>
      <c r="AC10" s="107">
        <f>_xlfn.IFNA(VLOOKUP(CONCATENATE($AC$5,$B10,$C10),PCWA!$A$6:$N$200,14,FALSE),0)</f>
        <v>0</v>
      </c>
      <c r="AD10" s="107">
        <f>_xlfn.IFNA(VLOOKUP(CONCATENATE($AD$5,$B10,$C10),HARV!$A$6:$N$198,14,FALSE),0)</f>
        <v>0</v>
      </c>
      <c r="AE10" s="107">
        <f>_xlfn.IFNA(VLOOKUP(CONCATENATE($AE$5,$B10,$C10),KAL!$A$6:$N$200,14,FALSE),0)</f>
        <v>0</v>
      </c>
      <c r="AF10" s="107">
        <f>_xlfn.IFNA(VLOOKUP(CONCATENATE($AF$5,$B10,$C10),DRY!$A$6:$N$198,14,FALSE),0)</f>
        <v>0</v>
      </c>
      <c r="AG10" s="107">
        <f>_xlfn.IFNA(VLOOKUP(CONCATENATE($AG$5,$B10,$C10),Spare5!$A$6:$N$197,14,FALSE),0)</f>
        <v>0</v>
      </c>
      <c r="AH10" s="108">
        <f>_xlfn.IFNA(VLOOKUP(CONCATENATE($AH$5,$B10,$C10),PCWA!$A$6:$N$231,14,FALSE),0)</f>
        <v>0</v>
      </c>
      <c r="AI10" s="146"/>
    </row>
    <row r="11" spans="1:35" x14ac:dyDescent="0.2">
      <c r="A11" s="605"/>
      <c r="B11" s="102" t="s">
        <v>231</v>
      </c>
      <c r="C11" s="109" t="s">
        <v>233</v>
      </c>
      <c r="D11" s="109" t="s">
        <v>233</v>
      </c>
      <c r="E11" s="109" t="s">
        <v>195</v>
      </c>
      <c r="F11" s="110">
        <v>45366</v>
      </c>
      <c r="G11" s="106">
        <v>22</v>
      </c>
      <c r="H11" s="104">
        <f t="shared" si="0"/>
        <v>1</v>
      </c>
      <c r="I11" s="105">
        <f t="shared" si="1"/>
        <v>4</v>
      </c>
      <c r="J11" s="445">
        <f t="shared" si="2"/>
        <v>6</v>
      </c>
      <c r="K11" s="107">
        <f>_xlfn.IFNA(VLOOKUP(CONCATENATE($K$5,$B11,$C11),CAP!$A$6:$N$200,14,FALSE),0)</f>
        <v>0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4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0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0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0</v>
      </c>
      <c r="V11" s="107">
        <f>_xlfn.IFNA(VLOOKUP(CONCATENATE($V$5,$B11,$C11),KAL!$A$8:$N$198,14,FALSE),0)</f>
        <v>0</v>
      </c>
      <c r="W11" s="107">
        <f>_xlfn.IFNA(VLOOKUP(CONCATENATE($W$5,$B11,$C11),GID!$A$8:$N$198,14,FALSE),0)</f>
        <v>0</v>
      </c>
      <c r="X11" s="107">
        <f>_xlfn.IFNA(VLOOKUP(CONCATENATE($X$5,$B11,$C11),KEL!$A$6:$N$198,14,FALSE),0)</f>
        <v>0</v>
      </c>
      <c r="Y11" s="107">
        <f>_xlfn.IFNA(VLOOKUP(CONCATENATE($Y$5,$B11,$C11),ESP!$A$6:$N$198,14,FALSE),0)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0</v>
      </c>
      <c r="AB11" s="107">
        <f>_xlfn.IFNA(VLOOKUP(CONCATENATE($AB$5,$B11,$C11),WALL!$A$6:$N$200,14,FALSE),0)</f>
        <v>0</v>
      </c>
      <c r="AC11" s="107">
        <f>_xlfn.IFNA(VLOOKUP(CONCATENATE($AC$5,$B11,$C11),PCWA!$A$6:$N$200,14,FALSE),0)</f>
        <v>0</v>
      </c>
      <c r="AD11" s="107"/>
      <c r="AE11" s="107">
        <f>_xlfn.IFNA(VLOOKUP(CONCATENATE($AE$5,$B11,$C11),KAL!$A$6:$N$200,14,FALSE),0)</f>
        <v>0</v>
      </c>
      <c r="AF11" s="107">
        <f>_xlfn.IFNA(VLOOKUP(CONCATENATE($AF$5,$B11,$C11),DRY!$A$6:$N$198,14,FALSE),0)</f>
        <v>0</v>
      </c>
      <c r="AG11" s="107"/>
      <c r="AH11" s="108"/>
      <c r="AI11" s="146"/>
    </row>
    <row r="12" spans="1:35" x14ac:dyDescent="0.2">
      <c r="A12" s="605"/>
      <c r="B12" s="102" t="s">
        <v>240</v>
      </c>
      <c r="C12" s="109" t="s">
        <v>241</v>
      </c>
      <c r="D12" s="109"/>
      <c r="E12" s="109" t="s">
        <v>242</v>
      </c>
      <c r="F12" s="110">
        <v>45412</v>
      </c>
      <c r="G12" s="106">
        <v>23</v>
      </c>
      <c r="H12" s="104">
        <f t="shared" si="0"/>
        <v>0</v>
      </c>
      <c r="I12" s="105">
        <f t="shared" si="1"/>
        <v>0</v>
      </c>
      <c r="J12" s="445">
        <f t="shared" si="2"/>
        <v>7</v>
      </c>
      <c r="K12" s="107">
        <f>_xlfn.IFNA(VLOOKUP(CONCATENATE($K$5,$B12,$C12),CAP!$A$6:$N$200,14,FALSE),0)</f>
        <v>0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0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0</v>
      </c>
      <c r="S12" s="107">
        <f>_xlfn.IFNA(VLOOKUP(CONCATENATE($S$5,$B12,$C12),MUR!$A$6:$N$200,14,FALSE),0)</f>
        <v>0</v>
      </c>
      <c r="T12" s="107">
        <f>_xlfn.IFNA(VLOOKUP(CONCATENATE($T$5,$B12,$C12),MOOR!$A$6:$N$200,14,FALSE),0)</f>
        <v>0</v>
      </c>
      <c r="U12" s="107">
        <f>_xlfn.IFNA(VLOOKUP(CONCATENATE($U$5,$B12,$C12),MORT!$A$6:$N$198,14,FALSE),0)</f>
        <v>0</v>
      </c>
      <c r="V12" s="107">
        <f>_xlfn.IFNA(VLOOKUP(CONCATENATE($V$5,$B12,$C12),KAL!$A$8:$N$198,14,FALSE),0)</f>
        <v>0</v>
      </c>
      <c r="W12" s="107">
        <f>_xlfn.IFNA(VLOOKUP(CONCATENATE($W$5,$B12,$C12),GID!$A$8:$N$198,14,FALSE),0)</f>
        <v>0</v>
      </c>
      <c r="X12" s="107">
        <f>_xlfn.IFNA(VLOOKUP(CONCATENATE($X$5,$B12,$C12),KEL!$A$6:$N$198,14,FALSE),0)</f>
        <v>0</v>
      </c>
      <c r="Y12" s="107">
        <f>_xlfn.IFNA(VLOOKUP(CONCATENATE($Y$5,$B12,$C12),ESP!$A$6:$N$198,14,FALSE),0)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0</v>
      </c>
      <c r="AB12" s="107">
        <f>_xlfn.IFNA(VLOOKUP(CONCATENATE($AB$5,$B12,$C12),WALL!$A$6:$N$200,14,FALSE),0)</f>
        <v>0</v>
      </c>
      <c r="AC12" s="107">
        <f>_xlfn.IFNA(VLOOKUP(CONCATENATE($AC$5,$B12,$C12),PCWA!$A$6:$N$200,14,FALSE),0)</f>
        <v>0</v>
      </c>
      <c r="AD12" s="107"/>
      <c r="AE12" s="107"/>
      <c r="AF12" s="107"/>
      <c r="AG12" s="107"/>
      <c r="AH12" s="108"/>
      <c r="AI12" s="146"/>
    </row>
    <row r="13" spans="1:35" x14ac:dyDescent="0.2">
      <c r="A13" s="605"/>
      <c r="B13" s="102" t="s">
        <v>780</v>
      </c>
      <c r="C13" s="109" t="s">
        <v>781</v>
      </c>
      <c r="D13" s="109" t="s">
        <v>781</v>
      </c>
      <c r="E13" s="109" t="s">
        <v>584</v>
      </c>
      <c r="F13" s="110">
        <v>45532</v>
      </c>
      <c r="G13" s="106">
        <v>18</v>
      </c>
      <c r="H13" s="104">
        <f t="shared" ref="H13:H23" si="3">COUNTIF(K13:AI13,"&gt;0")</f>
        <v>0</v>
      </c>
      <c r="I13" s="105">
        <f t="shared" ref="I13:I23" si="4">SUM(K13:AJ13)</f>
        <v>0</v>
      </c>
      <c r="J13" s="445">
        <f t="shared" ref="J13:J23" si="5">RANK(I13,$I$6:$I$50)</f>
        <v>7</v>
      </c>
      <c r="K13" s="107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0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0</v>
      </c>
      <c r="U13" s="107">
        <f>_xlfn.IFNA(VLOOKUP(CONCATENATE($U$5,$B13,$C13),MORT!$A$6:$N$198,14,FALSE),0)</f>
        <v>0</v>
      </c>
      <c r="V13" s="107">
        <f>_xlfn.IFNA(VLOOKUP(CONCATENATE($V$5,$B13,$C13),KAL!$A$8:$N$198,14,FALSE),0)</f>
        <v>0</v>
      </c>
      <c r="W13" s="107">
        <f>_xlfn.IFNA(VLOOKUP(CONCATENATE($W$5,$B13,$C13),GID!$A$8:$N$198,14,FALSE),0)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_xlfn.IFNA(VLOOKUP(CONCATENATE($Y$5,$B13,$C13),ESP!$A$6:$N$198,14,FALSE),0)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0</v>
      </c>
      <c r="AB13" s="107">
        <f>_xlfn.IFNA(VLOOKUP(CONCATENATE($AB$5,$B13,$C13),WALL!$A$6:$N$200,14,FALSE),0)</f>
        <v>0</v>
      </c>
      <c r="AC13" s="107">
        <f>_xlfn.IFNA(VLOOKUP(CONCATENATE($AC$5,$B13,$C13),PCWA!$A$6:$N$200,14,FALSE),0)</f>
        <v>0</v>
      </c>
      <c r="AD13" s="107">
        <f>_xlfn.IFNA(VLOOKUP(CONCATENATE($AD$5,$B13,$C13),HARV!$A$6:$N$198,14,FALSE),0)</f>
        <v>0</v>
      </c>
      <c r="AE13" s="107">
        <f>_xlfn.IFNA(VLOOKUP(CONCATENATE($AE$5,$B13,$C13),KAL!$A$6:$N$200,14,FALSE),0)</f>
        <v>0</v>
      </c>
      <c r="AF13" s="107">
        <f>_xlfn.IFNA(VLOOKUP(CONCATENATE($AF$5,$B13,$C13),DRY!$A$6:$N$198,14,FALSE),0)</f>
        <v>0</v>
      </c>
      <c r="AG13" s="107">
        <f>_xlfn.IFNA(VLOOKUP(CONCATENATE($AG$5,$B13,$C13),Spare5!$A$6:$N$197,14,FALSE),0)</f>
        <v>0</v>
      </c>
      <c r="AH13" s="108">
        <f>_xlfn.IFNA(VLOOKUP(CONCATENATE($AH$5,$B13,$C13),PCWA!$A$6:$N$231,14,FALSE),0)</f>
        <v>0</v>
      </c>
      <c r="AI13" s="146"/>
    </row>
    <row r="14" spans="1:35" x14ac:dyDescent="0.2">
      <c r="A14" s="605"/>
      <c r="B14" s="102" t="s">
        <v>782</v>
      </c>
      <c r="C14" s="109" t="s">
        <v>783</v>
      </c>
      <c r="D14" s="109" t="s">
        <v>784</v>
      </c>
      <c r="E14" s="109" t="s">
        <v>787</v>
      </c>
      <c r="F14" s="110">
        <v>45533</v>
      </c>
      <c r="G14" s="106">
        <v>20</v>
      </c>
      <c r="H14" s="104">
        <f t="shared" si="3"/>
        <v>0</v>
      </c>
      <c r="I14" s="105">
        <f t="shared" si="4"/>
        <v>0</v>
      </c>
      <c r="J14" s="445">
        <f t="shared" si="5"/>
        <v>7</v>
      </c>
      <c r="K14" s="107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0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0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0</v>
      </c>
      <c r="U14" s="107">
        <f>_xlfn.IFNA(VLOOKUP(CONCATENATE($U$5,$B14,$C14),MORT!$A$6:$N$198,14,FALSE),0)</f>
        <v>0</v>
      </c>
      <c r="V14" s="107">
        <f>_xlfn.IFNA(VLOOKUP(CONCATENATE($V$5,$B14,$C14),KAL!$A$8:$N$198,14,FALSE),0)</f>
        <v>0</v>
      </c>
      <c r="W14" s="107">
        <f>_xlfn.IFNA(VLOOKUP(CONCATENATE($W$5,$B14,$C14),GID!$A$8:$N$198,14,FALSE),0)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_xlfn.IFNA(VLOOKUP(CONCATENATE($Y$5,$B14,$C14),ESP!$A$6:$N$198,14,FALSE),0)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_xlfn.IFNA(VLOOKUP(CONCATENATE($AC$5,$B14,$C14),[4]PCWA!$A$6:$N$200,14,FALSE),0)</f>
        <v>0</v>
      </c>
      <c r="AD14" s="107">
        <f>_xlfn.IFNA(VLOOKUP(CONCATENATE($AD$5,$B14,$C14),HARV!$A$6:$N$198,14,FALSE),0)</f>
        <v>0</v>
      </c>
      <c r="AE14" s="107">
        <f>_xlfn.IFNA(VLOOKUP(CONCATENATE($AE$5,$B14,$C14),KAL!$A$6:$N$200,14,FALSE),0)</f>
        <v>0</v>
      </c>
      <c r="AF14" s="107">
        <f>_xlfn.IFNA(VLOOKUP(CONCATENATE($AF$5,$B14,$C14),DRY!$A$6:$N$198,14,FALSE),0)</f>
        <v>0</v>
      </c>
      <c r="AG14" s="107">
        <f>_xlfn.IFNA(VLOOKUP(CONCATENATE($AG$5,$B14,$C14),Spare5!$A$6:$N$197,14,FALSE),0)</f>
        <v>0</v>
      </c>
      <c r="AH14" s="108">
        <f>_xlfn.IFNA(VLOOKUP(CONCATENATE($AH$5,$B14,$C14),PCWA!$A$6:$N$231,14,FALSE),0)</f>
        <v>0</v>
      </c>
      <c r="AI14" s="146"/>
    </row>
    <row r="15" spans="1:35" x14ac:dyDescent="0.2">
      <c r="A15" s="605"/>
      <c r="B15" s="102" t="s">
        <v>785</v>
      </c>
      <c r="C15" s="109" t="s">
        <v>786</v>
      </c>
      <c r="D15" s="109"/>
      <c r="E15" s="109" t="s">
        <v>225</v>
      </c>
      <c r="F15" s="110">
        <v>45534</v>
      </c>
      <c r="G15" s="106">
        <v>23</v>
      </c>
      <c r="H15" s="104">
        <f t="shared" si="3"/>
        <v>0</v>
      </c>
      <c r="I15" s="105">
        <f t="shared" si="4"/>
        <v>0</v>
      </c>
      <c r="J15" s="445">
        <f t="shared" si="5"/>
        <v>7</v>
      </c>
      <c r="K15" s="107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_xlfn.IFNA(VLOOKUP(CONCATENATE($V$5,$B15,$C15),KAL!$A$8:$N$198,14,FALSE),0)</f>
        <v>0</v>
      </c>
      <c r="W15" s="107">
        <f>_xlfn.IFNA(VLOOKUP(CONCATENATE($W$5,$B15,$C15),GID!$A$8:$N$198,14,FALSE),0)</f>
        <v>0</v>
      </c>
      <c r="X15" s="107">
        <f>_xlfn.IFNA(VLOOKUP(CONCATENATE($X$5,$B15,$C15),KEL!$A$6:$N$198,14,FALSE),0)</f>
        <v>0</v>
      </c>
      <c r="Y15" s="107">
        <f>_xlfn.IFNA(VLOOKUP(CONCATENATE($Y$5,$B15,$C15),ESP!$A$6:$N$198,14,FALSE),0)</f>
        <v>0</v>
      </c>
      <c r="Z15" s="107">
        <f>_xlfn.IFNA(VLOOKUP(CONCATENATE($Z$5,$B15,$C15),MOON!$A$6:$N$195,14,FALSE),0)</f>
        <v>0</v>
      </c>
      <c r="AA15" s="107">
        <f>_xlfn.IFNA(VLOOKUP(CONCATENATE($AA$5,$B15,$C15),DRY!$A$6:$N$200,14,FALSE),0)</f>
        <v>0</v>
      </c>
      <c r="AB15" s="107">
        <f>_xlfn.IFNA(VLOOKUP(CONCATENATE($AB$5,$B15,$C15),WALL!$A$6:$N$200,14,FALSE),0)</f>
        <v>0</v>
      </c>
      <c r="AC15" s="107">
        <f>_xlfn.IFNA(VLOOKUP(CONCATENATE($AC$5,$B15,$C15),[4]PCWA!$A$6:$N$200,14,FALSE),0)</f>
        <v>0</v>
      </c>
      <c r="AD15" s="107">
        <f>_xlfn.IFNA(VLOOKUP(CONCATENATE($AD$5,$B15,$C15),HARV!$A$6:$N$198,14,FALSE),0)</f>
        <v>0</v>
      </c>
      <c r="AE15" s="107">
        <f>_xlfn.IFNA(VLOOKUP(CONCATENATE($AE$5,$B15,$C15),KAL!$A$6:$N$200,14,FALSE),0)</f>
        <v>0</v>
      </c>
      <c r="AF15" s="107">
        <f>_xlfn.IFNA(VLOOKUP(CONCATENATE($AF$5,$B15,$C15),DRY!$A$6:$N$198,14,FALSE),0)</f>
        <v>0</v>
      </c>
      <c r="AG15" s="107">
        <f>_xlfn.IFNA(VLOOKUP(CONCATENATE($AG$5,$B15,$C15),Spare5!$A$6:$N$197,14,FALSE),0)</f>
        <v>0</v>
      </c>
      <c r="AH15" s="108">
        <f>_xlfn.IFNA(VLOOKUP(CONCATENATE($AH$5,$B15,$C15),PCWA!$A$6:$N$231,14,FALSE),0)</f>
        <v>0</v>
      </c>
      <c r="AI15" s="146"/>
    </row>
    <row r="16" spans="1:35" x14ac:dyDescent="0.2">
      <c r="A16" s="605"/>
      <c r="B16" s="102"/>
      <c r="C16" s="109"/>
      <c r="D16" s="109"/>
      <c r="E16" s="109"/>
      <c r="F16" s="110"/>
      <c r="G16" s="106"/>
      <c r="H16" s="104">
        <f t="shared" si="3"/>
        <v>0</v>
      </c>
      <c r="I16" s="105">
        <f t="shared" si="4"/>
        <v>0</v>
      </c>
      <c r="J16" s="445">
        <f t="shared" si="5"/>
        <v>7</v>
      </c>
      <c r="K16" s="107">
        <f>_xlfn.IFNA(VLOOKUP(CONCATENATE($K$5,$B16,$C16),CAP!$A$6:$N$200,14,FALSE),0)</f>
        <v>0</v>
      </c>
      <c r="L16" s="107">
        <f>_xlfn.IFNA(VLOOKUP(CONCATENATE($L$5,$B16,$C16),'SER1'!$A$6:$N$200,14,FALSE),0)</f>
        <v>0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0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_xlfn.IFNA(VLOOKUP(CONCATENATE($V$5,$B16,$C16),KAL!$A$8:$N$198,14,FALSE),0)</f>
        <v>0</v>
      </c>
      <c r="W16" s="107">
        <f>_xlfn.IFNA(VLOOKUP(CONCATENATE($W$5,$B16,$C16),GID!$A$8:$N$198,14,FALSE),0)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_xlfn.IFNA(VLOOKUP(CONCATENATE($Y$5,$B16,$C16),ESP!$A$6:$N$198,14,FALSE),0)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_xlfn.IFNA(VLOOKUP(CONCATENATE($AC$5,$B16,$C16),[4]PCWA!$A$6:$N$200,14,FALSE),0)</f>
        <v>0</v>
      </c>
      <c r="AD16" s="107">
        <f>_xlfn.IFNA(VLOOKUP(CONCATENATE($AD$5,$B16,$C16),HARV!$A$6:$N$198,14,FALSE),0)</f>
        <v>0</v>
      </c>
      <c r="AE16" s="107">
        <f>_xlfn.IFNA(VLOOKUP(CONCATENATE($AE$5,$B16,$C16),KAL!$A$6:$N$200,14,FALSE),0)</f>
        <v>0</v>
      </c>
      <c r="AF16" s="107">
        <f>_xlfn.IFNA(VLOOKUP(CONCATENATE($AF$5,$B16,$C16),DRY!$A$6:$N$198,14,FALSE),0)</f>
        <v>0</v>
      </c>
      <c r="AG16" s="107">
        <f>_xlfn.IFNA(VLOOKUP(CONCATENATE($AG$5,$B16,$C16),Spare5!$A$6:$N$197,14,FALSE),0)</f>
        <v>0</v>
      </c>
      <c r="AH16" s="108">
        <f>_xlfn.IFNA(VLOOKUP(CONCATENATE($AH$5,$B16,$C16),PCWA!$A$6:$N$231,14,FALSE),0)</f>
        <v>0</v>
      </c>
      <c r="AI16" s="146"/>
    </row>
    <row r="17" spans="1:35" x14ac:dyDescent="0.2">
      <c r="A17" s="605"/>
      <c r="B17" s="102"/>
      <c r="C17" s="109"/>
      <c r="D17" s="109"/>
      <c r="E17" s="109"/>
      <c r="F17" s="110"/>
      <c r="G17" s="106"/>
      <c r="H17" s="104">
        <f t="shared" si="3"/>
        <v>0</v>
      </c>
      <c r="I17" s="105">
        <f t="shared" si="4"/>
        <v>0</v>
      </c>
      <c r="J17" s="445">
        <f t="shared" si="5"/>
        <v>7</v>
      </c>
      <c r="K17" s="107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0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0</v>
      </c>
      <c r="T17" s="107">
        <f>_xlfn.IFNA(VLOOKUP(CONCATENATE($T$5,$B17,$C17),MOOR!$A$6:$N$200,14,FALSE),0)</f>
        <v>0</v>
      </c>
      <c r="U17" s="107">
        <f>_xlfn.IFNA(VLOOKUP(CONCATENATE($U$5,$B17,$C17),MORT!$A$6:$N$198,14,FALSE),0)</f>
        <v>0</v>
      </c>
      <c r="V17" s="107">
        <f>_xlfn.IFNA(VLOOKUP(CONCATENATE($V$5,$B17,$C17),KAL!$A$8:$N$198,14,FALSE),0)</f>
        <v>0</v>
      </c>
      <c r="W17" s="107">
        <f>_xlfn.IFNA(VLOOKUP(CONCATENATE($W$5,$B17,$C17),GID!$A$8:$N$198,14,FALSE),0)</f>
        <v>0</v>
      </c>
      <c r="X17" s="107">
        <f>_xlfn.IFNA(VLOOKUP(CONCATENATE($X$5,$B17,$C17),KEL!$A$6:$N$198,14,FALSE),0)</f>
        <v>0</v>
      </c>
      <c r="Y17" s="107">
        <f>_xlfn.IFNA(VLOOKUP(CONCATENATE($Y$5,$B17,$C17),ESP!$A$6:$N$198,14,FALSE),0)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_xlfn.IFNA(VLOOKUP(CONCATENATE($AC$5,$B17,$C17),[4]PCWA!$A$6:$N$200,14,FALSE),0)</f>
        <v>0</v>
      </c>
      <c r="AD17" s="107">
        <f>_xlfn.IFNA(VLOOKUP(CONCATENATE($AD$5,$B17,$C17),HARV!$A$6:$N$198,14,FALSE),0)</f>
        <v>0</v>
      </c>
      <c r="AE17" s="107">
        <f>_xlfn.IFNA(VLOOKUP(CONCATENATE($AE$5,$B17,$C17),KAL!$A$6:$N$200,14,FALSE),0)</f>
        <v>0</v>
      </c>
      <c r="AF17" s="107">
        <f>_xlfn.IFNA(VLOOKUP(CONCATENATE($AF$5,$B17,$C17),DRY!$A$6:$N$198,14,FALSE),0)</f>
        <v>0</v>
      </c>
      <c r="AG17" s="107">
        <f>_xlfn.IFNA(VLOOKUP(CONCATENATE($AG$5,$B17,$C17),Spare5!$A$6:$N$197,14,FALSE),0)</f>
        <v>0</v>
      </c>
      <c r="AH17" s="108">
        <f>_xlfn.IFNA(VLOOKUP(CONCATENATE($AH$5,$B17,$C17),PCWA!$A$6:$N$231,14,FALSE),0)</f>
        <v>0</v>
      </c>
      <c r="AI17" s="146"/>
    </row>
    <row r="18" spans="1:35" x14ac:dyDescent="0.2">
      <c r="A18" s="605"/>
      <c r="B18" s="102"/>
      <c r="C18" s="109"/>
      <c r="D18" s="109"/>
      <c r="E18" s="109"/>
      <c r="F18" s="110"/>
      <c r="G18" s="106"/>
      <c r="H18" s="104">
        <f t="shared" si="3"/>
        <v>0</v>
      </c>
      <c r="I18" s="105">
        <f t="shared" si="4"/>
        <v>0</v>
      </c>
      <c r="J18" s="445">
        <f t="shared" si="5"/>
        <v>7</v>
      </c>
      <c r="K18" s="107">
        <f>_xlfn.IFNA(VLOOKUP(CONCATENATE($K$5,$B18,$C18),CAP!$A$6:$N$200,14,FALSE),0)</f>
        <v>0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0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_xlfn.IFNA(VLOOKUP(CONCATENATE($V$5,$B18,$C18),KAL!$A$8:$N$198,14,FALSE),0)</f>
        <v>0</v>
      </c>
      <c r="W18" s="107">
        <f>_xlfn.IFNA(VLOOKUP(CONCATENATE($W$5,$B18,$C18),GID!$A$8:$N$198,14,FALSE),0)</f>
        <v>0</v>
      </c>
      <c r="X18" s="107">
        <f>_xlfn.IFNA(VLOOKUP(CONCATENATE($X$5,$B18,$C18),KEL!$A$6:$N$198,14,FALSE),0)</f>
        <v>0</v>
      </c>
      <c r="Y18" s="107">
        <f>_xlfn.IFNA(VLOOKUP(CONCATENATE($Y$5,$B18,$C18),ESP!$A$6:$N$198,14,FALSE),0)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_xlfn.IFNA(VLOOKUP(CONCATENATE($AC$5,$B18,$C18),[4]PCWA!$A$6:$N$200,14,FALSE),0)</f>
        <v>0</v>
      </c>
      <c r="AD18" s="107">
        <f>_xlfn.IFNA(VLOOKUP(CONCATENATE($AD$5,$B18,$C18),HARV!$A$6:$N$198,14,FALSE),0)</f>
        <v>0</v>
      </c>
      <c r="AE18" s="107">
        <f>_xlfn.IFNA(VLOOKUP(CONCATENATE($AE$5,$B18,$C18),KAL!$A$6:$N$200,14,FALSE),0)</f>
        <v>0</v>
      </c>
      <c r="AF18" s="107">
        <f>_xlfn.IFNA(VLOOKUP(CONCATENATE($AF$5,$B18,$C18),DRY!$A$6:$N$198,14,FALSE),0)</f>
        <v>0</v>
      </c>
      <c r="AG18" s="107">
        <f>_xlfn.IFNA(VLOOKUP(CONCATENATE($AG$5,$B18,$C18),Spare5!$A$6:$N$197,14,FALSE),0)</f>
        <v>0</v>
      </c>
      <c r="AH18" s="108">
        <f>_xlfn.IFNA(VLOOKUP(CONCATENATE($AH$5,$B18,$C18),PCWA!$A$6:$N$231,14,FALSE),0)</f>
        <v>0</v>
      </c>
      <c r="AI18" s="146"/>
    </row>
    <row r="19" spans="1:35" x14ac:dyDescent="0.2">
      <c r="A19" s="605"/>
      <c r="B19" s="102"/>
      <c r="C19" s="109"/>
      <c r="D19" s="109"/>
      <c r="E19" s="109"/>
      <c r="F19" s="110"/>
      <c r="G19" s="106"/>
      <c r="H19" s="104">
        <f t="shared" si="3"/>
        <v>0</v>
      </c>
      <c r="I19" s="105">
        <f t="shared" si="4"/>
        <v>0</v>
      </c>
      <c r="J19" s="445">
        <f t="shared" si="5"/>
        <v>7</v>
      </c>
      <c r="K19" s="107">
        <v>0</v>
      </c>
      <c r="L19" s="107">
        <v>0</v>
      </c>
      <c r="M19" s="107">
        <v>0</v>
      </c>
      <c r="N19" s="107">
        <v>0</v>
      </c>
      <c r="O19" s="107">
        <f>_xlfn.IFNA(VLOOKUP(CONCATENATE($O$5,$B19,$C19),'SER2'!$A$6:$N$200,14,FALSE),0)</f>
        <v>0</v>
      </c>
      <c r="P19" s="107">
        <f>_xlfn.IFNA(VLOOKUP(CONCATENATE($P$5,$B19,$C19),HARV!$A$6:$N$203,14,FALSE),0)</f>
        <v>0</v>
      </c>
      <c r="Q19" s="107">
        <v>0</v>
      </c>
      <c r="R19" s="107">
        <f>_xlfn.IFNA(VLOOKUP(CONCATENATE($R$5,$B19,$C19),AVON!$A$6:$N$200,14,FALSE),0)</f>
        <v>0</v>
      </c>
      <c r="S19" s="107">
        <v>0</v>
      </c>
      <c r="T19" s="107">
        <v>0</v>
      </c>
      <c r="U19" s="107">
        <v>0</v>
      </c>
      <c r="V19" s="107">
        <f>_xlfn.IFNA(VLOOKUP(CONCATENATE($V$5,$B19,$C19),KAL!$A$8:$N$198,14,FALSE),0)</f>
        <v>0</v>
      </c>
      <c r="W19" s="107">
        <f>_xlfn.IFNA(VLOOKUP(CONCATENATE($W$5,$B19,$C19),GID!$A$8:$N$198,14,FALSE),0)</f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f>_xlfn.IFNA(VLOOKUP(CONCATENATE($AD$5,$B19,$C19),HARV!$A$6:$N$198,14,FALSE),0)</f>
        <v>0</v>
      </c>
      <c r="AE19" s="107">
        <f>_xlfn.IFNA(VLOOKUP(CONCATENATE($AE$5,$B19,$C19),KAL!$A$6:$N$200,14,FALSE),0)</f>
        <v>0</v>
      </c>
      <c r="AF19" s="107">
        <f>_xlfn.IFNA(VLOOKUP(CONCATENATE($AF$5,$B19,$C19),DRY!$A$6:$N$198,14,FALSE),0)</f>
        <v>0</v>
      </c>
      <c r="AG19" s="107">
        <f>_xlfn.IFNA(VLOOKUP(CONCATENATE($AG$5,$B19,$C19),Spare5!$A$6:$N$197,14,FALSE),0)</f>
        <v>0</v>
      </c>
      <c r="AH19" s="108">
        <f>_xlfn.IFNA(VLOOKUP(CONCATENATE($AH$5,$B19,$C19),PCWA!$A$6:$N$231,14,FALSE),0)</f>
        <v>0</v>
      </c>
      <c r="AI19" s="146"/>
    </row>
    <row r="20" spans="1:35" s="3" customFormat="1" x14ac:dyDescent="0.2">
      <c r="A20" s="605"/>
      <c r="B20" s="102"/>
      <c r="C20" s="109"/>
      <c r="D20" s="109"/>
      <c r="E20" s="109"/>
      <c r="F20" s="110"/>
      <c r="G20" s="106"/>
      <c r="H20" s="104">
        <f t="shared" si="3"/>
        <v>0</v>
      </c>
      <c r="I20" s="105">
        <f t="shared" si="4"/>
        <v>0</v>
      </c>
      <c r="J20" s="445">
        <f t="shared" si="5"/>
        <v>7</v>
      </c>
      <c r="K20" s="107">
        <v>0</v>
      </c>
      <c r="L20" s="107">
        <v>0</v>
      </c>
      <c r="M20" s="107">
        <v>0</v>
      </c>
      <c r="N20" s="107"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v>0</v>
      </c>
      <c r="R20" s="107">
        <f>_xlfn.IFNA(VLOOKUP(CONCATENATE($R$5,$B20,$C20),AVON!$A$6:$N$200,14,FALSE),0)</f>
        <v>0</v>
      </c>
      <c r="S20" s="107">
        <v>0</v>
      </c>
      <c r="T20" s="107">
        <v>0</v>
      </c>
      <c r="U20" s="107">
        <v>0</v>
      </c>
      <c r="V20" s="107">
        <f>_xlfn.IFNA(VLOOKUP(CONCATENATE($V$5,$B20,$C20),KAL!$A$8:$N$198,14,FALSE),0)</f>
        <v>0</v>
      </c>
      <c r="W20" s="107">
        <f>_xlfn.IFNA(VLOOKUP(CONCATENATE($W$5,$B20,$C20),GID!$A$8:$N$198,14,FALSE),0)</f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f>_xlfn.IFNA(VLOOKUP(CONCATENATE($AD$5,$B20,$C20),HARV!$A$6:$N$198,14,FALSE),0)</f>
        <v>0</v>
      </c>
      <c r="AE20" s="107">
        <f>_xlfn.IFNA(VLOOKUP(CONCATENATE($AE$5,$B20,$C20),KAL!$A$6:$N$200,14,FALSE),0)</f>
        <v>0</v>
      </c>
      <c r="AF20" s="107">
        <f>_xlfn.IFNA(VLOOKUP(CONCATENATE($AF$5,$B20,$C20),DRY!$A$6:$N$198,14,FALSE),0)</f>
        <v>0</v>
      </c>
      <c r="AG20" s="107">
        <f>_xlfn.IFNA(VLOOKUP(CONCATENATE($AG$5,$B20,$C20),Spare5!$A$6:$N$197,14,FALSE),0)</f>
        <v>0</v>
      </c>
      <c r="AH20" s="108">
        <f>_xlfn.IFNA(VLOOKUP(CONCATENATE($AH$5,$B20,$C20),PCWA!$A$6:$N$231,14,FALSE),0)</f>
        <v>0</v>
      </c>
      <c r="AI20" s="146"/>
    </row>
    <row r="21" spans="1:35" s="3" customFormat="1" x14ac:dyDescent="0.2">
      <c r="A21" s="605"/>
      <c r="B21" s="102"/>
      <c r="C21" s="109"/>
      <c r="D21" s="109"/>
      <c r="E21" s="109"/>
      <c r="F21" s="110"/>
      <c r="G21" s="106"/>
      <c r="H21" s="104">
        <f t="shared" si="3"/>
        <v>0</v>
      </c>
      <c r="I21" s="105">
        <f t="shared" si="4"/>
        <v>0</v>
      </c>
      <c r="J21" s="445">
        <f t="shared" si="5"/>
        <v>7</v>
      </c>
      <c r="K21" s="107">
        <v>0</v>
      </c>
      <c r="L21" s="107">
        <v>0</v>
      </c>
      <c r="M21" s="107">
        <v>0</v>
      </c>
      <c r="N21" s="107"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v>0</v>
      </c>
      <c r="R21" s="107">
        <f>_xlfn.IFNA(VLOOKUP(CONCATENATE($R$5,$B21,$C21),AVON!$A$6:$N$200,14,FALSE),0)</f>
        <v>0</v>
      </c>
      <c r="S21" s="107">
        <v>0</v>
      </c>
      <c r="T21" s="107">
        <v>0</v>
      </c>
      <c r="U21" s="107">
        <v>0</v>
      </c>
      <c r="V21" s="107">
        <f>_xlfn.IFNA(VLOOKUP(CONCATENATE($V$5,$B21,$C21),KAL!$A$8:$N$198,14,FALSE),0)</f>
        <v>0</v>
      </c>
      <c r="W21" s="107">
        <v>0</v>
      </c>
      <c r="X21" s="107">
        <v>0</v>
      </c>
      <c r="Y21" s="107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f>_xlfn.IFNA(VLOOKUP(CONCATENATE($AD$5,$B21,$C21),HARV!$A$6:$N$198,14,FALSE),0)</f>
        <v>0</v>
      </c>
      <c r="AE21" s="107">
        <f>_xlfn.IFNA(VLOOKUP(CONCATENATE($AE$5,$B21,$C21),KAL!$A$6:$N$200,14,FALSE),0)</f>
        <v>0</v>
      </c>
      <c r="AF21" s="107">
        <f>_xlfn.IFNA(VLOOKUP(CONCATENATE($AF$5,$B21,$C21),DRY!$A$6:$N$198,14,FALSE),0)</f>
        <v>0</v>
      </c>
      <c r="AG21" s="107">
        <f>_xlfn.IFNA(VLOOKUP(CONCATENATE($AG$5,$B21,$C21),Spare5!$A$6:$N$197,14,FALSE),0)</f>
        <v>0</v>
      </c>
      <c r="AH21" s="108">
        <f>_xlfn.IFNA(VLOOKUP(CONCATENATE($AH$5,$B21,$C21),PCWA!$A$6:$N$231,14,FALSE),0)</f>
        <v>0</v>
      </c>
      <c r="AI21" s="146"/>
    </row>
    <row r="22" spans="1:35" x14ac:dyDescent="0.2">
      <c r="A22" s="605"/>
      <c r="B22" s="102"/>
      <c r="C22" s="109"/>
      <c r="D22" s="109"/>
      <c r="E22" s="109"/>
      <c r="F22" s="110"/>
      <c r="G22" s="106"/>
      <c r="H22" s="104">
        <f t="shared" si="3"/>
        <v>0</v>
      </c>
      <c r="I22" s="105">
        <f t="shared" si="4"/>
        <v>0</v>
      </c>
      <c r="J22" s="445">
        <f t="shared" si="5"/>
        <v>7</v>
      </c>
      <c r="K22" s="107">
        <v>0</v>
      </c>
      <c r="L22" s="107">
        <v>0</v>
      </c>
      <c r="M22" s="107">
        <v>0</v>
      </c>
      <c r="N22" s="107"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f>_xlfn.IFNA(VLOOKUP(CONCATENATE($V$5,$B22,$C22),KAL!$A$8:$N$198,14,FALSE),0)</f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0</v>
      </c>
      <c r="AD22" s="107">
        <f>_xlfn.IFNA(VLOOKUP(CONCATENATE($AD$5,$B22,$C22),HARV!$A$6:$N$198,14,FALSE),0)</f>
        <v>0</v>
      </c>
      <c r="AE22" s="107">
        <f>_xlfn.IFNA(VLOOKUP(CONCATENATE($AE$5,$B22,$C22),KAL!$A$6:$N$200,14,FALSE),0)</f>
        <v>0</v>
      </c>
      <c r="AF22" s="107">
        <f>_xlfn.IFNA(VLOOKUP(CONCATENATE($AF$5,$B22,$C22),DRY!$A$6:$N$198,14,FALSE),0)</f>
        <v>0</v>
      </c>
      <c r="AG22" s="107">
        <f>_xlfn.IFNA(VLOOKUP(CONCATENATE($AG$5,$B22,$C22),Spare5!$A$6:$N$197,14,FALSE),0)</f>
        <v>0</v>
      </c>
      <c r="AH22" s="108">
        <f>_xlfn.IFNA(VLOOKUP(CONCATENATE($AH$5,$B22,$C22),PCWA!$A$6:$N$231,14,FALSE),0)</f>
        <v>0</v>
      </c>
      <c r="AI22" s="146"/>
    </row>
    <row r="23" spans="1:35" x14ac:dyDescent="0.2">
      <c r="A23" s="605"/>
      <c r="B23" s="102"/>
      <c r="C23" s="109"/>
      <c r="D23" s="109"/>
      <c r="E23" s="109"/>
      <c r="F23" s="110"/>
      <c r="G23" s="106"/>
      <c r="H23" s="104">
        <f t="shared" si="3"/>
        <v>0</v>
      </c>
      <c r="I23" s="105">
        <f t="shared" si="4"/>
        <v>0</v>
      </c>
      <c r="J23" s="445">
        <f t="shared" si="5"/>
        <v>7</v>
      </c>
      <c r="K23" s="107">
        <v>0</v>
      </c>
      <c r="L23" s="107">
        <v>0</v>
      </c>
      <c r="M23" s="107">
        <v>0</v>
      </c>
      <c r="N23" s="107"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f>_xlfn.IFNA(VLOOKUP(CONCATENATE($V$5,$B23,$C23),KAL!$A$8:$N$198,14,FALSE),0)</f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107">
        <f>_xlfn.IFNA(VLOOKUP(CONCATENATE($AD$5,$B23,$C23),HARV!$A$6:$N$198,14,FALSE),0)</f>
        <v>0</v>
      </c>
      <c r="AE23" s="107">
        <f>_xlfn.IFNA(VLOOKUP(CONCATENATE($AE$5,$B23,$C23),KAL!$A$6:$N$200,14,FALSE),0)</f>
        <v>0</v>
      </c>
      <c r="AF23" s="107">
        <f>_xlfn.IFNA(VLOOKUP(CONCATENATE($AF$5,$B23,$C23),DRY!$A$6:$N$198,14,FALSE),0)</f>
        <v>0</v>
      </c>
      <c r="AG23" s="107">
        <f>_xlfn.IFNA(VLOOKUP(CONCATENATE($AG$5,$B23,$C23),Spare5!$A$6:$N$197,14,FALSE),0)</f>
        <v>0</v>
      </c>
      <c r="AH23" s="108">
        <f>_xlfn.IFNA(VLOOKUP(CONCATENATE($AH$5,$B23,$C23),PCWA!$A$6:$N$231,14,FALSE),0)</f>
        <v>0</v>
      </c>
      <c r="AI23" s="146"/>
    </row>
    <row r="24" spans="1:35" x14ac:dyDescent="0.2">
      <c r="A24" s="605"/>
      <c r="B24" s="102"/>
      <c r="C24" s="109"/>
      <c r="D24" s="103"/>
      <c r="E24" s="103"/>
      <c r="F24" s="110"/>
      <c r="G24" s="106"/>
      <c r="H24" s="104"/>
      <c r="I24" s="105"/>
      <c r="J24" s="445"/>
      <c r="K24" s="107">
        <v>0</v>
      </c>
      <c r="L24" s="107">
        <v>0</v>
      </c>
      <c r="M24" s="107">
        <v>0</v>
      </c>
      <c r="N24" s="107">
        <v>0</v>
      </c>
      <c r="O24" s="107">
        <f>_xlfn.IFNA(VLOOKUP(CONCATENATE($O$5,$B24,$C24),'SER2'!$A$6:$N$200,14,FALSE),0)</f>
        <v>0</v>
      </c>
      <c r="P24" s="107"/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f>_xlfn.IFNA(VLOOKUP(CONCATENATE($V$5,$B24,$C24),KAL!$A$8:$N$198,14,FALSE),0)</f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0</v>
      </c>
      <c r="AB24" s="107">
        <v>0</v>
      </c>
      <c r="AC24" s="107">
        <v>0</v>
      </c>
      <c r="AD24" s="107">
        <f>_xlfn.IFNA(VLOOKUP(CONCATENATE($AD$5,$B24,$C24),HARV!$A$6:$N$198,14,FALSE),0)</f>
        <v>0</v>
      </c>
      <c r="AE24" s="107">
        <f>_xlfn.IFNA(VLOOKUP(CONCATENATE($AE$5,$B24,$C24),KAL!$A$6:$N$200,14,FALSE),0)</f>
        <v>0</v>
      </c>
      <c r="AF24" s="107">
        <f>_xlfn.IFNA(VLOOKUP(CONCATENATE($AF$5,$B24,$C24),DRY!$A$6:$N$198,14,FALSE),0)</f>
        <v>0</v>
      </c>
      <c r="AG24" s="107">
        <f>_xlfn.IFNA(VLOOKUP(CONCATENATE($AG$5,$B24,$C24),Spare5!$A$6:$N$197,14,FALSE),0)</f>
        <v>0</v>
      </c>
      <c r="AH24" s="108">
        <f>_xlfn.IFNA(VLOOKUP(CONCATENATE($AH$5,$B24,$C24),PCWA!$A$6:$N$231,14,FALSE),0)</f>
        <v>0</v>
      </c>
      <c r="AI24" s="146"/>
    </row>
    <row r="25" spans="1:35" x14ac:dyDescent="0.2">
      <c r="A25" s="605"/>
      <c r="B25" s="102"/>
      <c r="C25" s="109"/>
      <c r="D25" s="109"/>
      <c r="E25" s="109"/>
      <c r="F25" s="110"/>
      <c r="G25" s="106"/>
      <c r="H25" s="104"/>
      <c r="I25" s="105"/>
      <c r="J25" s="106"/>
      <c r="K25" s="391">
        <f>_xlfn.IFNA(VLOOKUP(CONCATENATE($K$5,$B25,$C25),'SER1'!$A$6:$N$200,14,FALSE),0)</f>
        <v>0</v>
      </c>
      <c r="L25" s="107">
        <f>_xlfn.IFNA(VLOOKUP(CONCATENATE($L$5,$B25,$C25),ALB!$A$6:$N$200,14,FALSE),0)</f>
        <v>0</v>
      </c>
      <c r="M25" s="107">
        <f>_xlfn.IFNA(VLOOKUP(CONCATENATE($M$5,$B25,$C25),KR!$A$6:$N$182,14,FALSE),0)</f>
        <v>0</v>
      </c>
      <c r="N25" s="107">
        <f>_xlfn.IFNA(VLOOKUP(CONCATENATE($N$5,$B25,$C25),DARD!$A$6:$N$135,14,FALSE),0)</f>
        <v>0</v>
      </c>
      <c r="O25" s="107">
        <f>_xlfn.IFNA(VLOOKUP(CONCATENATE($O$5,$B25,$C25),'SER2'!$A$6:$N$200,14,FALSE),0)</f>
        <v>0</v>
      </c>
      <c r="P25" s="107"/>
      <c r="Q25" s="107">
        <f>_xlfn.IFNA(VLOOKUP(CONCATENATE($Q$5,$B25,$C25),MUR!$A$6:$N$203,14,FALSE),0)</f>
        <v>0</v>
      </c>
      <c r="R25" s="107">
        <f>_xlfn.IFNA(VLOOKUP(CONCATENATE($R$5,$B25,$C25),MOOR!$A$6:$N$200,14,FALSE),0)</f>
        <v>0</v>
      </c>
      <c r="S25" s="107">
        <f>_xlfn.IFNA(VLOOKUP(CONCATENATE($S$5,$B25,$C25),KAL!$A$6:$N$200,14,FALSE),0)</f>
        <v>0</v>
      </c>
      <c r="T25" s="107">
        <f>_xlfn.IFNA(VLOOKUP(CONCATENATE($T$5,$B25,$C25),MORT!$A$6:$N$200,14,FALSE),0)</f>
        <v>0</v>
      </c>
      <c r="U25" s="107">
        <f>_xlfn.IFNA(VLOOKUP(CONCATENATE($U$5,$B25,$C25),ESP!$A$6:$N$198,14,FALSE),0)</f>
        <v>0</v>
      </c>
      <c r="V25" s="107">
        <f>_xlfn.IFNA(VLOOKUP(CONCATENATE($V$5,$B25,$C25),KAL!$A$8:$N$198,14,FALSE),0)</f>
        <v>0</v>
      </c>
      <c r="W25" s="107">
        <f>_xlfn.IFNA(VLOOKUP(CONCATENATE($W$5,$B25,$C25),DRY!$A$8:$N$198,14,FALSE),0)</f>
        <v>0</v>
      </c>
      <c r="X25" s="107">
        <f>_xlfn.IFNA(VLOOKUP(CONCATENATE($Y$5,$B25,$C25),[4]PCWA!$A$6:$N$198,14,FALSE),0)</f>
        <v>0</v>
      </c>
      <c r="Y25" s="107">
        <f>_xlfn.IFNA(VLOOKUP(CONCATENATE($Y$5,$B25,$C25),[4]PCWA!$A$6:$N$198,14,FALSE),0)</f>
        <v>0</v>
      </c>
      <c r="Z25" s="107"/>
      <c r="AA25" s="107"/>
      <c r="AB25" s="107"/>
      <c r="AC25" s="107"/>
      <c r="AD25" s="107">
        <f>_xlfn.IFNA(VLOOKUP(CONCATENATE($AD$5,$B25,$C25),HARV!$A$6:$N$198,14,FALSE),0)</f>
        <v>0</v>
      </c>
      <c r="AE25" s="107">
        <f>_xlfn.IFNA(VLOOKUP(CONCATENATE($AE$5,$B25,$C25),KAL!$A$6:$N$200,14,FALSE),0)</f>
        <v>0</v>
      </c>
      <c r="AF25" s="107">
        <f>_xlfn.IFNA(VLOOKUP(CONCATENATE($AF$5,$B25,$C25),DRY!$A$6:$N$198,14,FALSE),0)</f>
        <v>0</v>
      </c>
      <c r="AG25" s="107">
        <f>_xlfn.IFNA(VLOOKUP(CONCATENATE($AG$5,$B25,$C25),Spare5!$A$6:$N$197,14,FALSE),0)</f>
        <v>0</v>
      </c>
      <c r="AH25" s="108">
        <f>_xlfn.IFNA(VLOOKUP(CONCATENATE($AH$5,$B25,$C25),PCWA!$A$6:$N$231,14,FALSE),0)</f>
        <v>0</v>
      </c>
      <c r="AI25" s="145"/>
    </row>
    <row r="26" spans="1:35" x14ac:dyDescent="0.2">
      <c r="A26" s="605"/>
      <c r="B26" s="102"/>
      <c r="C26" s="109"/>
      <c r="D26" s="109"/>
      <c r="E26" s="109"/>
      <c r="F26" s="110"/>
      <c r="G26" s="106"/>
      <c r="H26" s="104"/>
      <c r="I26" s="105"/>
      <c r="J26" s="106"/>
      <c r="K26" s="391">
        <f>_xlfn.IFNA(VLOOKUP(CONCATENATE($K$5,$B26,$C26),'SER1'!$A$6:$N$200,14,FALSE),0)</f>
        <v>0</v>
      </c>
      <c r="L26" s="107">
        <f>_xlfn.IFNA(VLOOKUP(CONCATENATE($L$5,$B26,$C26),ALB!$A$6:$N$200,14,FALSE),0)</f>
        <v>0</v>
      </c>
      <c r="M26" s="107">
        <f>_xlfn.IFNA(VLOOKUP(CONCATENATE($M$5,$B26,$C26),KR!$A$6:$N$182,14,FALSE),0)</f>
        <v>0</v>
      </c>
      <c r="N26" s="107">
        <f>_xlfn.IFNA(VLOOKUP(CONCATENATE($N$5,$B26,$C26),DARD!$A$6:$N$135,14,FALSE),0)</f>
        <v>0</v>
      </c>
      <c r="O26" s="107">
        <f>_xlfn.IFNA(VLOOKUP(CONCATENATE($O$5,$B26,$C26),'SER2'!$A$6:$N$200,14,FALSE),0)</f>
        <v>0</v>
      </c>
      <c r="P26" s="107"/>
      <c r="Q26" s="107">
        <f>_xlfn.IFNA(VLOOKUP(CONCATENATE($Q$5,$B26,$C26),MUR!$A$6:$N$203,14,FALSE),0)</f>
        <v>0</v>
      </c>
      <c r="R26" s="107">
        <f>_xlfn.IFNA(VLOOKUP(CONCATENATE($R$5,$B26,$C26),MOOR!$A$6:$N$200,14,FALSE),0)</f>
        <v>0</v>
      </c>
      <c r="S26" s="107">
        <f>_xlfn.IFNA(VLOOKUP(CONCATENATE($S$5,$B26,$C26),KAL!$A$6:$N$200,14,FALSE),0)</f>
        <v>0</v>
      </c>
      <c r="T26" s="107">
        <f>_xlfn.IFNA(VLOOKUP(CONCATENATE($T$5,$B26,$C26),MORT!$A$6:$N$200,14,FALSE),0)</f>
        <v>0</v>
      </c>
      <c r="U26" s="107">
        <f>_xlfn.IFNA(VLOOKUP(CONCATENATE($U$5,$B26,$C26),ESP!$A$6:$N$198,14,FALSE),0)</f>
        <v>0</v>
      </c>
      <c r="V26" s="107">
        <f>_xlfn.IFNA(VLOOKUP(CONCATENATE($V$5,$B26,$C26),MOON!$A$8:$N$198,14,FALSE),0)</f>
        <v>0</v>
      </c>
      <c r="W26" s="107">
        <f>_xlfn.IFNA(VLOOKUP(CONCATENATE($W$5,$B26,$C26),DRY!$A$8:$N$198,14,FALSE),0)</f>
        <v>0</v>
      </c>
      <c r="X26" s="107">
        <f>_xlfn.IFNA(VLOOKUP(CONCATENATE($Y$5,$B26,$C26),[4]PCWA!$A$6:$N$198,14,FALSE),0)</f>
        <v>0</v>
      </c>
      <c r="Y26" s="107">
        <f>_xlfn.IFNA(VLOOKUP(CONCATENATE($Y$5,$B26,$C26),[4]PCWA!$A$6:$N$198,14,FALSE),0)</f>
        <v>0</v>
      </c>
      <c r="Z26" s="107"/>
      <c r="AA26" s="107"/>
      <c r="AB26" s="107"/>
      <c r="AC26" s="107"/>
      <c r="AD26" s="107">
        <f>_xlfn.IFNA(VLOOKUP(CONCATENATE($AD$5,$B26,$C26),HARV!$A$6:$N$198,14,FALSE),0)</f>
        <v>0</v>
      </c>
      <c r="AE26" s="107">
        <f>_xlfn.IFNA(VLOOKUP(CONCATENATE($AE$5,$B26,$C26),KAL!$A$6:$N$200,14,FALSE),0)</f>
        <v>0</v>
      </c>
      <c r="AF26" s="107">
        <f>_xlfn.IFNA(VLOOKUP(CONCATENATE($AF$5,$B26,$C26),DRY!$A$6:$N$198,14,FALSE),0)</f>
        <v>0</v>
      </c>
      <c r="AG26" s="107">
        <f>_xlfn.IFNA(VLOOKUP(CONCATENATE($AG$5,$B26,$C26),Spare5!$A$6:$N$197,14,FALSE),0)</f>
        <v>0</v>
      </c>
      <c r="AH26" s="108">
        <f>_xlfn.IFNA(VLOOKUP(CONCATENATE($AH$5,$B26,$C26),PCWA!$A$6:$N$231,14,FALSE),0)</f>
        <v>0</v>
      </c>
      <c r="AI26" s="145"/>
    </row>
    <row r="27" spans="1:35" x14ac:dyDescent="0.2">
      <c r="A27" s="605"/>
      <c r="B27" s="102"/>
      <c r="C27" s="109"/>
      <c r="D27" s="109"/>
      <c r="E27" s="109"/>
      <c r="F27" s="110"/>
      <c r="G27" s="106"/>
      <c r="H27" s="104"/>
      <c r="I27" s="105"/>
      <c r="J27" s="106"/>
      <c r="K27" s="391">
        <f>_xlfn.IFNA(VLOOKUP(CONCATENATE($K$5,$B27,$C27),'SER1'!$A$6:$N$200,14,FALSE),0)</f>
        <v>0</v>
      </c>
      <c r="L27" s="107">
        <f>_xlfn.IFNA(VLOOKUP(CONCATENATE($L$5,$B27,$C27),ALB!$A$6:$N$200,14,FALSE),0)</f>
        <v>0</v>
      </c>
      <c r="M27" s="107">
        <f>_xlfn.IFNA(VLOOKUP(CONCATENATE($M$5,$B27,$C27),KR!$A$6:$N$182,14,FALSE),0)</f>
        <v>0</v>
      </c>
      <c r="N27" s="107">
        <f>_xlfn.IFNA(VLOOKUP(CONCATENATE($N$5,$B27,$C27),DARD!$A$6:$N$135,14,FALSE),0)</f>
        <v>0</v>
      </c>
      <c r="O27" s="107">
        <f>_xlfn.IFNA(VLOOKUP(CONCATENATE($O$5,$B27,$C27),'SER2'!$A$6:$N$200,14,FALSE),0)</f>
        <v>0</v>
      </c>
      <c r="P27" s="107"/>
      <c r="Q27" s="107">
        <f>_xlfn.IFNA(VLOOKUP(CONCATENATE($Q$5,$B27,$C27),MUR!$A$6:$N$203,14,FALSE),0)</f>
        <v>0</v>
      </c>
      <c r="R27" s="107">
        <f>_xlfn.IFNA(VLOOKUP(CONCATENATE($R$5,$B27,$C27),MOOR!$A$6:$N$200,14,FALSE),0)</f>
        <v>0</v>
      </c>
      <c r="S27" s="107">
        <f>_xlfn.IFNA(VLOOKUP(CONCATENATE($S$5,$B27,$C27),KAL!$A$6:$N$200,14,FALSE),0)</f>
        <v>0</v>
      </c>
      <c r="T27" s="107">
        <f>_xlfn.IFNA(VLOOKUP(CONCATENATE($T$5,$B27,$C27),MORT!$A$6:$N$200,14,FALSE),0)</f>
        <v>0</v>
      </c>
      <c r="U27" s="107">
        <f>_xlfn.IFNA(VLOOKUP(CONCATENATE($U$5,$B27,$C27),ESP!$A$6:$N$198,14,FALSE),0)</f>
        <v>0</v>
      </c>
      <c r="V27" s="107">
        <f>_xlfn.IFNA(VLOOKUP(CONCATENATE($V$5,$B27,$C27),MOON!$A$8:$N$198,14,FALSE),0)</f>
        <v>0</v>
      </c>
      <c r="W27" s="107">
        <f>_xlfn.IFNA(VLOOKUP(CONCATENATE($W$5,$B27,$C27),DRY!$A$8:$N$198,14,FALSE),0)</f>
        <v>0</v>
      </c>
      <c r="X27" s="107">
        <f>_xlfn.IFNA(VLOOKUP(CONCATENATE($Y$5,$B27,$C27),[4]PCWA!$A$6:$N$198,14,FALSE),0)</f>
        <v>0</v>
      </c>
      <c r="Y27" s="107">
        <f>_xlfn.IFNA(VLOOKUP(CONCATENATE($Y$5,$B27,$C27),[4]PCWA!$A$6:$N$198,14,FALSE),0)</f>
        <v>0</v>
      </c>
      <c r="Z27" s="107"/>
      <c r="AA27" s="107"/>
      <c r="AB27" s="107"/>
      <c r="AC27" s="107"/>
      <c r="AD27" s="107">
        <f>_xlfn.IFNA(VLOOKUP(CONCATENATE($AD$5,$B27,$C27),HARV!$A$6:$N$198,14,FALSE),0)</f>
        <v>0</v>
      </c>
      <c r="AE27" s="107">
        <f>_xlfn.IFNA(VLOOKUP(CONCATENATE($AE$5,$B27,$C27),KAL!$A$6:$N$200,14,FALSE),0)</f>
        <v>0</v>
      </c>
      <c r="AF27" s="107">
        <f>_xlfn.IFNA(VLOOKUP(CONCATENATE($AF$5,$B27,$C27),DRY!$A$6:$N$198,14,FALSE),0)</f>
        <v>0</v>
      </c>
      <c r="AG27" s="107">
        <f>_xlfn.IFNA(VLOOKUP(CONCATENATE($AG$5,$B27,$C27),Spare5!$A$6:$N$197,14,FALSE),0)</f>
        <v>0</v>
      </c>
      <c r="AH27" s="108">
        <f>_xlfn.IFNA(VLOOKUP(CONCATENATE($AH$5,$B27,$C27),PCWA!$A$6:$N$231,14,FALSE),0)</f>
        <v>0</v>
      </c>
      <c r="AI27" s="145"/>
    </row>
    <row r="28" spans="1:35" x14ac:dyDescent="0.2">
      <c r="A28" s="605"/>
      <c r="B28" s="102"/>
      <c r="C28" s="109"/>
      <c r="D28" s="109"/>
      <c r="E28" s="109"/>
      <c r="F28" s="110"/>
      <c r="G28" s="106"/>
      <c r="H28" s="104"/>
      <c r="I28" s="105"/>
      <c r="J28" s="106"/>
      <c r="K28" s="391">
        <f>_xlfn.IFNA(VLOOKUP(CONCATENATE($K$5,$B28,$C28),'SER1'!$A$6:$N$200,14,FALSE),0)</f>
        <v>0</v>
      </c>
      <c r="L28" s="107">
        <f>_xlfn.IFNA(VLOOKUP(CONCATENATE($L$5,$B28,$C28),ALB!$A$6:$N$200,14,FALSE),0)</f>
        <v>0</v>
      </c>
      <c r="M28" s="107">
        <f>_xlfn.IFNA(VLOOKUP(CONCATENATE($M$5,$B28,$C28),KR!$A$6:$N$182,14,FALSE),0)</f>
        <v>0</v>
      </c>
      <c r="N28" s="107">
        <f>_xlfn.IFNA(VLOOKUP(CONCATENATE($N$5,$B28,$C28),DARD!$A$6:$N$135,14,FALSE),0)</f>
        <v>0</v>
      </c>
      <c r="O28" s="107">
        <f>_xlfn.IFNA(VLOOKUP(CONCATENATE($O$5,$B28,$C28),'SER2'!$A$6:$N$200,14,FALSE),0)</f>
        <v>0</v>
      </c>
      <c r="P28" s="107"/>
      <c r="Q28" s="107">
        <f>_xlfn.IFNA(VLOOKUP(CONCATENATE($Q$5,$B28,$C28),MUR!$A$6:$N$203,14,FALSE),0)</f>
        <v>0</v>
      </c>
      <c r="R28" s="107">
        <f>_xlfn.IFNA(VLOOKUP(CONCATENATE($R$5,$B28,$C28),MOOR!$A$6:$N$200,14,FALSE),0)</f>
        <v>0</v>
      </c>
      <c r="S28" s="107">
        <f>_xlfn.IFNA(VLOOKUP(CONCATENATE($S$5,$B28,$C28),KAL!$A$6:$N$200,14,FALSE),0)</f>
        <v>0</v>
      </c>
      <c r="T28" s="107">
        <f>_xlfn.IFNA(VLOOKUP(CONCATENATE($T$5,$B28,$C28),MORT!$A$6:$N$200,14,FALSE),0)</f>
        <v>0</v>
      </c>
      <c r="U28" s="107">
        <f>_xlfn.IFNA(VLOOKUP(CONCATENATE($U$5,$B28,$C28),ESP!$A$6:$N$198,14,FALSE),0)</f>
        <v>0</v>
      </c>
      <c r="V28" s="107">
        <f>_xlfn.IFNA(VLOOKUP(CONCATENATE($V$5,$B28,$C28),MOON!$A$8:$N$198,14,FALSE),0)</f>
        <v>0</v>
      </c>
      <c r="W28" s="107">
        <f>_xlfn.IFNA(VLOOKUP(CONCATENATE($W$5,$B28,$C28),DRY!$A$8:$N$198,14,FALSE),0)</f>
        <v>0</v>
      </c>
      <c r="X28" s="107">
        <f>_xlfn.IFNA(VLOOKUP(CONCATENATE($Y$5,$B28,$C28),[4]PCWA!$A$6:$N$198,14,FALSE),0)</f>
        <v>0</v>
      </c>
      <c r="Y28" s="107">
        <f>_xlfn.IFNA(VLOOKUP(CONCATENATE($Y$5,$B28,$C28),[4]PCWA!$A$6:$N$198,14,FALSE),0)</f>
        <v>0</v>
      </c>
      <c r="Z28" s="107"/>
      <c r="AA28" s="107"/>
      <c r="AB28" s="107"/>
      <c r="AC28" s="107"/>
      <c r="AD28" s="107">
        <f>_xlfn.IFNA(VLOOKUP(CONCATENATE($AD$5,$B28,$C28),HARV!$A$6:$N$198,14,FALSE),0)</f>
        <v>0</v>
      </c>
      <c r="AE28" s="107">
        <f>_xlfn.IFNA(VLOOKUP(CONCATENATE($AE$5,$B28,$C28),KAL!$A$6:$N$200,14,FALSE),0)</f>
        <v>0</v>
      </c>
      <c r="AF28" s="107">
        <f>_xlfn.IFNA(VLOOKUP(CONCATENATE($AF$5,$B28,$C28),DRY!$A$6:$N$198,14,FALSE),0)</f>
        <v>0</v>
      </c>
      <c r="AG28" s="107">
        <f>_xlfn.IFNA(VLOOKUP(CONCATENATE($AG$5,$B28,$C28),Spare5!$A$6:$N$197,14,FALSE),0)</f>
        <v>0</v>
      </c>
      <c r="AH28" s="108">
        <f>_xlfn.IFNA(VLOOKUP(CONCATENATE($AH$5,$B28,$C28),PCWA!$A$6:$N$231,14,FALSE),0)</f>
        <v>0</v>
      </c>
      <c r="AI28" s="146"/>
    </row>
    <row r="29" spans="1:35" x14ac:dyDescent="0.2">
      <c r="A29" s="605"/>
      <c r="B29" s="102"/>
      <c r="C29" s="109"/>
      <c r="D29" s="103"/>
      <c r="E29" s="103"/>
      <c r="F29" s="110"/>
      <c r="G29" s="106"/>
      <c r="H29" s="104"/>
      <c r="I29" s="105"/>
      <c r="J29" s="106"/>
      <c r="K29" s="391">
        <f>_xlfn.IFNA(VLOOKUP(CONCATENATE($K$5,$B29,$C29),'SER1'!$A$6:$N$200,14,FALSE),0)</f>
        <v>0</v>
      </c>
      <c r="L29" s="107">
        <f>_xlfn.IFNA(VLOOKUP(CONCATENATE($L$5,$B29,$C29),ALB!$A$6:$N$200,14,FALSE),0)</f>
        <v>0</v>
      </c>
      <c r="M29" s="107">
        <f>_xlfn.IFNA(VLOOKUP(CONCATENATE($M$5,$B29,$C29),KR!$A$6:$N$182,14,FALSE),0)</f>
        <v>0</v>
      </c>
      <c r="N29" s="107">
        <f>_xlfn.IFNA(VLOOKUP(CONCATENATE($N$5,$B29,$C29),DARD!$A$6:$N$135,14,FALSE),0)</f>
        <v>0</v>
      </c>
      <c r="O29" s="107">
        <f>_xlfn.IFNA(VLOOKUP(CONCATENATE($O$5,$B29,$C29),'SER2'!$A$6:$N$200,14,FALSE),0)</f>
        <v>0</v>
      </c>
      <c r="P29" s="107"/>
      <c r="Q29" s="107">
        <f>_xlfn.IFNA(VLOOKUP(CONCATENATE($Q$5,$B29,$C29),MUR!$A$6:$N$203,14,FALSE),0)</f>
        <v>0</v>
      </c>
      <c r="R29" s="107">
        <f>_xlfn.IFNA(VLOOKUP(CONCATENATE($R$5,$B29,$C29),MOOR!$A$6:$N$200,14,FALSE),0)</f>
        <v>0</v>
      </c>
      <c r="S29" s="107">
        <f>_xlfn.IFNA(VLOOKUP(CONCATENATE($S$5,$B29,$C29),KAL!$A$6:$N$200,14,FALSE),0)</f>
        <v>0</v>
      </c>
      <c r="T29" s="107">
        <f>_xlfn.IFNA(VLOOKUP(CONCATENATE($T$5,$B29,$C29),MORT!$A$6:$N$200,14,FALSE),0)</f>
        <v>0</v>
      </c>
      <c r="U29" s="349">
        <f>_xlfn.IFNA(VLOOKUP(CONCATENATE($U$5,$B29,$C29),ESP!$A$6:$N$198,14,FALSE),0)</f>
        <v>0</v>
      </c>
      <c r="V29" s="107">
        <f>_xlfn.IFNA(VLOOKUP(CONCATENATE($V$5,$B29,$C29),MOON!$A$8:$N$198,14,FALSE),0)</f>
        <v>0</v>
      </c>
      <c r="W29" s="107">
        <f>_xlfn.IFNA(VLOOKUP(CONCATENATE($W$5,$B29,$C29),DRY!$A$8:$N$198,14,FALSE),0)</f>
        <v>0</v>
      </c>
      <c r="X29" s="107">
        <f>_xlfn.IFNA(VLOOKUP(CONCATENATE($Y$5,$B29,$C29),[4]PCWA!$A$6:$N$198,14,FALSE),0)</f>
        <v>0</v>
      </c>
      <c r="Y29" s="107">
        <f>_xlfn.IFNA(VLOOKUP(CONCATENATE($Y$5,$B29,$C29),[4]PCWA!$A$6:$N$198,14,FALSE),0)</f>
        <v>0</v>
      </c>
      <c r="Z29" s="107"/>
      <c r="AA29" s="107"/>
      <c r="AB29" s="107"/>
      <c r="AC29" s="107"/>
      <c r="AD29" s="107">
        <f>_xlfn.IFNA(VLOOKUP(CONCATENATE($AD$5,$B29,$C29),HARV!$A$6:$N$198,14,FALSE),0)</f>
        <v>0</v>
      </c>
      <c r="AE29" s="107">
        <f>_xlfn.IFNA(VLOOKUP(CONCATENATE($AE$5,$B29,$C29),KAL!$A$6:$N$200,14,FALSE),0)</f>
        <v>0</v>
      </c>
      <c r="AF29" s="107">
        <f>_xlfn.IFNA(VLOOKUP(CONCATENATE($AF$5,$B29,$C29),DRY!$A$6:$N$198,14,FALSE),0)</f>
        <v>0</v>
      </c>
      <c r="AG29" s="107">
        <f>_xlfn.IFNA(VLOOKUP(CONCATENATE($AG$5,$B29,$C29),Spare5!$A$6:$N$197,14,FALSE),0)</f>
        <v>0</v>
      </c>
      <c r="AH29" s="108">
        <f>_xlfn.IFNA(VLOOKUP(CONCATENATE($AH$5,$B29,$C29),PCWA!$A$6:$N$231,14,FALSE),0)</f>
        <v>0</v>
      </c>
      <c r="AI29" s="146"/>
    </row>
    <row r="30" spans="1:35" x14ac:dyDescent="0.2">
      <c r="A30" s="605"/>
      <c r="B30" s="369"/>
      <c r="C30" s="370"/>
      <c r="D30" s="439"/>
      <c r="E30" s="103"/>
      <c r="F30" s="110"/>
      <c r="G30" s="106"/>
      <c r="H30" s="104"/>
      <c r="I30" s="105"/>
      <c r="J30" s="106"/>
      <c r="K30" s="107">
        <f>_xlfn.IFNA(VLOOKUP(CONCATENATE($K$5,$B30,$C30),'SER1'!$A$6:$N$200,14,FALSE),0)</f>
        <v>0</v>
      </c>
      <c r="L30" s="107">
        <f>_xlfn.IFNA(VLOOKUP(CONCATENATE($L$5,$B30,$C30),ALB!$A$6:$N$200,14,FALSE),0)</f>
        <v>0</v>
      </c>
      <c r="M30" s="107">
        <f>_xlfn.IFNA(VLOOKUP(CONCATENATE($M$5,$B30,$C30),KR!$A$6:$N$182,14,FALSE),0)</f>
        <v>0</v>
      </c>
      <c r="N30" s="107">
        <f>_xlfn.IFNA(VLOOKUP(CONCATENATE($N$5,$B30,$C30),DARD!$A$6:$N$135,14,FALSE),0)</f>
        <v>0</v>
      </c>
      <c r="O30" s="107">
        <f>_xlfn.IFNA(VLOOKUP(CONCATENATE($O$5,$B30,$C30),'SER2'!$A$6:$N$200,14,FALSE),0)</f>
        <v>0</v>
      </c>
      <c r="P30" s="107"/>
      <c r="Q30" s="107">
        <f>_xlfn.IFNA(VLOOKUP(CONCATENATE($Q$5,$B30,$C30),MUR!$A$6:$N$203,14,FALSE),0)</f>
        <v>0</v>
      </c>
      <c r="R30" s="107">
        <f>_xlfn.IFNA(VLOOKUP(CONCATENATE($R$5,$B30,$C30),MOOR!$A$6:$N$200,14,FALSE),0)</f>
        <v>0</v>
      </c>
      <c r="S30" s="107">
        <f>_xlfn.IFNA(VLOOKUP(CONCATENATE($S$5,$B30,$C30),KAL!$A$6:$N$200,14,FALSE),0)</f>
        <v>0</v>
      </c>
      <c r="T30" s="107">
        <f>_xlfn.IFNA(VLOOKUP(CONCATENATE($T$5,$B30,$C30),MORT!$A$6:$N$200,14,FALSE),0)</f>
        <v>0</v>
      </c>
      <c r="U30" s="107">
        <f>_xlfn.IFNA(VLOOKUP(CONCATENATE($U$5,$B30,$C30),ESP!$A$6:$N$198,14,FALSE),0)</f>
        <v>0</v>
      </c>
      <c r="V30" s="107">
        <f>_xlfn.IFNA(VLOOKUP(CONCATENATE($V$5,$B30,$C30),MOON!$A$8:$N$198,14,FALSE),0)</f>
        <v>0</v>
      </c>
      <c r="W30" s="107">
        <f>_xlfn.IFNA(VLOOKUP(CONCATENATE($W$5,$B30,$C30),DRY!$A$8:$N$198,14,FALSE),0)</f>
        <v>0</v>
      </c>
      <c r="X30" s="107">
        <f>_xlfn.IFNA(VLOOKUP(CONCATENATE($Y$5,$B30,$C30),[4]PCWA!$A$6:$N$198,14,FALSE),0)</f>
        <v>0</v>
      </c>
      <c r="Y30" s="107">
        <f>_xlfn.IFNA(VLOOKUP(CONCATENATE($Y$5,$B30,$C30),[4]PCWA!$A$6:$N$198,14,FALSE),0)</f>
        <v>0</v>
      </c>
      <c r="Z30" s="107"/>
      <c r="AA30" s="107"/>
      <c r="AB30" s="107"/>
      <c r="AC30" s="107"/>
      <c r="AD30" s="107">
        <f>_xlfn.IFNA(VLOOKUP(CONCATENATE($AD$5,$B30,$C30),HARV!$A$6:$N$198,14,FALSE),0)</f>
        <v>0</v>
      </c>
      <c r="AE30" s="107">
        <f>_xlfn.IFNA(VLOOKUP(CONCATENATE($AE$5,$B30,$C30),KAL!$A$6:$N$200,14,FALSE),0)</f>
        <v>0</v>
      </c>
      <c r="AF30" s="107">
        <f>_xlfn.IFNA(VLOOKUP(CONCATENATE($AF$5,$B30,$C30),DRY!$A$6:$N$198,14,FALSE),0)</f>
        <v>0</v>
      </c>
      <c r="AG30" s="107">
        <f>_xlfn.IFNA(VLOOKUP(CONCATENATE($AG$5,$B30,$C30),Spare5!$A$6:$N$197,14,FALSE),0)</f>
        <v>0</v>
      </c>
      <c r="AH30" s="108">
        <f>_xlfn.IFNA(VLOOKUP(CONCATENATE($AH$5,$B30,$C30),PCWA!$A$6:$N$231,14,FALSE),0)</f>
        <v>0</v>
      </c>
      <c r="AI30" s="146"/>
    </row>
    <row r="31" spans="1:35" x14ac:dyDescent="0.2">
      <c r="A31" s="605"/>
      <c r="B31" s="382"/>
      <c r="C31" s="371"/>
      <c r="D31" s="371"/>
      <c r="E31" s="109"/>
      <c r="F31" s="353"/>
      <c r="G31" s="106"/>
      <c r="H31" s="104"/>
      <c r="I31" s="354"/>
      <c r="J31" s="106"/>
      <c r="K31" s="107">
        <f>_xlfn.IFNA(VLOOKUP(CONCATENATE($K$5,$B31,$C31),'SER1'!$A$6:$N$200,14,FALSE),0)</f>
        <v>0</v>
      </c>
      <c r="L31" s="107">
        <f>_xlfn.IFNA(VLOOKUP(CONCATENATE($L$5,$B31,$C31),ALB!$A$6:$N$200,14,FALSE),0)</f>
        <v>0</v>
      </c>
      <c r="M31" s="107">
        <f>_xlfn.IFNA(VLOOKUP(CONCATENATE($M$5,$B31,$C31),KR!$A$6:$N$182,14,FALSE),0)</f>
        <v>0</v>
      </c>
      <c r="N31" s="107">
        <f>_xlfn.IFNA(VLOOKUP(CONCATENATE($N$5,$B31,$C31),DARD!$A$6:$N$135,14,FALSE),0)</f>
        <v>0</v>
      </c>
      <c r="O31" s="107">
        <f>_xlfn.IFNA(VLOOKUP(CONCATENATE($O$5,$B31,$C31),'SER2'!$A$6:$N$200,14,FALSE),0)</f>
        <v>0</v>
      </c>
      <c r="P31" s="107"/>
      <c r="Q31" s="107">
        <f>_xlfn.IFNA(VLOOKUP(CONCATENATE($Q$5,$B31,$C31),MUR!$A$6:$N$203,14,FALSE),0)</f>
        <v>0</v>
      </c>
      <c r="R31" s="107">
        <f>_xlfn.IFNA(VLOOKUP(CONCATENATE($R$5,$B31,$C31),MOOR!$A$6:$N$200,14,FALSE),0)</f>
        <v>0</v>
      </c>
      <c r="S31" s="107">
        <f>_xlfn.IFNA(VLOOKUP(CONCATENATE($S$5,$B31,$C31),KAL!$A$6:$N$200,14,FALSE),0)</f>
        <v>0</v>
      </c>
      <c r="T31" s="107">
        <f>_xlfn.IFNA(VLOOKUP(CONCATENATE($T$5,$B31,$C31),MORT!$A$6:$N$200,14,FALSE),0)</f>
        <v>0</v>
      </c>
      <c r="U31" s="107">
        <f>_xlfn.IFNA(VLOOKUP(CONCATENATE($U$5,$B31,$C31),ESP!$A$6:$N$198,14,FALSE),0)</f>
        <v>0</v>
      </c>
      <c r="V31" s="107">
        <f>_xlfn.IFNA(VLOOKUP(CONCATENATE($V$5,$B31,$C31),MOON!$A$8:$N$198,14,FALSE),0)</f>
        <v>0</v>
      </c>
      <c r="W31" s="107">
        <f>_xlfn.IFNA(VLOOKUP(CONCATENATE($W$5,$B31,$C31),DRY!$A$8:$N$198,14,FALSE),0)</f>
        <v>0</v>
      </c>
      <c r="X31" s="107">
        <f>_xlfn.IFNA(VLOOKUP(CONCATENATE($Y$5,$B31,$C31),[4]PCWA!$A$6:$N$198,14,FALSE),0)</f>
        <v>0</v>
      </c>
      <c r="Y31" s="107">
        <f>_xlfn.IFNA(VLOOKUP(CONCATENATE($Y$5,$B31,$C31),[4]PCWA!$A$6:$N$198,14,FALSE),0)</f>
        <v>0</v>
      </c>
      <c r="Z31" s="107"/>
      <c r="AA31" s="107"/>
      <c r="AB31" s="107"/>
      <c r="AC31" s="107"/>
      <c r="AD31" s="107"/>
      <c r="AE31" s="107"/>
      <c r="AF31" s="107"/>
      <c r="AG31" s="107"/>
      <c r="AH31" s="108"/>
      <c r="AI31" s="145"/>
    </row>
    <row r="32" spans="1:35" x14ac:dyDescent="0.2">
      <c r="A32" s="605"/>
      <c r="B32" s="102"/>
      <c r="C32" s="109"/>
      <c r="D32" s="109"/>
      <c r="E32" s="109"/>
      <c r="F32" s="110"/>
      <c r="G32" s="106"/>
      <c r="H32" s="104"/>
      <c r="I32" s="105"/>
      <c r="J32" s="106"/>
      <c r="K32" s="107">
        <f>_xlfn.IFNA(VLOOKUP(CONCATENATE($K$5,$B32,$C32),'SER1'!$A$6:$N$200,14,FALSE),0)</f>
        <v>0</v>
      </c>
      <c r="L32" s="107">
        <f>_xlfn.IFNA(VLOOKUP(CONCATENATE($L$5,$B32,$C32),ALB!$A$6:$N$200,14,FALSE),0)</f>
        <v>0</v>
      </c>
      <c r="M32" s="107">
        <f>_xlfn.IFNA(VLOOKUP(CONCATENATE($M$5,$B32,$C32),KR!$A$6:$N$182,14,FALSE),0)</f>
        <v>0</v>
      </c>
      <c r="N32" s="107">
        <f>_xlfn.IFNA(VLOOKUP(CONCATENATE($N$5,$B32,$C32),DARD!$A$6:$N$135,14,FALSE),0)</f>
        <v>0</v>
      </c>
      <c r="O32" s="107">
        <f>_xlfn.IFNA(VLOOKUP(CONCATENATE($O$5,$B32,$C32),'SER2'!$A$6:$N$200,14,FALSE),0)</f>
        <v>0</v>
      </c>
      <c r="P32" s="107"/>
      <c r="Q32" s="107">
        <f>_xlfn.IFNA(VLOOKUP(CONCATENATE($Q$5,$B32,$C32),MUR!$A$6:$N$203,14,FALSE),0)</f>
        <v>0</v>
      </c>
      <c r="R32" s="107">
        <f>_xlfn.IFNA(VLOOKUP(CONCATENATE($R$5,$B32,$C32),MOOR!$A$6:$N$200,14,FALSE),0)</f>
        <v>0</v>
      </c>
      <c r="S32" s="107">
        <f>_xlfn.IFNA(VLOOKUP(CONCATENATE($S$5,$B32,$C32),KAL!$A$6:$N$200,14,FALSE),0)</f>
        <v>0</v>
      </c>
      <c r="T32" s="107">
        <f>_xlfn.IFNA(VLOOKUP(CONCATENATE($T$5,$B32,$C32),MORT!$A$6:$N$200,14,FALSE),0)</f>
        <v>0</v>
      </c>
      <c r="U32" s="107">
        <f>_xlfn.IFNA(VLOOKUP(CONCATENATE($U$5,$B32,$C32),ESP!$A$6:$N$198,14,FALSE),0)</f>
        <v>0</v>
      </c>
      <c r="V32" s="107">
        <f>_xlfn.IFNA(VLOOKUP(CONCATENATE($V$5,$B32,$C32),MOON!$A$8:$N$198,14,FALSE),0)</f>
        <v>0</v>
      </c>
      <c r="W32" s="107">
        <f>_xlfn.IFNA(VLOOKUP(CONCATENATE($W$5,$B32,$C32),DRY!$A$8:$N$198,14,FALSE),0)</f>
        <v>0</v>
      </c>
      <c r="X32" s="107">
        <f>_xlfn.IFNA(VLOOKUP(CONCATENATE($Y$5,$B32,$C32),[4]PCWA!$A$6:$N$198,14,FALSE),0)</f>
        <v>0</v>
      </c>
      <c r="Y32" s="107">
        <f>_xlfn.IFNA(VLOOKUP(CONCATENATE($Y$5,$B32,$C32),[4]PCWA!$A$6:$N$198,14,FALSE),0)</f>
        <v>0</v>
      </c>
      <c r="Z32" s="107"/>
      <c r="AA32" s="107"/>
      <c r="AB32" s="107"/>
      <c r="AC32" s="107"/>
      <c r="AD32" s="107">
        <f>_xlfn.IFNA(VLOOKUP(CONCATENATE($AD$5,$B32,$C32),HARV!$A$6:$N$198,14,FALSE),0)</f>
        <v>0</v>
      </c>
      <c r="AE32" s="107">
        <f>_xlfn.IFNA(VLOOKUP(CONCATENATE($AE$5,$B32,$C32),KAL!$A$6:$N$200,14,FALSE),0)</f>
        <v>0</v>
      </c>
      <c r="AF32" s="107">
        <f>_xlfn.IFNA(VLOOKUP(CONCATENATE($AF$5,$B32,$C32),DRY!$A$6:$N$198,14,FALSE),0)</f>
        <v>0</v>
      </c>
      <c r="AG32" s="107">
        <f>_xlfn.IFNA(VLOOKUP(CONCATENATE($AG$5,$B32,$C32),Spare5!$A$6:$N$197,14,FALSE),0)</f>
        <v>0</v>
      </c>
      <c r="AH32" s="108">
        <f>_xlfn.IFNA(VLOOKUP(CONCATENATE($AH$5,$B32,$C32),PCWA!$A$6:$N$231,14,FALSE),0)</f>
        <v>0</v>
      </c>
      <c r="AI32" s="145"/>
    </row>
    <row r="33" spans="1:35" x14ac:dyDescent="0.2">
      <c r="A33" s="605"/>
      <c r="B33" s="102"/>
      <c r="C33" s="109"/>
      <c r="D33" s="109"/>
      <c r="E33" s="109"/>
      <c r="F33" s="110"/>
      <c r="G33" s="106"/>
      <c r="H33" s="104"/>
      <c r="I33" s="105"/>
      <c r="J33" s="106"/>
      <c r="K33" s="107">
        <f>_xlfn.IFNA(VLOOKUP(CONCATENATE($K$5,$B33,$C33),'SER1'!$A$6:$N$200,14,FALSE),0)</f>
        <v>0</v>
      </c>
      <c r="L33" s="107">
        <f>_xlfn.IFNA(VLOOKUP(CONCATENATE($L$5,$B33,$C33),ALB!$A$6:$N$200,14,FALSE),0)</f>
        <v>0</v>
      </c>
      <c r="M33" s="107">
        <f>_xlfn.IFNA(VLOOKUP(CONCATENATE($M$5,$B33,$C33),KR!$A$6:$N$182,14,FALSE),0)</f>
        <v>0</v>
      </c>
      <c r="N33" s="107">
        <f>_xlfn.IFNA(VLOOKUP(CONCATENATE($N$5,$B33,$C33),DARD!$A$6:$N$135,14,FALSE),0)</f>
        <v>0</v>
      </c>
      <c r="O33" s="107">
        <f>_xlfn.IFNA(VLOOKUP(CONCATENATE($O$5,$B33,$C33),AVON!$A$6:$N$144,14,FALSE),0)</f>
        <v>0</v>
      </c>
      <c r="P33" s="107"/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_xlfn.IFNA(VLOOKUP(CONCATENATE($V$5,$B33,$C33),MOON!$A$8:$N$198,14,FALSE),0)</f>
        <v>0</v>
      </c>
      <c r="W33" s="107">
        <f>_xlfn.IFNA(VLOOKUP(CONCATENATE($W$5,$B33,$C33),DRY!$A$8:$N$198,14,FALSE),0)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_xlfn.IFNA(VLOOKUP(CONCATENATE($Y$5,$B33,$C33),[4]PCWA!$A$6:$N$198,14,FALSE),0)</f>
        <v>0</v>
      </c>
      <c r="Z33" s="107"/>
      <c r="AA33" s="107"/>
      <c r="AB33" s="107"/>
      <c r="AC33" s="107"/>
      <c r="AD33" s="107">
        <f>_xlfn.IFNA(VLOOKUP(CONCATENATE($AD$5,$B33,$C33),HARV!$A$6:$N$198,14,FALSE),0)</f>
        <v>0</v>
      </c>
      <c r="AE33" s="107">
        <f>_xlfn.IFNA(VLOOKUP(CONCATENATE($AE$5,$B33,$C33),KAL!$A$6:$N$200,14,FALSE),0)</f>
        <v>0</v>
      </c>
      <c r="AF33" s="107">
        <f>_xlfn.IFNA(VLOOKUP(CONCATENATE($AF$5,$B33,$C33),DRY!$A$6:$N$198,14,FALSE),0)</f>
        <v>0</v>
      </c>
      <c r="AG33" s="107">
        <f>_xlfn.IFNA(VLOOKUP(CONCATENATE($AG$5,$B33,$C33),Spare5!$A$6:$N$197,14,FALSE),0)</f>
        <v>0</v>
      </c>
      <c r="AH33" s="108">
        <f>_xlfn.IFNA(VLOOKUP(CONCATENATE($AH$5,$B33,$C33),PCWA!$A$6:$N$231,14,FALSE),0)</f>
        <v>0</v>
      </c>
      <c r="AI33" s="145"/>
    </row>
    <row r="34" spans="1:35" s="3" customFormat="1" x14ac:dyDescent="0.2">
      <c r="A34" s="605"/>
      <c r="B34" s="102"/>
      <c r="C34" s="109"/>
      <c r="D34" s="109"/>
      <c r="E34" s="109"/>
      <c r="F34" s="110"/>
      <c r="G34" s="106"/>
      <c r="H34" s="104"/>
      <c r="I34" s="105"/>
      <c r="J34" s="106"/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349">
        <f>_xlfn.IFNA(VLOOKUP(CONCATENATE($M$5,$B34,$C34),KR!$A$6:$N$182,14,FALSE),0)</f>
        <v>0</v>
      </c>
      <c r="N34" s="349">
        <f>_xlfn.IFNA(VLOOKUP(CONCATENATE($N$5,$B34,$C34),DARD!$A$6:$N$135,14,FALSE),0)</f>
        <v>0</v>
      </c>
      <c r="O34" s="349">
        <f>_xlfn.IFNA(VLOOKUP(CONCATENATE($O$5,$B34,$C34),AVON!$A$6:$N$144,14,FALSE),0)</f>
        <v>0</v>
      </c>
      <c r="P34" s="107"/>
      <c r="Q34" s="349">
        <f>_xlfn.IFNA(VLOOKUP(CONCATENATE($Q$5,$B34,$C34),MUR!$A$6:$N$203,14,FALSE),0)</f>
        <v>0</v>
      </c>
      <c r="R34" s="349">
        <f>_xlfn.IFNA(VLOOKUP(CONCATENATE($R$5,$B34,$C34),MOOR!$A$6:$N$200,14,FALSE),0)</f>
        <v>0</v>
      </c>
      <c r="S34" s="349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_xlfn.IFNA(VLOOKUP(CONCATENATE($V$5,$B34,$C34),MOON!$A$8:$N$198,14,FALSE),0)</f>
        <v>0</v>
      </c>
      <c r="W34" s="107">
        <f>_xlfn.IFNA(VLOOKUP(CONCATENATE($W$5,$B34,$C34),DRY!$A$8:$N$198,14,FALSE),0)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107"/>
      <c r="AB34" s="107"/>
      <c r="AC34" s="107"/>
      <c r="AD34" s="107">
        <f>_xlfn.IFNA(VLOOKUP(CONCATENATE($AD$5,$B34,$C34),HARV!$A$6:$N$198,14,FALSE),0)</f>
        <v>0</v>
      </c>
      <c r="AE34" s="107">
        <f>_xlfn.IFNA(VLOOKUP(CONCATENATE($AE$5,$B34,$C34),KAL!$A$6:$N$200,14,FALSE),0)</f>
        <v>0</v>
      </c>
      <c r="AF34" s="107">
        <f>_xlfn.IFNA(VLOOKUP(CONCATENATE($AF$5,$B34,$C34),DRY!$A$6:$N$198,14,FALSE),0)</f>
        <v>0</v>
      </c>
      <c r="AG34" s="107">
        <f>_xlfn.IFNA(VLOOKUP(CONCATENATE($AG$5,$B34,$C34),Spare5!$A$6:$N$197,14,FALSE),0)</f>
        <v>0</v>
      </c>
      <c r="AH34" s="108">
        <f>_xlfn.IFNA(VLOOKUP(CONCATENATE($AH$5,$B34,$C34),PCWA!$A$6:$N$231,14,FALSE),0)</f>
        <v>0</v>
      </c>
      <c r="AI34" s="146"/>
    </row>
    <row r="35" spans="1:35" x14ac:dyDescent="0.2">
      <c r="A35" s="605"/>
      <c r="B35" s="102"/>
      <c r="C35" s="109"/>
      <c r="D35" s="109"/>
      <c r="E35" s="109"/>
      <c r="F35" s="110"/>
      <c r="G35" s="106"/>
      <c r="H35" s="104"/>
      <c r="I35" s="105"/>
      <c r="J35" s="106"/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_xlfn.IFNA(VLOOKUP(CONCATENATE($M$5,$B35,$C35),KR!$A$6:$N$182,14,FALSE),0)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_xlfn.IFNA(VLOOKUP(CONCATENATE($V$5,$B35,$C35),MOON!$A$8:$N$198,14,FALSE),0)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/>
      <c r="AC35" s="107"/>
      <c r="AD35" s="107">
        <f>_xlfn.IFNA(VLOOKUP(CONCATENATE($AD$5,$B35,$C35),HARV!$A$6:$N$198,14,FALSE),0)</f>
        <v>0</v>
      </c>
      <c r="AE35" s="107">
        <f>_xlfn.IFNA(VLOOKUP(CONCATENATE($AE$5,$B35,$C35),KAL!$A$6:$N$200,14,FALSE),0)</f>
        <v>0</v>
      </c>
      <c r="AF35" s="107">
        <f>_xlfn.IFNA(VLOOKUP(CONCATENATE($AF$5,$B35,$C35),DRY!$A$6:$N$198,14,FALSE),0)</f>
        <v>0</v>
      </c>
      <c r="AG35" s="107">
        <f>_xlfn.IFNA(VLOOKUP(CONCATENATE($AG$5,$B35,$C35),Spare5!$A$6:$N$197,14,FALSE),0)</f>
        <v>0</v>
      </c>
      <c r="AH35" s="108">
        <f>_xlfn.IFNA(VLOOKUP(CONCATENATE($AH$5,$B35,$C35),PCWA!$A$6:$N$231,14,FALSE),0)</f>
        <v>0</v>
      </c>
      <c r="AI35" s="146"/>
    </row>
    <row r="36" spans="1:35" x14ac:dyDescent="0.2">
      <c r="A36" s="605"/>
      <c r="B36" s="102"/>
      <c r="C36" s="109"/>
      <c r="D36" s="109"/>
      <c r="E36" s="109"/>
      <c r="F36" s="110"/>
      <c r="G36" s="106"/>
      <c r="H36" s="104"/>
      <c r="I36" s="105"/>
      <c r="J36" s="106"/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>
        <f>_xlfn.IFNA(VLOOKUP(CONCATENATE($AD$5,$B36,$C36),HARV!$A$6:$N$198,14,FALSE),0)</f>
        <v>0</v>
      </c>
      <c r="AE36" s="107">
        <f>_xlfn.IFNA(VLOOKUP(CONCATENATE($AE$5,$B36,$C36),KAL!$A$6:$N$200,14,FALSE),0)</f>
        <v>0</v>
      </c>
      <c r="AF36" s="107">
        <f>_xlfn.IFNA(VLOOKUP(CONCATENATE($AF$5,$B36,$C36),DRY!$A$6:$N$198,14,FALSE),0)</f>
        <v>0</v>
      </c>
      <c r="AG36" s="107">
        <f>_xlfn.IFNA(VLOOKUP(CONCATENATE($AG$5,$B36,$C36),Spare5!$A$6:$N$197,14,FALSE),0)</f>
        <v>0</v>
      </c>
      <c r="AH36" s="108">
        <f>_xlfn.IFNA(VLOOKUP(CONCATENATE($AH$5,$B36,$C36),PCWA!$A$6:$N$231,14,FALSE),0)</f>
        <v>0</v>
      </c>
      <c r="AI36" s="146"/>
    </row>
    <row r="37" spans="1:35" x14ac:dyDescent="0.2">
      <c r="A37" s="605"/>
      <c r="B37" s="102"/>
      <c r="C37" s="109"/>
      <c r="D37" s="109"/>
      <c r="E37" s="109"/>
      <c r="F37" s="110"/>
      <c r="G37" s="106"/>
      <c r="H37" s="104"/>
      <c r="I37" s="105"/>
      <c r="J37" s="106"/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>
        <f>_xlfn.IFNA(VLOOKUP(CONCATENATE($AD$5,$B37,$C37),HARV!$A$6:$N$198,14,FALSE),0)</f>
        <v>0</v>
      </c>
      <c r="AE37" s="107">
        <f>_xlfn.IFNA(VLOOKUP(CONCATENATE($AE$5,$B37,$C37),KAL!$A$6:$N$200,14,FALSE),0)</f>
        <v>0</v>
      </c>
      <c r="AF37" s="107">
        <f>_xlfn.IFNA(VLOOKUP(CONCATENATE($AF$5,$B37,$C37),DRY!$A$6:$N$198,14,FALSE),0)</f>
        <v>0</v>
      </c>
      <c r="AG37" s="107">
        <f>_xlfn.IFNA(VLOOKUP(CONCATENATE($AG$5,$B37,$C37),Spare5!$A$6:$N$197,14,FALSE),0)</f>
        <v>0</v>
      </c>
      <c r="AH37" s="108">
        <f>_xlfn.IFNA(VLOOKUP(CONCATENATE($AH$5,$B37,$C37),PCWA!$A$6:$N$231,14,FALSE),0)</f>
        <v>0</v>
      </c>
      <c r="AI37" s="146"/>
    </row>
    <row r="38" spans="1:35" x14ac:dyDescent="0.2">
      <c r="A38" s="605"/>
      <c r="B38" s="102"/>
      <c r="C38" s="109"/>
      <c r="D38" s="103"/>
      <c r="E38" s="103"/>
      <c r="F38" s="110"/>
      <c r="G38" s="106"/>
      <c r="H38" s="104"/>
      <c r="I38" s="105"/>
      <c r="J38" s="106"/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>
        <f>_xlfn.IFNA(VLOOKUP(CONCATENATE($AD$5,$B38,$C38),HARV!$A$6:$N$198,14,FALSE),0)</f>
        <v>0</v>
      </c>
      <c r="AE38" s="107">
        <f>_xlfn.IFNA(VLOOKUP(CONCATENATE($AE$5,$B38,$C38),KAL!$A$6:$N$200,14,FALSE),0)</f>
        <v>0</v>
      </c>
      <c r="AF38" s="107">
        <f>_xlfn.IFNA(VLOOKUP(CONCATENATE($AF$5,$B38,$C38),DRY!$A$6:$N$198,14,FALSE),0)</f>
        <v>0</v>
      </c>
      <c r="AG38" s="107">
        <f>_xlfn.IFNA(VLOOKUP(CONCATENATE($AG$5,$B38,$C38),Spare5!$A$6:$N$197,14,FALSE),0)</f>
        <v>0</v>
      </c>
      <c r="AH38" s="108">
        <f>_xlfn.IFNA(VLOOKUP(CONCATENATE($AH$5,$B38,$C38),PCWA!$A$6:$N$231,14,FALSE),0)</f>
        <v>0</v>
      </c>
      <c r="AI38" s="146"/>
    </row>
    <row r="39" spans="1:35" x14ac:dyDescent="0.2">
      <c r="A39" s="605"/>
      <c r="B39" s="102"/>
      <c r="C39" s="109"/>
      <c r="D39" s="109"/>
      <c r="E39" s="109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>
        <f>_xlfn.IFNA(VLOOKUP(CONCATENATE($AD$5,$B39,$C39),HARV!$A$6:$N$198,14,FALSE),0)</f>
        <v>0</v>
      </c>
      <c r="AE39" s="107">
        <f>_xlfn.IFNA(VLOOKUP(CONCATENATE($AE$5,$B39,$C39),KAL!$A$6:$N$200,14,FALSE),0)</f>
        <v>0</v>
      </c>
      <c r="AF39" s="107">
        <f>_xlfn.IFNA(VLOOKUP(CONCATENATE($AF$5,$B39,$C39),DRY!$A$6:$N$198,14,FALSE),0)</f>
        <v>0</v>
      </c>
      <c r="AG39" s="107">
        <f>_xlfn.IFNA(VLOOKUP(CONCATENATE($AG$5,$B39,$C39),Spare5!$A$6:$N$197,14,FALSE),0)</f>
        <v>0</v>
      </c>
      <c r="AH39" s="108">
        <f>_xlfn.IFNA(VLOOKUP(CONCATENATE($AH$5,$B39,$C39),PCWA!$A$6:$N$231,14,FALSE),0)</f>
        <v>0</v>
      </c>
      <c r="AI39" s="146"/>
    </row>
    <row r="40" spans="1:35" x14ac:dyDescent="0.2">
      <c r="A40" s="605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>
        <f>_xlfn.IFNA(VLOOKUP(CONCATENATE($AD$5,$B40,$C40),HARV!$A$6:$N$198,14,FALSE),0)</f>
        <v>0</v>
      </c>
      <c r="AE40" s="107">
        <f>_xlfn.IFNA(VLOOKUP(CONCATENATE($AE$5,$B40,$C40),KAL!$A$6:$N$200,14,FALSE),0)</f>
        <v>0</v>
      </c>
      <c r="AF40" s="107">
        <f>_xlfn.IFNA(VLOOKUP(CONCATENATE($AF$5,$B40,$C40),DRY!$A$6:$N$198,14,FALSE),0)</f>
        <v>0</v>
      </c>
      <c r="AG40" s="107">
        <f>_xlfn.IFNA(VLOOKUP(CONCATENATE($AG$5,$B40,$C40),Spare5!$A$6:$N$197,14,FALSE),0)</f>
        <v>0</v>
      </c>
      <c r="AH40" s="108">
        <f>_xlfn.IFNA(VLOOKUP(CONCATENATE($AH$5,$B40,$C40),PCWA!$A$6:$N$231,14,FALSE),0)</f>
        <v>0</v>
      </c>
      <c r="AI40" s="145"/>
    </row>
    <row r="41" spans="1:35" x14ac:dyDescent="0.2">
      <c r="A41" s="605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>
        <f>_xlfn.IFNA(VLOOKUP(CONCATENATE($AD$5,$B41,$C41),HARV!$A$6:$N$198,14,FALSE),0)</f>
        <v>0</v>
      </c>
      <c r="AE41" s="107">
        <f>_xlfn.IFNA(VLOOKUP(CONCATENATE($AE$5,$B41,$C41),KAL!$A$6:$N$200,14,FALSE),0)</f>
        <v>0</v>
      </c>
      <c r="AF41" s="107">
        <f>_xlfn.IFNA(VLOOKUP(CONCATENATE($AF$5,$B41,$C41),DRY!$A$6:$N$198,14,FALSE),0)</f>
        <v>0</v>
      </c>
      <c r="AG41" s="107">
        <f>_xlfn.IFNA(VLOOKUP(CONCATENATE($AG$5,$B41,$C41),Spare5!$A$6:$N$197,14,FALSE),0)</f>
        <v>0</v>
      </c>
      <c r="AH41" s="108">
        <f>_xlfn.IFNA(VLOOKUP(CONCATENATE($AH$5,$B41,$C41),PCWA!$A$6:$N$231,14,FALSE),0)</f>
        <v>0</v>
      </c>
      <c r="AI41" s="145"/>
    </row>
    <row r="42" spans="1:35" x14ac:dyDescent="0.2">
      <c r="A42" s="605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>
        <f>_xlfn.IFNA(VLOOKUP(CONCATENATE($AD$5,$B42,$C42),HARV!$A$6:$N$198,14,FALSE),0)</f>
        <v>0</v>
      </c>
      <c r="AE42" s="107">
        <f>_xlfn.IFNA(VLOOKUP(CONCATENATE($AE$5,$B42,$C42),KAL!$A$6:$N$200,14,FALSE),0)</f>
        <v>0</v>
      </c>
      <c r="AF42" s="107">
        <f>_xlfn.IFNA(VLOOKUP(CONCATENATE($AF$5,$B42,$C42),DRY!$A$6:$N$198,14,FALSE),0)</f>
        <v>0</v>
      </c>
      <c r="AG42" s="107">
        <f>_xlfn.IFNA(VLOOKUP(CONCATENATE($AG$5,$B42,$C42),Spare5!$A$6:$N$197,14,FALSE),0)</f>
        <v>0</v>
      </c>
      <c r="AH42" s="108">
        <f>_xlfn.IFNA(VLOOKUP(CONCATENATE($AH$5,$B42,$C42),PCWA!$A$6:$N$231,14,FALSE),0)</f>
        <v>0</v>
      </c>
      <c r="AI42" s="145"/>
    </row>
    <row r="43" spans="1:35" x14ac:dyDescent="0.2">
      <c r="A43" s="605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>
        <f>_xlfn.IFNA(VLOOKUP(CONCATENATE($AD$5,$B43,$C43),HARV!$A$6:$N$198,14,FALSE),0)</f>
        <v>0</v>
      </c>
      <c r="AE43" s="107">
        <f>_xlfn.IFNA(VLOOKUP(CONCATENATE($AE$5,$B43,$C43),KAL!$A$6:$N$200,14,FALSE),0)</f>
        <v>0</v>
      </c>
      <c r="AF43" s="107">
        <f>_xlfn.IFNA(VLOOKUP(CONCATENATE($AF$5,$B43,$C43),DRY!$A$6:$N$198,14,FALSE),0)</f>
        <v>0</v>
      </c>
      <c r="AG43" s="107">
        <f>_xlfn.IFNA(VLOOKUP(CONCATENATE($AG$5,$B43,$C43),Spare5!$A$6:$N$197,14,FALSE),0)</f>
        <v>0</v>
      </c>
      <c r="AH43" s="108">
        <f>_xlfn.IFNA(VLOOKUP(CONCATENATE($AH$5,$B43,$C43),PCWA!$A$6:$N$231,14,FALSE),0)</f>
        <v>0</v>
      </c>
      <c r="AI43" s="146"/>
    </row>
    <row r="44" spans="1:35" x14ac:dyDescent="0.2">
      <c r="A44" s="605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>
        <f>_xlfn.IFNA(VLOOKUP(CONCATENATE($AD$5,$B44,$C44),HARV!$A$6:$N$198,14,FALSE),0)</f>
        <v>0</v>
      </c>
      <c r="AE44" s="107">
        <f>_xlfn.IFNA(VLOOKUP(CONCATENATE($AE$5,$B44,$C44),KAL!$A$6:$N$200,14,FALSE),0)</f>
        <v>0</v>
      </c>
      <c r="AF44" s="107">
        <f>_xlfn.IFNA(VLOOKUP(CONCATENATE($AF$5,$B44,$C44),DRY!$A$6:$N$198,14,FALSE),0)</f>
        <v>0</v>
      </c>
      <c r="AG44" s="107">
        <f>_xlfn.IFNA(VLOOKUP(CONCATENATE($AG$5,$B44,$C44),Spare5!$A$6:$N$197,14,FALSE),0)</f>
        <v>0</v>
      </c>
      <c r="AH44" s="108">
        <f>_xlfn.IFNA(VLOOKUP(CONCATENATE($AH$5,$B44,$C44),PCWA!$A$6:$N$231,14,FALSE),0)</f>
        <v>0</v>
      </c>
      <c r="AI44" s="146"/>
    </row>
    <row r="45" spans="1:35" x14ac:dyDescent="0.2">
      <c r="A45" s="605"/>
      <c r="B45" s="102"/>
      <c r="C45" s="109"/>
      <c r="D45" s="109"/>
      <c r="E45" s="109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>
        <f>_xlfn.IFNA(VLOOKUP(CONCATENATE($AD$5,$B45,$C45),HARV!$A$6:$N$198,14,FALSE),0)</f>
        <v>0</v>
      </c>
      <c r="AE45" s="107">
        <f>_xlfn.IFNA(VLOOKUP(CONCATENATE($AE$5,$B45,$C45),KAL!$A$6:$N$200,14,FALSE),0)</f>
        <v>0</v>
      </c>
      <c r="AF45" s="107">
        <f>_xlfn.IFNA(VLOOKUP(CONCATENATE($AF$5,$B45,$C45),DRY!$A$6:$N$198,14,FALSE),0)</f>
        <v>0</v>
      </c>
      <c r="AG45" s="107">
        <f>_xlfn.IFNA(VLOOKUP(CONCATENATE($AG$5,$B45,$C45),Spare5!$A$6:$N$197,14,FALSE),0)</f>
        <v>0</v>
      </c>
      <c r="AH45" s="108">
        <f>_xlfn.IFNA(VLOOKUP(CONCATENATE($AH$5,$B45,$C45),PCWA!$A$6:$N$231,14,FALSE),0)</f>
        <v>0</v>
      </c>
      <c r="AI45" s="146"/>
    </row>
    <row r="46" spans="1:35" x14ac:dyDescent="0.2">
      <c r="A46" s="605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>
        <f>_xlfn.IFNA(VLOOKUP(CONCATENATE($AD$5,$B46,$C46),HARV!$A$6:$N$198,14,FALSE),0)</f>
        <v>0</v>
      </c>
      <c r="AE46" s="107">
        <f>_xlfn.IFNA(VLOOKUP(CONCATENATE($AE$5,$B46,$C46),KAL!$A$6:$N$200,14,FALSE),0)</f>
        <v>0</v>
      </c>
      <c r="AF46" s="107">
        <f>_xlfn.IFNA(VLOOKUP(CONCATENATE($AF$5,$B46,$C46),DRY!$A$6:$N$198,14,FALSE),0)</f>
        <v>0</v>
      </c>
      <c r="AG46" s="107">
        <f>_xlfn.IFNA(VLOOKUP(CONCATENATE($AG$5,$B46,$C46),Spare5!$A$6:$N$197,14,FALSE),0)</f>
        <v>0</v>
      </c>
      <c r="AH46" s="108">
        <f>_xlfn.IFNA(VLOOKUP(CONCATENATE($AH$5,$B46,$C46),PCWA!$A$6:$N$231,14,FALSE),0)</f>
        <v>0</v>
      </c>
      <c r="AI46" s="146"/>
    </row>
    <row r="47" spans="1:35" x14ac:dyDescent="0.2">
      <c r="A47" s="605"/>
      <c r="B47" s="102"/>
      <c r="C47" s="109"/>
      <c r="D47" s="103"/>
      <c r="E47" s="103"/>
      <c r="F47" s="110"/>
      <c r="G47" s="106"/>
      <c r="H47" s="104"/>
      <c r="I47" s="105"/>
      <c r="J47" s="106"/>
      <c r="K47" s="107">
        <f>_xlfn.IFNA(VLOOKUP(CONCATENATE($K$5,$B47,$C47),'SER1'!$A$6:$N$200,14,FALSE),0)</f>
        <v>0</v>
      </c>
      <c r="L47" s="107">
        <f>_xlfn.IFNA(VLOOKUP(CONCATENATE($L$5,$B47,$C47),ALB!$A$6:$N$200,14,FALSE),0)</f>
        <v>0</v>
      </c>
      <c r="M47" s="107">
        <f>_xlfn.IFNA(VLOOKUP(CONCATENATE($M$5,$B47,$C47),KR!$A$6:$N$182,14,FALSE),0)</f>
        <v>0</v>
      </c>
      <c r="N47" s="107">
        <f>_xlfn.IFNA(VLOOKUP(CONCATENATE($N$5,$B47,$C47),DARD!$A$6:$N$135,14,FALSE),0)</f>
        <v>0</v>
      </c>
      <c r="O47" s="107">
        <f>_xlfn.IFNA(VLOOKUP(CONCATENATE($O$5,$B47,$C47),AVON!$A$6:$N$144,14,FALSE),0)</f>
        <v>0</v>
      </c>
      <c r="P47" s="107"/>
      <c r="Q47" s="107">
        <f>_xlfn.IFNA(VLOOKUP(CONCATENATE($Q$5,$B47,$C47),MUR!$A$6:$N$203,14,FALSE),0)</f>
        <v>0</v>
      </c>
      <c r="R47" s="107">
        <f>_xlfn.IFNA(VLOOKUP(CONCATENATE($R$5,$B47,$C47),MOOR!$A$6:$N$200,14,FALSE),0)</f>
        <v>0</v>
      </c>
      <c r="S47" s="107">
        <f>_xlfn.IFNA(VLOOKUP(CONCATENATE($S$5,$B47,$C47),KAL!$A$6:$N$200,14,FALSE),0)</f>
        <v>0</v>
      </c>
      <c r="T47" s="107">
        <f>_xlfn.IFNA(VLOOKUP(CONCATENATE($T$5,$B47,$C47),MORT!$A$6:$N$200,14,FALSE),0)</f>
        <v>0</v>
      </c>
      <c r="U47" s="107">
        <f>_xlfn.IFNA(VLOOKUP(CONCATENATE($U$5,$B47,$C47),ESP!$A$6:$N$198,14,FALSE),0)</f>
        <v>0</v>
      </c>
      <c r="V47" s="107">
        <f>_xlfn.IFNA(VLOOKUP(CONCATENATE($V$5,$B47,$C47),MOON!$A$8:$N$198,14,FALSE),0)</f>
        <v>0</v>
      </c>
      <c r="W47" s="107">
        <f>_xlfn.IFNA(VLOOKUP(CONCATENATE($W$5,$B47,$C47),DRY!$A$8:$N$198,14,FALSE),0)</f>
        <v>0</v>
      </c>
      <c r="X47" s="107">
        <f>_xlfn.IFNA(VLOOKUP(CONCATENATE($Y$5,$B47,$C47),[4]PCWA!$A$6:$N$198,14,FALSE),0)</f>
        <v>0</v>
      </c>
      <c r="Y47" s="107">
        <f>_xlfn.IFNA(VLOOKUP(CONCATENATE($Y$5,$B47,$C47),[4]PCWA!$A$6:$N$198,14,FALSE),0)</f>
        <v>0</v>
      </c>
      <c r="Z47" s="107"/>
      <c r="AA47" s="107"/>
      <c r="AB47" s="107"/>
      <c r="AC47" s="107"/>
      <c r="AD47" s="107">
        <f>_xlfn.IFNA(VLOOKUP(CONCATENATE($AD$5,$B47,$C47),HARV!$A$6:$N$198,14,FALSE),0)</f>
        <v>0</v>
      </c>
      <c r="AE47" s="107">
        <f>_xlfn.IFNA(VLOOKUP(CONCATENATE($AE$5,$B47,$C47),KAL!$A$6:$N$200,14,FALSE),0)</f>
        <v>0</v>
      </c>
      <c r="AF47" s="107">
        <f>_xlfn.IFNA(VLOOKUP(CONCATENATE($AF$5,$B47,$C47),DRY!$A$6:$N$198,14,FALSE),0)</f>
        <v>0</v>
      </c>
      <c r="AG47" s="107">
        <f>_xlfn.IFNA(VLOOKUP(CONCATENATE($AG$5,$B47,$C47),Spare5!$A$6:$N$197,14,FALSE),0)</f>
        <v>0</v>
      </c>
      <c r="AH47" s="108">
        <f>_xlfn.IFNA(VLOOKUP(CONCATENATE($AH$5,$B47,$C47),PCWA!$A$6:$N$231,14,FALSE),0)</f>
        <v>0</v>
      </c>
      <c r="AI47" s="145"/>
    </row>
    <row r="48" spans="1:35" x14ac:dyDescent="0.2">
      <c r="A48" s="605"/>
      <c r="B48" s="102"/>
      <c r="C48" s="109"/>
      <c r="D48" s="109"/>
      <c r="E48" s="109"/>
      <c r="F48" s="110"/>
      <c r="G48" s="106"/>
      <c r="H48" s="104"/>
      <c r="I48" s="105"/>
      <c r="J48" s="106"/>
      <c r="K48" s="107">
        <f>_xlfn.IFNA(VLOOKUP(CONCATENATE($K$5,$B48,$C48),'SER1'!$A$6:$N$200,14,FALSE),0)</f>
        <v>0</v>
      </c>
      <c r="L48" s="107">
        <f>_xlfn.IFNA(VLOOKUP(CONCATENATE($L$5,$B48,$C48),ALB!$A$6:$N$200,14,FALSE),0)</f>
        <v>0</v>
      </c>
      <c r="M48" s="107">
        <f>_xlfn.IFNA(VLOOKUP(CONCATENATE($M$5,$B48,$C48),KR!$A$6:$N$182,14,FALSE),0)</f>
        <v>0</v>
      </c>
      <c r="N48" s="107">
        <f>_xlfn.IFNA(VLOOKUP(CONCATENATE($N$5,$B48,$C48),DARD!$A$6:$N$135,14,FALSE),0)</f>
        <v>0</v>
      </c>
      <c r="O48" s="107">
        <f>_xlfn.IFNA(VLOOKUP(CONCATENATE($O$5,$B48,$C48),AVON!$A$6:$N$144,14,FALSE),0)</f>
        <v>0</v>
      </c>
      <c r="P48" s="107"/>
      <c r="Q48" s="107">
        <f>_xlfn.IFNA(VLOOKUP(CONCATENATE($Q$5,$B48,$C48),MUR!$A$6:$N$203,14,FALSE),0)</f>
        <v>0</v>
      </c>
      <c r="R48" s="107">
        <f>_xlfn.IFNA(VLOOKUP(CONCATENATE($R$5,$B48,$C48),MOOR!$A$6:$N$200,14,FALSE),0)</f>
        <v>0</v>
      </c>
      <c r="S48" s="107">
        <f>_xlfn.IFNA(VLOOKUP(CONCATENATE($S$5,$B48,$C48),KAL!$A$6:$N$200,14,FALSE),0)</f>
        <v>0</v>
      </c>
      <c r="T48" s="107">
        <f>_xlfn.IFNA(VLOOKUP(CONCATENATE($T$5,$B48,$C48),MORT!$A$6:$N$200,14,FALSE),0)</f>
        <v>0</v>
      </c>
      <c r="U48" s="107">
        <f>_xlfn.IFNA(VLOOKUP(CONCATENATE($U$5,$B48,$C48),ESP!$A$6:$N$198,14,FALSE),0)</f>
        <v>0</v>
      </c>
      <c r="V48" s="107">
        <f>_xlfn.IFNA(VLOOKUP(CONCATENATE($V$5,$B48,$C48),MOON!$A$8:$N$198,14,FALSE),0)</f>
        <v>0</v>
      </c>
      <c r="W48" s="107">
        <f>_xlfn.IFNA(VLOOKUP(CONCATENATE($W$5,$B48,$C48),DRY!$A$8:$N$198,14,FALSE),0)</f>
        <v>0</v>
      </c>
      <c r="X48" s="107">
        <f>_xlfn.IFNA(VLOOKUP(CONCATENATE($Y$5,$B48,$C48),[4]PCWA!$A$6:$N$198,14,FALSE),0)</f>
        <v>0</v>
      </c>
      <c r="Y48" s="107">
        <f>_xlfn.IFNA(VLOOKUP(CONCATENATE($Y$5,$B48,$C48),[4]PCWA!$A$6:$N$198,14,FALSE),0)</f>
        <v>0</v>
      </c>
      <c r="Z48" s="107"/>
      <c r="AA48" s="107"/>
      <c r="AB48" s="107"/>
      <c r="AC48" s="107"/>
      <c r="AD48" s="107">
        <f>_xlfn.IFNA(VLOOKUP(CONCATENATE($AD$5,$B48,$C48),HARV!$A$6:$N$198,14,FALSE),0)</f>
        <v>0</v>
      </c>
      <c r="AE48" s="107">
        <f>_xlfn.IFNA(VLOOKUP(CONCATENATE($AE$5,$B48,$C48),KAL!$A$6:$N$200,14,FALSE),0)</f>
        <v>0</v>
      </c>
      <c r="AF48" s="107">
        <f>_xlfn.IFNA(VLOOKUP(CONCATENATE($AF$5,$B48,$C48),DRY!$A$6:$N$198,14,FALSE),0)</f>
        <v>0</v>
      </c>
      <c r="AG48" s="107">
        <f>_xlfn.IFNA(VLOOKUP(CONCATENATE($AG$5,$B48,$C48),Spare5!$A$6:$N$197,14,FALSE),0)</f>
        <v>0</v>
      </c>
      <c r="AH48" s="108">
        <f>_xlfn.IFNA(VLOOKUP(CONCATENATE($AH$5,$B48,$C48),PCWA!$A$6:$N$231,14,FALSE),0)</f>
        <v>0</v>
      </c>
      <c r="AI48" s="145"/>
    </row>
    <row r="49" spans="1:35" ht="13.5" thickBot="1" x14ac:dyDescent="0.25">
      <c r="A49" s="605"/>
      <c r="B49" s="111"/>
      <c r="C49" s="112"/>
      <c r="D49" s="112"/>
      <c r="E49" s="112"/>
      <c r="F49" s="113"/>
      <c r="G49" s="114"/>
      <c r="H49" s="115"/>
      <c r="I49" s="116"/>
      <c r="J49" s="114"/>
      <c r="K49" s="117">
        <f>_xlfn.IFNA(VLOOKUP(CONCATENATE($K$5,$B49,$C49),'SER1'!$A$6:$N$200,14,FALSE),0)</f>
        <v>0</v>
      </c>
      <c r="L49" s="117">
        <f>_xlfn.IFNA(VLOOKUP(CONCATENATE($L$5,$B49,$C49),ALB!$A$6:$N$200,14,FALSE),0)</f>
        <v>0</v>
      </c>
      <c r="M49" s="117">
        <f>_xlfn.IFNA(VLOOKUP(CONCATENATE($M$5,$B49,$C49),KR!$A$6:$N$182,14,FALSE),0)</f>
        <v>0</v>
      </c>
      <c r="N49" s="117">
        <f>_xlfn.IFNA(VLOOKUP(CONCATENATE($N$5,$B49,$C49),DARD!$A$6:$N$135,14,FALSE),0)</f>
        <v>0</v>
      </c>
      <c r="O49" s="117">
        <f>_xlfn.IFNA(VLOOKUP(CONCATENATE($O$5,$B49,$C49),AVON!$A$6:$N$144,14,FALSE),0)</f>
        <v>0</v>
      </c>
      <c r="P49" s="117"/>
      <c r="Q49" s="117">
        <f>_xlfn.IFNA(VLOOKUP(CONCATENATE($Q$5,$B49,$C49),MUR!$A$6:$N$203,14,FALSE),0)</f>
        <v>0</v>
      </c>
      <c r="R49" s="117">
        <f>_xlfn.IFNA(VLOOKUP(CONCATENATE($R$5,$B49,$C49),MOOR!$A$6:$N$200,14,FALSE),0)</f>
        <v>0</v>
      </c>
      <c r="S49" s="117">
        <f>_xlfn.IFNA(VLOOKUP(CONCATENATE($S$5,$B49,$C49),KAL!$A$6:$N$200,14,FALSE),0)</f>
        <v>0</v>
      </c>
      <c r="T49" s="117">
        <f>_xlfn.IFNA(VLOOKUP(CONCATENATE($T$5,$B49,$C49),MORT!$A$6:$N$200,14,FALSE),0)</f>
        <v>0</v>
      </c>
      <c r="U49" s="117">
        <f>_xlfn.IFNA(VLOOKUP(CONCATENATE($U$5,$B49,$C49),ESP!$A$6:$N$198,14,FALSE),0)</f>
        <v>0</v>
      </c>
      <c r="V49" s="117">
        <f>_xlfn.IFNA(VLOOKUP(CONCATENATE($V$5,$B49,$C49),MOON!$A$8:$N$198,14,FALSE),0)</f>
        <v>0</v>
      </c>
      <c r="W49" s="117">
        <f>_xlfn.IFNA(VLOOKUP(CONCATENATE($W$5,$B49,$C49),DRY!$A$8:$N$198,14,FALSE),0)</f>
        <v>0</v>
      </c>
      <c r="X49" s="117">
        <f>_xlfn.IFNA(VLOOKUP(CONCATENATE($Y$5,$B49,$C49),[4]PCWA!$A$6:$N$198,14,FALSE),0)</f>
        <v>0</v>
      </c>
      <c r="Y49" s="117">
        <f>_xlfn.IFNA(VLOOKUP(CONCATENATE($Y$5,$B49,$C49),[4]PCWA!$A$6:$N$198,14,FALSE),0)</f>
        <v>0</v>
      </c>
      <c r="Z49" s="117"/>
      <c r="AA49" s="117"/>
      <c r="AB49" s="117"/>
      <c r="AC49" s="117"/>
      <c r="AD49" s="117">
        <f>_xlfn.IFNA(VLOOKUP(CONCATENATE($AD$5,$B49,$C49),HARV!$A$6:$N$198,14,FALSE),0)</f>
        <v>0</v>
      </c>
      <c r="AE49" s="117">
        <f>_xlfn.IFNA(VLOOKUP(CONCATENATE($AE$5,$B49,$C49),KAL!$A$6:$N$200,14,FALSE),0)</f>
        <v>0</v>
      </c>
      <c r="AF49" s="117">
        <f>_xlfn.IFNA(VLOOKUP(CONCATENATE($AF$5,$B49,$C49),DRY!$A$6:$N$198,14,FALSE),0)</f>
        <v>0</v>
      </c>
      <c r="AG49" s="117">
        <f>_xlfn.IFNA(VLOOKUP(CONCATENATE($AG$5,$B49,$C49),Spare5!$A$6:$N$197,14,FALSE),0)</f>
        <v>0</v>
      </c>
      <c r="AH49" s="118">
        <f>_xlfn.IFNA(VLOOKUP(CONCATENATE($AH$5,$B49,$C49),PCWA!$A$6:$N$231,14,FALSE),0)</f>
        <v>0</v>
      </c>
      <c r="AI49" s="145"/>
    </row>
    <row r="50" spans="1:35" ht="15.75" x14ac:dyDescent="0.2">
      <c r="A50" s="605"/>
      <c r="B50" s="147"/>
      <c r="C50" s="147"/>
      <c r="D50" s="147"/>
      <c r="E50" s="147"/>
      <c r="F50" s="148"/>
      <c r="G50" s="148"/>
      <c r="H50" s="148"/>
      <c r="I50" s="149"/>
      <c r="J50" s="148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6"/>
      <c r="AB50" s="487"/>
      <c r="AC50" s="487"/>
      <c r="AD50" s="150"/>
      <c r="AE50" s="150"/>
      <c r="AF50" s="150"/>
      <c r="AG50" s="150"/>
      <c r="AH50" s="150"/>
      <c r="AI50" s="148"/>
    </row>
    <row r="51" spans="1:35" x14ac:dyDescent="0.2">
      <c r="A51" s="148"/>
      <c r="B51" s="147"/>
      <c r="C51" s="147"/>
      <c r="D51" s="147"/>
      <c r="E51" s="147"/>
      <c r="F51" s="148"/>
      <c r="G51" s="148"/>
      <c r="H51" s="148"/>
      <c r="I51" s="149"/>
      <c r="J51" s="146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  <c r="AA51" s="487"/>
      <c r="AB51" s="487"/>
      <c r="AC51" s="487"/>
      <c r="AD51" s="146"/>
      <c r="AE51" s="146"/>
      <c r="AF51" s="146"/>
      <c r="AG51" s="149"/>
      <c r="AH51" s="149"/>
      <c r="AI51" s="148"/>
    </row>
    <row r="52" spans="1:35" x14ac:dyDescent="0.2">
      <c r="B52" s="28"/>
    </row>
    <row r="53" spans="1:35" x14ac:dyDescent="0.2">
      <c r="B53" s="28"/>
    </row>
    <row r="54" spans="1:35" x14ac:dyDescent="0.2">
      <c r="B54" s="28"/>
    </row>
    <row r="55" spans="1:35" x14ac:dyDescent="0.2">
      <c r="B55" s="28"/>
    </row>
    <row r="56" spans="1:35" x14ac:dyDescent="0.2">
      <c r="B56" s="28"/>
    </row>
    <row r="57" spans="1:35" x14ac:dyDescent="0.2">
      <c r="B57" s="28"/>
    </row>
    <row r="58" spans="1:35" x14ac:dyDescent="0.2">
      <c r="B58" s="28"/>
    </row>
    <row r="59" spans="1:35" x14ac:dyDescent="0.2">
      <c r="B59" s="28"/>
    </row>
    <row r="60" spans="1:35" x14ac:dyDescent="0.2">
      <c r="B60" s="28"/>
    </row>
    <row r="61" spans="1:35" x14ac:dyDescent="0.2">
      <c r="B61" s="28"/>
    </row>
    <row r="62" spans="1:35" x14ac:dyDescent="0.2">
      <c r="B62" s="28"/>
    </row>
    <row r="63" spans="1:35" x14ac:dyDescent="0.2">
      <c r="B63" s="28"/>
    </row>
    <row r="64" spans="1:35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</sheetData>
  <sortState xmlns:xlrd2="http://schemas.microsoft.com/office/spreadsheetml/2017/richdata2" ref="B6:J12">
    <sortCondition ref="J6:J12"/>
    <sortCondition descending="1" ref="I6:I12"/>
  </sortState>
  <mergeCells count="65">
    <mergeCell ref="P1:P2"/>
    <mergeCell ref="P3:P4"/>
    <mergeCell ref="Q3:Q4"/>
    <mergeCell ref="R3:R4"/>
    <mergeCell ref="K3:K4"/>
    <mergeCell ref="L3:L4"/>
    <mergeCell ref="M3:M4"/>
    <mergeCell ref="N3:N4"/>
    <mergeCell ref="O3:O4"/>
    <mergeCell ref="G1:G2"/>
    <mergeCell ref="A1:A50"/>
    <mergeCell ref="B1:B2"/>
    <mergeCell ref="C1:C2"/>
    <mergeCell ref="E1:E2"/>
    <mergeCell ref="F1:F2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X1:X2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E3:AE4"/>
    <mergeCell ref="AF3:AF4"/>
    <mergeCell ref="AG3:AG4"/>
    <mergeCell ref="AH3:AH4"/>
    <mergeCell ref="AD3:AD4"/>
    <mergeCell ref="S3:S4"/>
    <mergeCell ref="X3:X4"/>
    <mergeCell ref="Y3:Y4"/>
    <mergeCell ref="Z3:Z4"/>
    <mergeCell ref="AA3:AA4"/>
    <mergeCell ref="AB3:AB4"/>
    <mergeCell ref="AC3:AC4"/>
    <mergeCell ref="Y1:Y2"/>
    <mergeCell ref="Z1:Z2"/>
    <mergeCell ref="W1:W2"/>
    <mergeCell ref="W3:W4"/>
    <mergeCell ref="T3:T4"/>
    <mergeCell ref="U3:U4"/>
    <mergeCell ref="V3:V4"/>
  </mergeCells>
  <conditionalFormatting sqref="C20:D27">
    <cfRule type="duplicateValues" dxfId="78" priority="14"/>
  </conditionalFormatting>
  <conditionalFormatting sqref="C26:D30 C32:D33">
    <cfRule type="duplicateValues" dxfId="77" priority="412"/>
  </conditionalFormatting>
  <conditionalFormatting sqref="C39:D39">
    <cfRule type="duplicateValues" dxfId="76" priority="10"/>
    <cfRule type="duplicateValues" dxfId="75" priority="11"/>
  </conditionalFormatting>
  <conditionalFormatting sqref="C40:D40">
    <cfRule type="duplicateValues" dxfId="74" priority="12"/>
    <cfRule type="duplicateValues" dxfId="73" priority="13"/>
  </conditionalFormatting>
  <conditionalFormatting sqref="C41:D42 C34:D39">
    <cfRule type="duplicateValues" dxfId="72" priority="16"/>
  </conditionalFormatting>
  <conditionalFormatting sqref="C41:D1048576 C32:D36 C1:D21">
    <cfRule type="duplicateValues" dxfId="71" priority="17"/>
  </conditionalFormatting>
  <conditionalFormatting sqref="P6:P49">
    <cfRule type="cellIs" dxfId="70" priority="1" operator="lessThan">
      <formula>1</formula>
    </cfRule>
  </conditionalFormatting>
  <conditionalFormatting sqref="AE6:AH6 Q6:AD36 K6:O49 AE7:AE36 AF7:AH38 Q37:AE38 Q39:AH49">
    <cfRule type="cellIs" dxfId="69" priority="9" operator="lessThan">
      <formula>1</formula>
    </cfRule>
  </conditionalFormatting>
  <pageMargins left="0.25" right="0.25" top="0.75" bottom="0.75" header="0.3" footer="0.3"/>
  <pageSetup paperSize="9" scale="40" fitToHeight="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E2E1-0906-42A7-9B55-934076DE387A}">
  <sheetPr>
    <tabColor theme="9" tint="-0.249977111117893"/>
    <pageSetUpPr fitToPage="1"/>
  </sheetPr>
  <dimension ref="A1:AF132"/>
  <sheetViews>
    <sheetView showZeros="0" zoomScale="80" zoomScaleNormal="80" zoomScaleSheetLayoutView="90" workbookViewId="0">
      <selection activeCell="E15" sqref="E15"/>
    </sheetView>
  </sheetViews>
  <sheetFormatPr defaultColWidth="14.42578125" defaultRowHeight="12.75" x14ac:dyDescent="0.2"/>
  <cols>
    <col min="1" max="1" width="3.7109375" style="4" bestFit="1" customWidth="1"/>
    <col min="2" max="2" width="20.5703125" style="5" bestFit="1" customWidth="1"/>
    <col min="3" max="3" width="26.28515625" style="5" bestFit="1" customWidth="1"/>
    <col min="4" max="4" width="26.28515625" style="5" customWidth="1"/>
    <col min="5" max="5" width="16.7109375" style="5" bestFit="1" customWidth="1"/>
    <col min="6" max="6" width="11.140625" style="4" bestFit="1" customWidth="1"/>
    <col min="7" max="7" width="4.5703125" style="4" bestFit="1" customWidth="1"/>
    <col min="8" max="8" width="6.7109375" style="4" bestFit="1" customWidth="1"/>
    <col min="9" max="9" width="6.5703125" style="6" bestFit="1" customWidth="1"/>
    <col min="10" max="10" width="8" style="2" bestFit="1" customWidth="1"/>
    <col min="11" max="12" width="8.28515625" style="2" bestFit="1" customWidth="1"/>
    <col min="13" max="15" width="8.7109375" style="2" bestFit="1" customWidth="1"/>
    <col min="16" max="16" width="8.7109375" style="2" customWidth="1"/>
    <col min="17" max="18" width="8.5703125" style="2" customWidth="1"/>
    <col min="19" max="19" width="8.7109375" style="2" bestFit="1" customWidth="1"/>
    <col min="20" max="20" width="7.5703125" style="2" bestFit="1" customWidth="1"/>
    <col min="21" max="21" width="8.5703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5703125" style="2" bestFit="1" customWidth="1"/>
    <col min="26" max="26" width="8" style="2" bestFit="1" customWidth="1"/>
    <col min="27" max="27" width="9" style="2" bestFit="1" customWidth="1"/>
    <col min="28" max="28" width="7.85546875" style="2" bestFit="1" customWidth="1"/>
    <col min="29" max="29" width="8.5703125" style="2" bestFit="1" customWidth="1"/>
    <col min="30" max="30" width="8" style="2" bestFit="1" customWidth="1"/>
    <col min="31" max="31" width="8.42578125" style="2" bestFit="1" customWidth="1"/>
    <col min="32" max="16384" width="14.42578125" style="4"/>
  </cols>
  <sheetData>
    <row r="1" spans="1:32" s="3" customFormat="1" ht="12.75" customHeight="1" x14ac:dyDescent="0.2">
      <c r="A1" s="605" t="s">
        <v>130</v>
      </c>
      <c r="B1" s="606" t="s">
        <v>105</v>
      </c>
      <c r="C1" s="606" t="s">
        <v>110</v>
      </c>
      <c r="D1" s="606" t="s">
        <v>166</v>
      </c>
      <c r="E1" s="606" t="s">
        <v>0</v>
      </c>
      <c r="F1" s="606" t="s">
        <v>1</v>
      </c>
      <c r="G1" s="597" t="s">
        <v>74</v>
      </c>
      <c r="H1" s="600" t="s">
        <v>72</v>
      </c>
      <c r="I1" s="601" t="s">
        <v>3</v>
      </c>
      <c r="J1" s="602" t="s">
        <v>21</v>
      </c>
      <c r="K1" s="603" t="s">
        <v>143</v>
      </c>
      <c r="L1" s="590" t="s">
        <v>386</v>
      </c>
      <c r="M1" s="590" t="s">
        <v>129</v>
      </c>
      <c r="N1" s="590" t="s">
        <v>93</v>
      </c>
      <c r="O1" s="590" t="s">
        <v>387</v>
      </c>
      <c r="P1" s="590" t="s">
        <v>947</v>
      </c>
      <c r="Q1" s="590" t="s">
        <v>126</v>
      </c>
      <c r="R1" s="590" t="s">
        <v>138</v>
      </c>
      <c r="S1" s="590" t="s">
        <v>139</v>
      </c>
      <c r="T1" s="590" t="s">
        <v>388</v>
      </c>
      <c r="U1" s="590" t="s">
        <v>389</v>
      </c>
      <c r="V1" s="590" t="s">
        <v>127</v>
      </c>
      <c r="W1" s="590" t="s">
        <v>390</v>
      </c>
      <c r="X1" s="590" t="s">
        <v>140</v>
      </c>
      <c r="Y1" s="590" t="s">
        <v>391</v>
      </c>
      <c r="Z1" s="590" t="s">
        <v>131</v>
      </c>
      <c r="AA1" s="590" t="s">
        <v>128</v>
      </c>
      <c r="AB1" s="590" t="s">
        <v>141</v>
      </c>
      <c r="AC1" s="590" t="s">
        <v>142</v>
      </c>
      <c r="AD1" s="590"/>
      <c r="AE1" s="590"/>
      <c r="AF1" s="145"/>
    </row>
    <row r="2" spans="1:32" s="3" customFormat="1" ht="12.75" customHeight="1" x14ac:dyDescent="0.2">
      <c r="A2" s="605"/>
      <c r="B2" s="596"/>
      <c r="C2" s="596"/>
      <c r="D2" s="596"/>
      <c r="E2" s="596"/>
      <c r="F2" s="596"/>
      <c r="G2" s="597"/>
      <c r="H2" s="598"/>
      <c r="I2" s="597"/>
      <c r="J2" s="599"/>
      <c r="K2" s="604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145"/>
    </row>
    <row r="3" spans="1:32" s="3" customFormat="1" ht="12.75" customHeight="1" x14ac:dyDescent="0.2">
      <c r="A3" s="605"/>
      <c r="B3" s="596" t="s">
        <v>4</v>
      </c>
      <c r="C3" s="596" t="s">
        <v>5</v>
      </c>
      <c r="D3" s="596" t="s">
        <v>167</v>
      </c>
      <c r="E3" s="596" t="s">
        <v>9</v>
      </c>
      <c r="F3" s="596" t="s">
        <v>6</v>
      </c>
      <c r="G3" s="597" t="s">
        <v>2</v>
      </c>
      <c r="H3" s="598" t="s">
        <v>73</v>
      </c>
      <c r="I3" s="597" t="s">
        <v>7</v>
      </c>
      <c r="J3" s="599" t="s">
        <v>20</v>
      </c>
      <c r="K3" s="607" t="s">
        <v>385</v>
      </c>
      <c r="L3" s="592" t="s">
        <v>370</v>
      </c>
      <c r="M3" s="592">
        <v>45354</v>
      </c>
      <c r="N3" s="592" t="s">
        <v>392</v>
      </c>
      <c r="O3" s="592">
        <v>45403</v>
      </c>
      <c r="P3" s="592">
        <v>45410</v>
      </c>
      <c r="Q3" s="592" t="s">
        <v>393</v>
      </c>
      <c r="R3" s="592">
        <v>45423</v>
      </c>
      <c r="S3" s="592">
        <v>45444</v>
      </c>
      <c r="T3" s="592" t="s">
        <v>394</v>
      </c>
      <c r="U3" s="592">
        <v>45465</v>
      </c>
      <c r="V3" s="592" t="s">
        <v>395</v>
      </c>
      <c r="W3" s="592" t="s">
        <v>396</v>
      </c>
      <c r="X3" s="592" t="s">
        <v>397</v>
      </c>
      <c r="Y3" s="592" t="s">
        <v>136</v>
      </c>
      <c r="Z3" s="592" t="s">
        <v>398</v>
      </c>
      <c r="AA3" s="592" t="s">
        <v>399</v>
      </c>
      <c r="AB3" s="592" t="s">
        <v>382</v>
      </c>
      <c r="AC3" s="592" t="s">
        <v>400</v>
      </c>
      <c r="AD3" s="592"/>
      <c r="AE3" s="592"/>
      <c r="AF3" s="145"/>
    </row>
    <row r="4" spans="1:32" s="2" customFormat="1" ht="12.75" customHeight="1" x14ac:dyDescent="0.2">
      <c r="A4" s="605"/>
      <c r="B4" s="596" t="s">
        <v>4</v>
      </c>
      <c r="C4" s="596"/>
      <c r="D4" s="596"/>
      <c r="E4" s="596"/>
      <c r="F4" s="596"/>
      <c r="G4" s="597"/>
      <c r="H4" s="598"/>
      <c r="I4" s="597"/>
      <c r="J4" s="599"/>
      <c r="K4" s="607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146"/>
    </row>
    <row r="5" spans="1:32" s="2" customFormat="1" ht="16.5" thickBot="1" x14ac:dyDescent="0.25">
      <c r="A5" s="605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46" t="s">
        <v>115</v>
      </c>
      <c r="L5" s="447" t="s">
        <v>115</v>
      </c>
      <c r="M5" s="447" t="s">
        <v>115</v>
      </c>
      <c r="N5" s="447" t="s">
        <v>115</v>
      </c>
      <c r="O5" s="447" t="s">
        <v>115</v>
      </c>
      <c r="P5" s="447" t="s">
        <v>115</v>
      </c>
      <c r="Q5" s="447" t="s">
        <v>115</v>
      </c>
      <c r="R5" s="447" t="s">
        <v>115</v>
      </c>
      <c r="S5" s="447" t="s">
        <v>115</v>
      </c>
      <c r="T5" s="447" t="s">
        <v>115</v>
      </c>
      <c r="U5" s="447" t="s">
        <v>115</v>
      </c>
      <c r="V5" s="447" t="s">
        <v>115</v>
      </c>
      <c r="W5" s="447" t="s">
        <v>115</v>
      </c>
      <c r="X5" s="447" t="s">
        <v>115</v>
      </c>
      <c r="Y5" s="447" t="s">
        <v>115</v>
      </c>
      <c r="Z5" s="447" t="s">
        <v>115</v>
      </c>
      <c r="AA5" s="447" t="s">
        <v>115</v>
      </c>
      <c r="AB5" s="447" t="s">
        <v>115</v>
      </c>
      <c r="AC5" s="447" t="s">
        <v>115</v>
      </c>
      <c r="AD5" s="277"/>
      <c r="AE5" s="277"/>
      <c r="AF5" s="146"/>
    </row>
    <row r="6" spans="1:32" s="3" customFormat="1" x14ac:dyDescent="0.2">
      <c r="A6" s="605"/>
      <c r="B6" s="493" t="s">
        <v>364</v>
      </c>
      <c r="C6" s="494" t="s">
        <v>365</v>
      </c>
      <c r="D6" s="494" t="s">
        <v>366</v>
      </c>
      <c r="E6" s="494" t="s">
        <v>1013</v>
      </c>
      <c r="F6" s="495">
        <v>45496</v>
      </c>
      <c r="G6" s="496">
        <v>14</v>
      </c>
      <c r="H6" s="497">
        <f t="shared" ref="H6:H30" si="0">COUNTIF(K6:AF6,"&gt;0")</f>
        <v>6</v>
      </c>
      <c r="I6" s="498">
        <f t="shared" ref="I6:I30" si="1">SUM(K6:AG6)</f>
        <v>36</v>
      </c>
      <c r="J6" s="499">
        <f t="shared" ref="J6:J31" si="2">RANK(I6,$I$6:$I$48)</f>
        <v>1</v>
      </c>
      <c r="K6" s="391">
        <f>_xlfn.IFNA(VLOOKUP(CONCATENATE($K$5,$B6,$C6),CAP!$A$6:$N$200,14,FALSE),0)</f>
        <v>0</v>
      </c>
      <c r="L6" s="107">
        <f>_xlfn.IFNA(VLOOKUP(CONCATENATE($L$5,$B6,$C6),'SER1'!$A$6:$N$200,14,FALSE),0)</f>
        <v>7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0</v>
      </c>
      <c r="O6" s="107">
        <f>_xlfn.IFNA(VLOOKUP(CONCATENATE($O$5,$B6,$C6),'SER2'!$A$6:$N$200,14,FALSE),0)</f>
        <v>0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0</v>
      </c>
      <c r="R6" s="107">
        <f>_xlfn.IFNA(VLOOKUP(CONCATENATE($R$5,$B6,$C6),AVON!$A$6:$N$200,14,FALSE),0)</f>
        <v>0</v>
      </c>
      <c r="S6" s="107">
        <f>_xlfn.IFNA(VLOOKUP(CONCATENATE($S$5,$B6,$C6),MUR!$A$6:$N$200,14,FALSE),0)</f>
        <v>0</v>
      </c>
      <c r="T6" s="107">
        <f>_xlfn.IFNA(VLOOKUP(CONCATENATE($T$5,$B6,$C6),MOOR!$A$6:$N$200,14,FALSE),0)</f>
        <v>7</v>
      </c>
      <c r="U6" s="107">
        <f>_xlfn.IFNA(VLOOKUP(CONCATENATE($U$5,$B6,$C6),MORT!$A$6:$N$198,14,FALSE),0)</f>
        <v>7</v>
      </c>
      <c r="V6" s="107">
        <f>_xlfn.IFNA(VLOOKUP(CONCATENATE($V$5,$B6,$C6),KAL!$A$6:$N$198,14,FALSE),0)</f>
        <v>0</v>
      </c>
      <c r="W6" s="107">
        <f>_xlfn.IFNA(VLOOKUP(CONCATENATE($W$5,$B6,$C6),GID!$A$6:$N$198,14,FALSE),0)</f>
        <v>0</v>
      </c>
      <c r="X6" s="107">
        <f>_xlfn.IFNA(VLOOKUP(CONCATENATE($X$5,$B6,$C6),KEL!$A$6:$N$198,14,FALSE),0)</f>
        <v>6</v>
      </c>
      <c r="Y6" s="107">
        <f>_xlfn.IFNA(VLOOKUP(CONCATENATE($Y$5,$B6,$C6),ESP!$A$6:$N$195,14,FALSE),0)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0</v>
      </c>
      <c r="AB6" s="107">
        <f>_xlfn.IFNA(VLOOKUP(CONCATENATE($AB$5,$B6,$C6),WALL!$A$6:$N$200,14,FALSE),0)</f>
        <v>7</v>
      </c>
      <c r="AC6" s="107">
        <f>_xlfn.IFNA(VLOOKUP(CONCATENATE($AC$5,$B6,$C6),PCWA!$A$6:$N$198,14,FALSE),0)</f>
        <v>2</v>
      </c>
      <c r="AD6" s="100">
        <f>_xlfn.IFNA(VLOOKUP(CONCATENATE($AD$5,$B6,$C6),HARV!$A$6:$N$198,14,FALSE),0)</f>
        <v>0</v>
      </c>
      <c r="AE6" s="100">
        <f>_xlfn.IFNA(VLOOKUP(CONCATENATE($AE$5,$B6,$C6),Spare4!$A$6:$N$200,14,FALSE),0)</f>
        <v>0</v>
      </c>
      <c r="AF6" s="146"/>
    </row>
    <row r="7" spans="1:32" s="3" customFormat="1" x14ac:dyDescent="0.2">
      <c r="A7" s="605"/>
      <c r="B7" s="500" t="s">
        <v>258</v>
      </c>
      <c r="C7" s="501" t="s">
        <v>259</v>
      </c>
      <c r="D7" s="501"/>
      <c r="E7" s="501" t="s">
        <v>184</v>
      </c>
      <c r="F7" s="502">
        <v>45398</v>
      </c>
      <c r="G7" s="503">
        <v>13</v>
      </c>
      <c r="H7" s="504">
        <f t="shared" si="0"/>
        <v>3</v>
      </c>
      <c r="I7" s="505">
        <f t="shared" si="1"/>
        <v>17</v>
      </c>
      <c r="J7" s="506">
        <f t="shared" si="2"/>
        <v>2</v>
      </c>
      <c r="K7" s="391">
        <f>_xlfn.IFNA(VLOOKUP(CONCATENATE($K$5,$B7,$C7),CAP!$A$6:$N$200,14,FALSE),0)</f>
        <v>0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0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0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6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4</v>
      </c>
      <c r="U7" s="107">
        <f>_xlfn.IFNA(VLOOKUP(CONCATENATE($U$5,$B7,$C7),MORT!$A$6:$N$198,14,FALSE),0)</f>
        <v>0</v>
      </c>
      <c r="V7" s="107">
        <f>_xlfn.IFNA(VLOOKUP(CONCATENATE($V$5,$B7,$C7),KAL!$A$6:$N$198,14,FALSE),0)</f>
        <v>7</v>
      </c>
      <c r="W7" s="107">
        <f>_xlfn.IFNA(VLOOKUP(CONCATENATE($W$5,$B7,$C7),GID!$A$6:$N$198,14,FALSE),0)</f>
        <v>0</v>
      </c>
      <c r="X7" s="107">
        <f>_xlfn.IFNA(VLOOKUP(CONCATENATE($X$5,$B7,$C7),KEL!$A$6:$N$198,14,FALSE),0)</f>
        <v>0</v>
      </c>
      <c r="Y7" s="107">
        <f>_xlfn.IFNA(VLOOKUP(CONCATENATE($Y$5,$B7,$C7),ESP!$A$6:$N$195,14,FALSE),0)</f>
        <v>0</v>
      </c>
      <c r="Z7" s="107">
        <f>_xlfn.IFNA(VLOOKUP(CONCATENATE($Z$5,$B7,$C7),MOON!$A$6:$N$195,14,FALSE),0)</f>
        <v>0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_xlfn.IFNA(VLOOKUP(CONCATENATE($AC$5,$B7,$C7),PCWA!$A$6:$N$198,14,FALSE),0)</f>
        <v>0</v>
      </c>
      <c r="AD7" s="107">
        <f>_xlfn.IFNA(VLOOKUP(CONCATENATE($AD$5,$B7,$C7),HARV!$A$6:$N$198,14,FALSE),0)</f>
        <v>0</v>
      </c>
      <c r="AE7" s="107">
        <f>_xlfn.IFNA(VLOOKUP(CONCATENATE($AE$5,$B7,$C7),Spare4!$A$6:$N$200,14,FALSE),0)</f>
        <v>0</v>
      </c>
      <c r="AF7" s="146"/>
    </row>
    <row r="8" spans="1:32" s="3" customFormat="1" x14ac:dyDescent="0.2">
      <c r="A8" s="605"/>
      <c r="B8" s="500" t="s">
        <v>357</v>
      </c>
      <c r="C8" s="507" t="s">
        <v>358</v>
      </c>
      <c r="D8" s="507"/>
      <c r="E8" s="507" t="s">
        <v>951</v>
      </c>
      <c r="F8" s="508">
        <v>45532</v>
      </c>
      <c r="G8" s="509">
        <v>14</v>
      </c>
      <c r="H8" s="504">
        <f t="shared" si="0"/>
        <v>4</v>
      </c>
      <c r="I8" s="505">
        <f t="shared" si="1"/>
        <v>16</v>
      </c>
      <c r="J8" s="506">
        <f t="shared" si="2"/>
        <v>3</v>
      </c>
      <c r="K8" s="391">
        <f>_xlfn.IFNA(VLOOKUP(CONCATENATE($K$5,$B8,$C8),CAP!$A$6:$N$200,14,FALSE),0)</f>
        <v>0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0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0</v>
      </c>
      <c r="S8" s="107">
        <f>_xlfn.IFNA(VLOOKUP(CONCATENATE($S$5,$B8,$C8),MUR!$A$6:$N$200,14,FALSE),0)</f>
        <v>0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5</v>
      </c>
      <c r="V8" s="107">
        <f>_xlfn.IFNA(VLOOKUP(CONCATENATE($V$5,$B8,$C8),KAL!$A$6:$N$198,14,FALSE),0)</f>
        <v>0</v>
      </c>
      <c r="W8" s="107">
        <f>_xlfn.IFNA(VLOOKUP(CONCATENATE($W$5,$B8,$C8),GID!$A$6:$N$198,14,FALSE),0)</f>
        <v>1</v>
      </c>
      <c r="X8" s="107">
        <f>_xlfn.IFNA(VLOOKUP(CONCATENATE($X$5,$B8,$C8),KEL!$A$6:$N$198,14,FALSE),0)</f>
        <v>4</v>
      </c>
      <c r="Y8" s="107">
        <f>_xlfn.IFNA(VLOOKUP(CONCATENATE($Y$5,$B8,$C8),ESP!$A$6:$N$195,14,FALSE),0)</f>
        <v>0</v>
      </c>
      <c r="Z8" s="107">
        <f>_xlfn.IFNA(VLOOKUP(CONCATENATE($Z$5,$B8,$C8),MOON!$A$6:$N$195,14,FALSE),0)</f>
        <v>6</v>
      </c>
      <c r="AA8" s="107">
        <f>_xlfn.IFNA(VLOOKUP(CONCATENATE($AA$5,$B8,$C8),DRY!$A$6:$N$200,14,FALSE),0)</f>
        <v>0</v>
      </c>
      <c r="AB8" s="107">
        <f>_xlfn.IFNA(VLOOKUP(CONCATENATE($AB$5,$B8,$C8),WALL!$A$6:$N$200,14,FALSE),0)</f>
        <v>0</v>
      </c>
      <c r="AC8" s="107">
        <f>_xlfn.IFNA(VLOOKUP(CONCATENATE($AC$5,$B8,$C8),PCWA!$A$6:$N$198,14,FALSE),0)</f>
        <v>0</v>
      </c>
      <c r="AD8" s="107">
        <f>_xlfn.IFNA(VLOOKUP(CONCATENATE($AD$5,$B8,$C8),HARV!$A$6:$N$198,14,FALSE),0)</f>
        <v>0</v>
      </c>
      <c r="AE8" s="107">
        <f>_xlfn.IFNA(VLOOKUP(CONCATENATE($AE$5,$B8,$C8),Spare4!$A$6:$N$200,14,FALSE),0)</f>
        <v>0</v>
      </c>
      <c r="AF8" s="146"/>
    </row>
    <row r="9" spans="1:32" s="3" customFormat="1" x14ac:dyDescent="0.2">
      <c r="A9" s="605"/>
      <c r="B9" s="500" t="s">
        <v>728</v>
      </c>
      <c r="C9" s="507" t="s">
        <v>660</v>
      </c>
      <c r="D9" s="507" t="s">
        <v>660</v>
      </c>
      <c r="E9" s="507" t="s">
        <v>635</v>
      </c>
      <c r="F9" s="508">
        <v>45532</v>
      </c>
      <c r="G9" s="509">
        <v>13</v>
      </c>
      <c r="H9" s="504">
        <f t="shared" si="0"/>
        <v>4</v>
      </c>
      <c r="I9" s="505">
        <f t="shared" si="1"/>
        <v>12</v>
      </c>
      <c r="J9" s="506">
        <f t="shared" si="2"/>
        <v>4</v>
      </c>
      <c r="K9" s="391">
        <f>_xlfn.IFNA(VLOOKUP(CONCATENATE($K$5,$B9,$C9),CAP!$A$6:$N$200,14,FALSE),0)</f>
        <v>4</v>
      </c>
      <c r="L9" s="107">
        <f>_xlfn.IFNA(VLOOKUP(CONCATENATE($L$5,$B9,$C9),'SER1'!$A$6:$N$200,14,FALSE),0)</f>
        <v>2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2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4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_xlfn.IFNA(VLOOKUP(CONCATENATE($V$5,$B9,$C9),KAL!$A$6:$N$198,14,FALSE),0)</f>
        <v>0</v>
      </c>
      <c r="W9" s="107">
        <f>_xlfn.IFNA(VLOOKUP(CONCATENATE($W$5,$B9,$C9),GID!$A$6:$N$198,14,FALSE),0)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_xlfn.IFNA(VLOOKUP(CONCATENATE($Y$5,$B9,$C9),ESP!$A$6:$N$195,14,FALSE),0)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_xlfn.IFNA(VLOOKUP(CONCATENATE($AC$5,$B9,$C9),PCWA!$A$6:$N$198,14,FALSE),0)</f>
        <v>0</v>
      </c>
      <c r="AD9" s="107">
        <f>_xlfn.IFNA(VLOOKUP(CONCATENATE($AD$5,$B9,$C9),HARV!$A$6:$N$198,14,FALSE),0)</f>
        <v>0</v>
      </c>
      <c r="AE9" s="107">
        <f>_xlfn.IFNA(VLOOKUP(CONCATENATE($AE$5,$B9,$C9),Spare4!$A$6:$N$200,14,FALSE),0)</f>
        <v>0</v>
      </c>
      <c r="AF9" s="146"/>
    </row>
    <row r="10" spans="1:32" s="3" customFormat="1" x14ac:dyDescent="0.2">
      <c r="A10" s="605"/>
      <c r="B10" s="500" t="s">
        <v>531</v>
      </c>
      <c r="C10" s="507" t="s">
        <v>532</v>
      </c>
      <c r="D10" s="507"/>
      <c r="E10" s="507" t="s">
        <v>203</v>
      </c>
      <c r="F10" s="508">
        <v>45388</v>
      </c>
      <c r="G10" s="509">
        <v>13</v>
      </c>
      <c r="H10" s="504">
        <f t="shared" si="0"/>
        <v>4</v>
      </c>
      <c r="I10" s="505">
        <f t="shared" si="1"/>
        <v>8</v>
      </c>
      <c r="J10" s="506">
        <f t="shared" si="2"/>
        <v>5</v>
      </c>
      <c r="K10" s="391">
        <f>_xlfn.IFNA(VLOOKUP(CONCATENATE($K$5,$B10,$C10),CAP!$A$6:$N$200,14,FALSE),0)</f>
        <v>1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1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0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0</v>
      </c>
      <c r="V10" s="107">
        <f>_xlfn.IFNA(VLOOKUP(CONCATENATE($V$5,$B10,$C10),KAL!$A$6:$N$198,14,FALSE),0)</f>
        <v>0</v>
      </c>
      <c r="W10" s="107">
        <f>_xlfn.IFNA(VLOOKUP(CONCATENATE($W$5,$B10,$C10),GID!$A$6:$N$198,14,FALSE),0)</f>
        <v>1</v>
      </c>
      <c r="X10" s="107">
        <f>_xlfn.IFNA(VLOOKUP(CONCATENATE($X$5,$B10,$C10),KEL!$A$6:$N$198,14,FALSE),0)</f>
        <v>0</v>
      </c>
      <c r="Y10" s="107">
        <f>_xlfn.IFNA(VLOOKUP(CONCATENATE($Y$5,$B10,$C10),ESP!$A$6:$N$195,14,FALSE),0)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0</v>
      </c>
      <c r="AB10" s="107">
        <f>_xlfn.IFNA(VLOOKUP(CONCATENATE($AB$5,$B10,$C10),WALL!$A$6:$N$200,14,FALSE),0)</f>
        <v>5</v>
      </c>
      <c r="AC10" s="107">
        <f>_xlfn.IFNA(VLOOKUP(CONCATENATE($AC$5,$B10,$C10),PCWA!$A$6:$N$198,14,FALSE),0)</f>
        <v>0</v>
      </c>
      <c r="AD10" s="107">
        <f>_xlfn.IFNA(VLOOKUP(CONCATENATE($AD$5,$B10,$C10),HARV!$A$6:$N$198,14,FALSE),0)</f>
        <v>0</v>
      </c>
      <c r="AE10" s="107">
        <f>_xlfn.IFNA(VLOOKUP(CONCATENATE($AE$5,$B10,$C10),Spare4!$A$6:$N$200,14,FALSE),0)</f>
        <v>0</v>
      </c>
      <c r="AF10" s="146"/>
    </row>
    <row r="11" spans="1:32" s="3" customFormat="1" x14ac:dyDescent="0.2">
      <c r="A11" s="605"/>
      <c r="B11" s="500" t="s">
        <v>361</v>
      </c>
      <c r="C11" s="507" t="s">
        <v>362</v>
      </c>
      <c r="D11" s="507"/>
      <c r="E11" s="507" t="s">
        <v>184</v>
      </c>
      <c r="F11" s="508">
        <v>45488</v>
      </c>
      <c r="G11" s="509">
        <v>14</v>
      </c>
      <c r="H11" s="504">
        <f t="shared" si="0"/>
        <v>2</v>
      </c>
      <c r="I11" s="505">
        <f t="shared" si="1"/>
        <v>7</v>
      </c>
      <c r="J11" s="506">
        <f t="shared" si="2"/>
        <v>6</v>
      </c>
      <c r="K11" s="391">
        <f>_xlfn.IFNA(VLOOKUP(CONCATENATE($K$5,$B11,$C11),CAP!$A$6:$N$200,14,FALSE),0)</f>
        <v>0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0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0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0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4</v>
      </c>
      <c r="V11" s="107">
        <f>_xlfn.IFNA(VLOOKUP(CONCATENATE($V$5,$B11,$C11),KAL!$A$6:$N$198,14,FALSE),0)</f>
        <v>0</v>
      </c>
      <c r="W11" s="107">
        <f>_xlfn.IFNA(VLOOKUP(CONCATENATE($W$5,$B11,$C11),GID!$A$6:$N$198,14,FALSE),0)</f>
        <v>0</v>
      </c>
      <c r="X11" s="107">
        <f>_xlfn.IFNA(VLOOKUP(CONCATENATE($X$5,$B11,$C11),KEL!$A$6:$N$198,14,FALSE),0)</f>
        <v>3</v>
      </c>
      <c r="Y11" s="107">
        <f>_xlfn.IFNA(VLOOKUP(CONCATENATE($Y$5,$B11,$C11),ESP!$A$6:$N$195,14,FALSE),0)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0</v>
      </c>
      <c r="AB11" s="107">
        <f>_xlfn.IFNA(VLOOKUP(CONCATENATE($AB$5,$B11,$C11),WALL!$A$6:$N$200,14,FALSE),0)</f>
        <v>0</v>
      </c>
      <c r="AC11" s="107">
        <f>_xlfn.IFNA(VLOOKUP(CONCATENATE($AC$5,$B11,$C11),PCWA!$A$6:$N$198,14,FALSE),0)</f>
        <v>0</v>
      </c>
      <c r="AD11" s="107"/>
      <c r="AE11" s="107"/>
      <c r="AF11" s="146"/>
    </row>
    <row r="12" spans="1:32" x14ac:dyDescent="0.2">
      <c r="A12" s="605"/>
      <c r="B12" s="500" t="s">
        <v>457</v>
      </c>
      <c r="C12" s="515" t="s">
        <v>463</v>
      </c>
      <c r="D12" s="515" t="s">
        <v>463</v>
      </c>
      <c r="E12" s="507" t="s">
        <v>184</v>
      </c>
      <c r="F12" s="508">
        <v>45398</v>
      </c>
      <c r="G12" s="509">
        <v>15</v>
      </c>
      <c r="H12" s="504">
        <f t="shared" si="0"/>
        <v>2</v>
      </c>
      <c r="I12" s="505">
        <f t="shared" si="1"/>
        <v>7</v>
      </c>
      <c r="J12" s="506">
        <f t="shared" si="2"/>
        <v>6</v>
      </c>
      <c r="K12" s="391">
        <f>_xlfn.IFNA(VLOOKUP(CONCATENATE($K$5,$B12,$C12),CAP!$A$6:$N$200,14,FALSE),0)</f>
        <v>0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0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4</v>
      </c>
      <c r="S12" s="107">
        <f>_xlfn.IFNA(VLOOKUP(CONCATENATE($S$5,$B12,$C12),MUR!$A$6:$N$200,14,FALSE),0)</f>
        <v>0</v>
      </c>
      <c r="T12" s="107">
        <f>_xlfn.IFNA(VLOOKUP(CONCATENATE($T$5,$B12,$C12),MOOR!$A$6:$N$200,14,FALSE),0)</f>
        <v>3</v>
      </c>
      <c r="U12" s="107">
        <f>_xlfn.IFNA(VLOOKUP(CONCATENATE($U$5,$B12,$C12),MORT!$A$6:$N$198,14,FALSE),0)</f>
        <v>0</v>
      </c>
      <c r="V12" s="107">
        <f>_xlfn.IFNA(VLOOKUP(CONCATENATE($V$5,$B12,$C12),KAL!$A$6:$N$198,14,FALSE),0)</f>
        <v>0</v>
      </c>
      <c r="W12" s="107">
        <f>_xlfn.IFNA(VLOOKUP(CONCATENATE($W$5,$B12,$C12),GID!$A$6:$N$198,14,FALSE),0)</f>
        <v>0</v>
      </c>
      <c r="X12" s="107">
        <f>_xlfn.IFNA(VLOOKUP(CONCATENATE($X$5,$B12,$C12),KEL!$A$6:$N$198,14,FALSE),0)</f>
        <v>0</v>
      </c>
      <c r="Y12" s="107">
        <f>_xlfn.IFNA(VLOOKUP(CONCATENATE($Y$5,$B12,$C12),ESP!$A$6:$N$195,14,FALSE),0)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0</v>
      </c>
      <c r="AB12" s="107">
        <f>_xlfn.IFNA(VLOOKUP(CONCATENATE($AB$5,$B12,$C12),WALL!$A$6:$N$200,14,FALSE),0)</f>
        <v>0</v>
      </c>
      <c r="AC12" s="107">
        <f>_xlfn.IFNA(VLOOKUP(CONCATENATE($AC$5,$B12,$C12),PCWA!$A$6:$N$198,14,FALSE),0)</f>
        <v>0</v>
      </c>
      <c r="AD12" s="107">
        <f>_xlfn.IFNA(VLOOKUP(CONCATENATE($AD$5,$B12,$C12),HARV!$A$6:$N$198,14,FALSE),0)</f>
        <v>0</v>
      </c>
      <c r="AE12" s="107">
        <f>_xlfn.IFNA(VLOOKUP(CONCATENATE($AE$5,$B12,$C12),Spare4!$A$6:$N$200,14,FALSE),0)</f>
        <v>0</v>
      </c>
      <c r="AF12" s="146"/>
    </row>
    <row r="13" spans="1:32" x14ac:dyDescent="0.2">
      <c r="A13" s="605"/>
      <c r="B13" s="102" t="s">
        <v>352</v>
      </c>
      <c r="C13" s="109" t="s">
        <v>353</v>
      </c>
      <c r="D13" s="109"/>
      <c r="E13" s="109" t="s">
        <v>1012</v>
      </c>
      <c r="F13" s="110">
        <v>45474</v>
      </c>
      <c r="G13" s="106">
        <v>13</v>
      </c>
      <c r="H13" s="104">
        <f t="shared" si="0"/>
        <v>2</v>
      </c>
      <c r="I13" s="105">
        <f t="shared" si="1"/>
        <v>6</v>
      </c>
      <c r="J13" s="445">
        <f t="shared" si="2"/>
        <v>8</v>
      </c>
      <c r="K13" s="391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1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5</v>
      </c>
      <c r="U13" s="107">
        <f>_xlfn.IFNA(VLOOKUP(CONCATENATE($U$5,$B13,$C13),MORT!$A$6:$N$198,14,FALSE),0)</f>
        <v>0</v>
      </c>
      <c r="V13" s="107">
        <f>_xlfn.IFNA(VLOOKUP(CONCATENATE($V$5,$B13,$C13),KAL!$A$6:$N$198,14,FALSE),0)</f>
        <v>0</v>
      </c>
      <c r="W13" s="107">
        <f>_xlfn.IFNA(VLOOKUP(CONCATENATE($W$5,$B13,$C13),GID!$A$6:$N$198,14,FALSE),0)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_xlfn.IFNA(VLOOKUP(CONCATENATE($Y$5,$B13,$C13),ESP!$A$6:$N$195,14,FALSE),0)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0</v>
      </c>
      <c r="AB13" s="107">
        <f>_xlfn.IFNA(VLOOKUP(CONCATENATE($AB$5,$B13,$C13),WALL!$A$6:$N$200,14,FALSE),0)</f>
        <v>0</v>
      </c>
      <c r="AC13" s="107">
        <f>_xlfn.IFNA(VLOOKUP(CONCATENATE($AC$5,$B13,$C13),PCWA!$A$6:$N$198,14,FALSE),0)</f>
        <v>0</v>
      </c>
      <c r="AD13" s="107">
        <f>_xlfn.IFNA(VLOOKUP(CONCATENATE($AD$5,$B13,$C13),HARV!$A$6:$N$198,14,FALSE),0)</f>
        <v>0</v>
      </c>
      <c r="AE13" s="107">
        <f>_xlfn.IFNA(VLOOKUP(CONCATENATE($AE$5,$B13,$C13),Spare4!$A$6:$N$200,14,FALSE),0)</f>
        <v>0</v>
      </c>
      <c r="AF13" s="146"/>
    </row>
    <row r="14" spans="1:32" x14ac:dyDescent="0.2">
      <c r="A14" s="605"/>
      <c r="B14" s="102" t="s">
        <v>460</v>
      </c>
      <c r="C14" s="109" t="s">
        <v>461</v>
      </c>
      <c r="D14" s="109"/>
      <c r="E14" s="109" t="s">
        <v>184</v>
      </c>
      <c r="F14" s="110">
        <v>45399</v>
      </c>
      <c r="G14" s="106">
        <v>13</v>
      </c>
      <c r="H14" s="104">
        <f t="shared" si="0"/>
        <v>3</v>
      </c>
      <c r="I14" s="105">
        <f t="shared" si="1"/>
        <v>4</v>
      </c>
      <c r="J14" s="445">
        <f t="shared" si="2"/>
        <v>10</v>
      </c>
      <c r="K14" s="391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0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1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1</v>
      </c>
      <c r="U14" s="107">
        <f>_xlfn.IFNA(VLOOKUP(CONCATENATE($U$5,$B14,$C14),MORT!$A$6:$N$198,14,FALSE),0)</f>
        <v>0</v>
      </c>
      <c r="V14" s="107">
        <f>_xlfn.IFNA(VLOOKUP(CONCATENATE($V$5,$B14,$C14),KAL!$A$6:$N$198,14,FALSE),0)</f>
        <v>2</v>
      </c>
      <c r="W14" s="107">
        <f>_xlfn.IFNA(VLOOKUP(CONCATENATE($W$5,$B14,$C14),GID!$A$6:$N$198,14,FALSE),0)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_xlfn.IFNA(VLOOKUP(CONCATENATE($Y$5,$B14,$C14),ESP!$A$6:$N$195,14,FALSE),0)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_xlfn.IFNA(VLOOKUP(CONCATENATE($AC$5,$B14,$C14),PCWA!$A$6:$N$198,14,FALSE),0)</f>
        <v>0</v>
      </c>
      <c r="AD14" s="107">
        <f>_xlfn.IFNA(VLOOKUP(CONCATENATE($AD$5,$B14,$C14),HARV!$A$6:$N$198,14,FALSE),0)</f>
        <v>0</v>
      </c>
      <c r="AE14" s="107">
        <f>_xlfn.IFNA(VLOOKUP(CONCATENATE($AE$5,$B14,$C14),Spare4!$A$6:$N$200,14,FALSE),0)</f>
        <v>0</v>
      </c>
      <c r="AF14" s="146"/>
    </row>
    <row r="15" spans="1:32" x14ac:dyDescent="0.2">
      <c r="A15" s="605"/>
      <c r="B15" s="102" t="s">
        <v>359</v>
      </c>
      <c r="C15" s="109" t="s">
        <v>360</v>
      </c>
      <c r="D15" s="109" t="s">
        <v>360</v>
      </c>
      <c r="E15" s="109" t="s">
        <v>588</v>
      </c>
      <c r="F15" s="110">
        <v>45487</v>
      </c>
      <c r="G15" s="106">
        <v>15</v>
      </c>
      <c r="H15" s="104">
        <f t="shared" si="0"/>
        <v>2</v>
      </c>
      <c r="I15" s="105">
        <f t="shared" si="1"/>
        <v>3</v>
      </c>
      <c r="J15" s="445">
        <f t="shared" si="2"/>
        <v>11</v>
      </c>
      <c r="K15" s="391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_xlfn.IFNA(VLOOKUP(CONCATENATE($V$5,$B15,$C15),KAL!$A$6:$N$198,14,FALSE),0)</f>
        <v>0</v>
      </c>
      <c r="W15" s="107">
        <f>_xlfn.IFNA(VLOOKUP(CONCATENATE($W$5,$B15,$C15),GID!$A$6:$N$198,14,FALSE),0)</f>
        <v>1</v>
      </c>
      <c r="X15" s="107">
        <f>_xlfn.IFNA(VLOOKUP(CONCATENATE($X$5,$B15,$C15),KEL!$A$6:$N$198,14,FALSE),0)</f>
        <v>0</v>
      </c>
      <c r="Y15" s="107">
        <f>_xlfn.IFNA(VLOOKUP(CONCATENATE($Y$5,$B15,$C15),ESP!$A$6:$N$195,14,FALSE),0)</f>
        <v>0</v>
      </c>
      <c r="Z15" s="107">
        <f>_xlfn.IFNA(VLOOKUP(CONCATENATE($Z$5,$B15,$C15),MOON!$A$6:$N$195,14,FALSE),0)</f>
        <v>0</v>
      </c>
      <c r="AA15" s="107">
        <f>_xlfn.IFNA(VLOOKUP(CONCATENATE($AA$5,$B15,$C15),DRY!$A$6:$N$200,14,FALSE),0)</f>
        <v>2</v>
      </c>
      <c r="AB15" s="107">
        <f>_xlfn.IFNA(VLOOKUP(CONCATENATE($AB$5,$B15,$C15),WALL!$A$6:$N$200,14,FALSE),0)</f>
        <v>0</v>
      </c>
      <c r="AC15" s="107">
        <f>_xlfn.IFNA(VLOOKUP(CONCATENATE($AC$5,$B15,$C15),PCWA!$A$6:$N$198,14,FALSE),0)</f>
        <v>0</v>
      </c>
      <c r="AD15" s="107">
        <f>_xlfn.IFNA(VLOOKUP(CONCATENATE($AD$5,$B15,$C15),HARV!$A$6:$N$198,14,FALSE),0)</f>
        <v>0</v>
      </c>
      <c r="AE15" s="107">
        <f>_xlfn.IFNA(VLOOKUP(CONCATENATE($AE$5,$B15,$C15),Spare4!$A$6:$N$200,14,FALSE),0)</f>
        <v>0</v>
      </c>
      <c r="AF15" s="146"/>
    </row>
    <row r="16" spans="1:32" x14ac:dyDescent="0.2">
      <c r="A16" s="605"/>
      <c r="B16" s="102" t="s">
        <v>715</v>
      </c>
      <c r="C16" s="109" t="s">
        <v>716</v>
      </c>
      <c r="D16" s="109" t="s">
        <v>716</v>
      </c>
      <c r="E16" s="109" t="s">
        <v>181</v>
      </c>
      <c r="F16" s="110">
        <v>45530</v>
      </c>
      <c r="G16" s="106">
        <v>15</v>
      </c>
      <c r="H16" s="104">
        <f t="shared" si="0"/>
        <v>1</v>
      </c>
      <c r="I16" s="105">
        <f t="shared" si="1"/>
        <v>6</v>
      </c>
      <c r="J16" s="445">
        <f t="shared" si="2"/>
        <v>8</v>
      </c>
      <c r="K16" s="391">
        <f>_xlfn.IFNA(VLOOKUP(CONCATENATE($K$5,$B16,$C16),CAP!$A$6:$N$200,14,FALSE),0)</f>
        <v>0</v>
      </c>
      <c r="L16" s="107">
        <f>_xlfn.IFNA(VLOOKUP(CONCATENATE($L$5,$B16,$C16),'SER1'!$A$6:$N$200,14,FALSE),0)</f>
        <v>0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6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_xlfn.IFNA(VLOOKUP(CONCATENATE($V$5,$B16,$C16),KAL!$A$6:$N$198,14,FALSE),0)</f>
        <v>0</v>
      </c>
      <c r="W16" s="107">
        <f>_xlfn.IFNA(VLOOKUP(CONCATENATE($W$5,$B16,$C16),GID!$A$6:$N$198,14,FALSE),0)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_xlfn.IFNA(VLOOKUP(CONCATENATE($Y$5,$B16,$C16),ESP!$A$6:$N$195,14,FALSE),0)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_xlfn.IFNA(VLOOKUP(CONCATENATE($AC$5,$B16,$C16),PCWA!$A$6:$N$198,14,FALSE),0)</f>
        <v>0</v>
      </c>
      <c r="AD16" s="107">
        <f>_xlfn.IFNA(VLOOKUP(CONCATENATE($AD$5,$B16,$C16),HARV!$A$6:$N$198,14,FALSE),0)</f>
        <v>0</v>
      </c>
      <c r="AE16" s="107">
        <f>_xlfn.IFNA(VLOOKUP(CONCATENATE($AE$5,$B16,$C16),Spare4!$A$6:$N$200,14,FALSE),0)</f>
        <v>0</v>
      </c>
      <c r="AF16" s="146"/>
    </row>
    <row r="17" spans="1:32" x14ac:dyDescent="0.2">
      <c r="A17" s="605"/>
      <c r="B17" s="102" t="s">
        <v>355</v>
      </c>
      <c r="C17" s="109" t="s">
        <v>356</v>
      </c>
      <c r="D17" s="109"/>
      <c r="E17" s="109" t="s">
        <v>174</v>
      </c>
      <c r="F17" s="110">
        <v>45479</v>
      </c>
      <c r="G17" s="106">
        <v>13</v>
      </c>
      <c r="H17" s="104">
        <f t="shared" si="0"/>
        <v>1</v>
      </c>
      <c r="I17" s="105">
        <f t="shared" si="1"/>
        <v>1</v>
      </c>
      <c r="J17" s="445">
        <f t="shared" si="2"/>
        <v>12</v>
      </c>
      <c r="K17" s="391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0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0</v>
      </c>
      <c r="T17" s="107">
        <f>_xlfn.IFNA(VLOOKUP(CONCATENATE($T$5,$B17,$C17),MOOR!$A$6:$N$200,14,FALSE),0)</f>
        <v>0</v>
      </c>
      <c r="U17" s="107">
        <f>_xlfn.IFNA(VLOOKUP(CONCATENATE($U$5,$B17,$C17),MORT!$A$6:$N$198,14,FALSE),0)</f>
        <v>0</v>
      </c>
      <c r="V17" s="107">
        <f>_xlfn.IFNA(VLOOKUP(CONCATENATE($V$5,$B17,$C17),KAL!$A$6:$N$198,14,FALSE),0)</f>
        <v>0</v>
      </c>
      <c r="W17" s="107">
        <f>_xlfn.IFNA(VLOOKUP(CONCATENATE($W$5,$B17,$C17),GID!$A$6:$N$198,14,FALSE),0)</f>
        <v>1</v>
      </c>
      <c r="X17" s="107">
        <f>_xlfn.IFNA(VLOOKUP(CONCATENATE($X$5,$B17,$C17),KEL!$A$6:$N$198,14,FALSE),0)</f>
        <v>0</v>
      </c>
      <c r="Y17" s="107">
        <f>_xlfn.IFNA(VLOOKUP(CONCATENATE($Y$5,$B17,$C17),ESP!$A$6:$N$195,14,FALSE),0)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_xlfn.IFNA(VLOOKUP(CONCATENATE($AC$5,$B17,$C17),PCWA!$A$6:$N$198,14,FALSE),0)</f>
        <v>0</v>
      </c>
      <c r="AD17" s="107">
        <f>_xlfn.IFNA(VLOOKUP(CONCATENATE($AD$5,$B17,$C17),HARV!$A$6:$N$198,14,FALSE),0)</f>
        <v>0</v>
      </c>
      <c r="AE17" s="107">
        <f>_xlfn.IFNA(VLOOKUP(CONCATENATE($AE$5,$B17,$C17),Spare4!$A$6:$N$200,14,FALSE),0)</f>
        <v>0</v>
      </c>
      <c r="AF17" s="146"/>
    </row>
    <row r="18" spans="1:32" x14ac:dyDescent="0.2">
      <c r="A18" s="605"/>
      <c r="B18" s="102" t="s">
        <v>628</v>
      </c>
      <c r="C18" s="109" t="s">
        <v>672</v>
      </c>
      <c r="D18" s="109"/>
      <c r="E18" s="109" t="s">
        <v>255</v>
      </c>
      <c r="F18" s="110">
        <v>45532</v>
      </c>
      <c r="G18" s="106">
        <v>13</v>
      </c>
      <c r="H18" s="104">
        <f t="shared" si="0"/>
        <v>1</v>
      </c>
      <c r="I18" s="105">
        <f t="shared" si="1"/>
        <v>1</v>
      </c>
      <c r="J18" s="445">
        <f t="shared" si="2"/>
        <v>12</v>
      </c>
      <c r="K18" s="391">
        <f>_xlfn.IFNA(VLOOKUP(CONCATENATE($K$5,$B18,$C18),CAP!$A$6:$N$200,14,FALSE),0)</f>
        <v>1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0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_xlfn.IFNA(VLOOKUP(CONCATENATE($V$5,$B18,$C18),KAL!$A$6:$N$198,14,FALSE),0)</f>
        <v>0</v>
      </c>
      <c r="W18" s="107">
        <f>_xlfn.IFNA(VLOOKUP(CONCATENATE($W$5,$B18,$C18),GID!$A$6:$N$198,14,FALSE),0)</f>
        <v>0</v>
      </c>
      <c r="X18" s="107">
        <f>_xlfn.IFNA(VLOOKUP(CONCATENATE($X$5,$B18,$C18),KEL!$A$6:$N$198,14,FALSE),0)</f>
        <v>0</v>
      </c>
      <c r="Y18" s="107">
        <f>_xlfn.IFNA(VLOOKUP(CONCATENATE($Y$5,$B18,$C18),ESP!$A$6:$N$195,14,FALSE),0)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_xlfn.IFNA(VLOOKUP(CONCATENATE($AC$5,$B18,$C18),PCWA!$A$6:$N$198,14,FALSE),0)</f>
        <v>0</v>
      </c>
      <c r="AD18" s="107">
        <f>_xlfn.IFNA(VLOOKUP(CONCATENATE($AD$5,$B18,$C18),HARV!$A$6:$N$198,14,FALSE),0)</f>
        <v>0</v>
      </c>
      <c r="AE18" s="107">
        <f>_xlfn.IFNA(VLOOKUP(CONCATENATE($AE$5,$B18,$C18),Spare4!$A$6:$N$200,14,FALSE),0)</f>
        <v>0</v>
      </c>
      <c r="AF18" s="146"/>
    </row>
    <row r="19" spans="1:32" x14ac:dyDescent="0.2">
      <c r="A19" s="605"/>
      <c r="B19" s="102" t="s">
        <v>767</v>
      </c>
      <c r="C19" s="109" t="s">
        <v>776</v>
      </c>
      <c r="D19" s="109"/>
      <c r="E19" s="109" t="s">
        <v>225</v>
      </c>
      <c r="F19" s="110">
        <v>45532</v>
      </c>
      <c r="G19" s="106">
        <v>13</v>
      </c>
      <c r="H19" s="104">
        <f t="shared" si="0"/>
        <v>1</v>
      </c>
      <c r="I19" s="105">
        <f t="shared" si="1"/>
        <v>1</v>
      </c>
      <c r="J19" s="445">
        <f t="shared" si="2"/>
        <v>12</v>
      </c>
      <c r="K19" s="391">
        <f>_xlfn.IFNA(VLOOKUP(CONCATENATE($K$5,$B19,$C19),CAP!$A$6:$N$200,14,FALSE),0)</f>
        <v>0</v>
      </c>
      <c r="L19" s="107">
        <f>_xlfn.IFNA(VLOOKUP(CONCATENATE($L$5,$B19,$C19),'SER1'!$A$6:$N$200,14,FALSE),0)</f>
        <v>0</v>
      </c>
      <c r="M19" s="107">
        <f>_xlfn.IFNA(VLOOKUP(CONCATENATE($M$5,$B19,$C19),ALB!$A$6:$N$200,14,FALSE),0)</f>
        <v>0</v>
      </c>
      <c r="N19" s="107">
        <f>_xlfn.IFNA(VLOOKUP(CONCATENATE($N$5,$B19,$C19),KR!$A$6:$N$117,14,FALSE),0)</f>
        <v>0</v>
      </c>
      <c r="O19" s="107">
        <f>_xlfn.IFNA(VLOOKUP(CONCATENATE($O$5,$B19,$C19),'SER2'!$A$6:$N$200,14,FALSE),0)</f>
        <v>1</v>
      </c>
      <c r="P19" s="107">
        <f>_xlfn.IFNA(VLOOKUP(CONCATENATE($P$5,$B19,$C19),HARV!$A$6:$N$203,14,FALSE),0)</f>
        <v>0</v>
      </c>
      <c r="Q19" s="107">
        <f>_xlfn.IFNA(VLOOKUP(CONCATENATE($Q$5,$B19,$C19),DARD!$A$6:$N$203,14,FALSE),0)</f>
        <v>0</v>
      </c>
      <c r="R19" s="107">
        <f>_xlfn.IFNA(VLOOKUP(CONCATENATE($R$5,$B19,$C19),AVON!$A$6:$N$200,14,FALSE),0)</f>
        <v>0</v>
      </c>
      <c r="S19" s="107">
        <f>_xlfn.IFNA(VLOOKUP(CONCATENATE($S$5,$B19,$C19),MUR!$A$6:$N$200,14,FALSE),0)</f>
        <v>0</v>
      </c>
      <c r="T19" s="107">
        <f>_xlfn.IFNA(VLOOKUP(CONCATENATE($T$5,$B19,$C19),MOOR!$A$6:$N$200,14,FALSE),0)</f>
        <v>0</v>
      </c>
      <c r="U19" s="107">
        <f>_xlfn.IFNA(VLOOKUP(CONCATENATE($U$5,$B19,$C19),MORT!$A$6:$N$198,14,FALSE),0)</f>
        <v>0</v>
      </c>
      <c r="V19" s="107">
        <f>_xlfn.IFNA(VLOOKUP(CONCATENATE($V$5,$B19,$C19),KAL!$A$6:$N$198,14,FALSE),0)</f>
        <v>0</v>
      </c>
      <c r="W19" s="107">
        <f>_xlfn.IFNA(VLOOKUP(CONCATENATE($W$5,$B19,$C19),GID!$A$6:$N$198,14,FALSE),0)</f>
        <v>0</v>
      </c>
      <c r="X19" s="107">
        <f>_xlfn.IFNA(VLOOKUP(CONCATENATE($X$5,$B19,$C19),KEL!$A$6:$N$198,14,FALSE),0)</f>
        <v>0</v>
      </c>
      <c r="Y19" s="107">
        <f>_xlfn.IFNA(VLOOKUP(CONCATENATE($Y$5,$B19,$C19),ESP!$A$6:$N$195,14,FALSE),0)</f>
        <v>0</v>
      </c>
      <c r="Z19" s="107">
        <f>_xlfn.IFNA(VLOOKUP(CONCATENATE($Z$5,$B19,$C19),MOON!$A$6:$N$195,14,FALSE),0)</f>
        <v>0</v>
      </c>
      <c r="AA19" s="107">
        <f>_xlfn.IFNA(VLOOKUP(CONCATENATE($AA$5,$B19,$C19),DRY!$A$6:$N$200,14,FALSE),0)</f>
        <v>0</v>
      </c>
      <c r="AB19" s="107">
        <f>_xlfn.IFNA(VLOOKUP(CONCATENATE($AB$5,$B19,$C19),WALL!$A$6:$N$200,14,FALSE),0)</f>
        <v>0</v>
      </c>
      <c r="AC19" s="107">
        <f>_xlfn.IFNA(VLOOKUP(CONCATENATE($AC$5,$B19,$C19),PCWA!$A$6:$N$198,14,FALSE),0)</f>
        <v>0</v>
      </c>
      <c r="AD19" s="107">
        <f>_xlfn.IFNA(VLOOKUP(CONCATENATE($AD$5,$B19,$C19),HARV!$A$6:$N$198,14,FALSE),0)</f>
        <v>0</v>
      </c>
      <c r="AE19" s="107">
        <f>_xlfn.IFNA(VLOOKUP(CONCATENATE($AE$5,$B19,$C19),Spare4!$A$6:$N$200,14,FALSE),0)</f>
        <v>0</v>
      </c>
      <c r="AF19" s="146"/>
    </row>
    <row r="20" spans="1:32" s="3" customFormat="1" x14ac:dyDescent="0.2">
      <c r="A20" s="605"/>
      <c r="B20" s="102" t="s">
        <v>243</v>
      </c>
      <c r="C20" s="109" t="s">
        <v>619</v>
      </c>
      <c r="D20" s="109" t="s">
        <v>244</v>
      </c>
      <c r="E20" s="109" t="s">
        <v>245</v>
      </c>
      <c r="F20" s="110">
        <v>45372</v>
      </c>
      <c r="G20" s="106">
        <v>13</v>
      </c>
      <c r="H20" s="104">
        <f t="shared" si="0"/>
        <v>0</v>
      </c>
      <c r="I20" s="105">
        <f t="shared" si="1"/>
        <v>0</v>
      </c>
      <c r="J20" s="445">
        <f t="shared" si="2"/>
        <v>15</v>
      </c>
      <c r="K20" s="391">
        <f>_xlfn.IFNA(VLOOKUP(CONCATENATE($K$5,$B20,$C20),CAP!$A$6:$N$200,14,FALSE),0)</f>
        <v>0</v>
      </c>
      <c r="L20" s="107">
        <f>_xlfn.IFNA(VLOOKUP(CONCATENATE($L$5,$B20,$C20),'SER1'!$A$6:$N$200,14,FALSE),0)</f>
        <v>0</v>
      </c>
      <c r="M20" s="107">
        <f>_xlfn.IFNA(VLOOKUP(CONCATENATE($M$5,$B20,$C20),ALB!$A$6:$N$200,14,FALSE),0)</f>
        <v>0</v>
      </c>
      <c r="N20" s="107">
        <f>_xlfn.IFNA(VLOOKUP(CONCATENATE($N$5,$B20,$C20),KR!$A$6:$N$117,14,FALSE),0)</f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f>_xlfn.IFNA(VLOOKUP(CONCATENATE($Q$5,$B20,$C20),DARD!$A$6:$N$203,14,FALSE),0)</f>
        <v>0</v>
      </c>
      <c r="R20" s="107">
        <f>_xlfn.IFNA(VLOOKUP(CONCATENATE($R$5,$B20,$C20),AVON!$A$6:$N$200,14,FALSE),0)</f>
        <v>0</v>
      </c>
      <c r="S20" s="107">
        <f>_xlfn.IFNA(VLOOKUP(CONCATENATE($S$5,$B20,$C20),MUR!$A$6:$N$200,14,FALSE),0)</f>
        <v>0</v>
      </c>
      <c r="T20" s="107">
        <f>_xlfn.IFNA(VLOOKUP(CONCATENATE($T$5,$B20,$C20),MOOR!$A$6:$N$200,14,FALSE),0)</f>
        <v>0</v>
      </c>
      <c r="U20" s="107">
        <f>_xlfn.IFNA(VLOOKUP(CONCATENATE($U$5,$B20,$C20),MORT!$A$6:$N$198,14,FALSE),0)</f>
        <v>0</v>
      </c>
      <c r="V20" s="107">
        <f>_xlfn.IFNA(VLOOKUP(CONCATENATE($V$5,$B20,$C20),KAL!$A$6:$N$198,14,FALSE),0)</f>
        <v>0</v>
      </c>
      <c r="W20" s="107">
        <f>_xlfn.IFNA(VLOOKUP(CONCATENATE($W$5,$B20,$C20),GID!$A$6:$N$198,14,FALSE),0)</f>
        <v>0</v>
      </c>
      <c r="X20" s="107">
        <f>_xlfn.IFNA(VLOOKUP(CONCATENATE($X$5,$B20,$C20),KEL!$A$6:$N$198,14,FALSE),0)</f>
        <v>0</v>
      </c>
      <c r="Y20" s="107">
        <f>_xlfn.IFNA(VLOOKUP(CONCATENATE($Y$5,$B20,$C20),ESP!$A$6:$N$195,14,FALSE),0)</f>
        <v>0</v>
      </c>
      <c r="Z20" s="107">
        <f>_xlfn.IFNA(VLOOKUP(CONCATENATE($Z$5,$B20,$C20),MOON!$A$6:$N$195,14,FALSE),0)</f>
        <v>0</v>
      </c>
      <c r="AA20" s="107">
        <f>_xlfn.IFNA(VLOOKUP(CONCATENATE($AA$5,$B20,$C20),DRY!$A$6:$N$200,14,FALSE),0)</f>
        <v>0</v>
      </c>
      <c r="AB20" s="107">
        <f>_xlfn.IFNA(VLOOKUP(CONCATENATE($AB$5,$B20,$C20),WALL!$A$6:$N$200,14,FALSE),0)</f>
        <v>0</v>
      </c>
      <c r="AC20" s="107">
        <f>_xlfn.IFNA(VLOOKUP(CONCATENATE($AC$5,$B20,$C20),PCWA!$A$6:$N$198,14,FALSE),0)</f>
        <v>0</v>
      </c>
      <c r="AD20" s="107">
        <f>_xlfn.IFNA(VLOOKUP(CONCATENATE($AD$5,$B20,$C20),HARV!$A$6:$N$198,14,FALSE),0)</f>
        <v>0</v>
      </c>
      <c r="AE20" s="107">
        <f>_xlfn.IFNA(VLOOKUP(CONCATENATE($AE$5,$B20,$C20),Spare4!$A$6:$N$200,14,FALSE),0)</f>
        <v>0</v>
      </c>
      <c r="AF20" s="146"/>
    </row>
    <row r="21" spans="1:32" s="3" customFormat="1" x14ac:dyDescent="0.2">
      <c r="A21" s="605"/>
      <c r="B21" s="102" t="s">
        <v>246</v>
      </c>
      <c r="C21" s="109" t="s">
        <v>247</v>
      </c>
      <c r="D21" s="109"/>
      <c r="E21" s="109" t="s">
        <v>181</v>
      </c>
      <c r="F21" s="110">
        <v>45372</v>
      </c>
      <c r="G21" s="106">
        <v>16</v>
      </c>
      <c r="H21" s="104">
        <f t="shared" si="0"/>
        <v>0</v>
      </c>
      <c r="I21" s="105">
        <f t="shared" si="1"/>
        <v>0</v>
      </c>
      <c r="J21" s="445">
        <f t="shared" si="2"/>
        <v>15</v>
      </c>
      <c r="K21" s="391">
        <f>_xlfn.IFNA(VLOOKUP(CONCATENATE($K$5,$B21,$C21),CAP!$A$6:$N$200,14,FALSE),0)</f>
        <v>0</v>
      </c>
      <c r="L21" s="107">
        <f>_xlfn.IFNA(VLOOKUP(CONCATENATE($L$5,$B21,$C21),'SER1'!$A$6:$N$200,14,FALSE),0)</f>
        <v>0</v>
      </c>
      <c r="M21" s="107">
        <f>_xlfn.IFNA(VLOOKUP(CONCATENATE($M$5,$B21,$C21),ALB!$A$6:$N$200,14,FALSE),0)</f>
        <v>0</v>
      </c>
      <c r="N21" s="107">
        <f>_xlfn.IFNA(VLOOKUP(CONCATENATE($N$5,$B21,$C21),KR!$A$6:$N$117,14,FALSE),0)</f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f>_xlfn.IFNA(VLOOKUP(CONCATENATE($Q$5,$B21,$C21),DARD!$A$6:$N$203,14,FALSE),0)</f>
        <v>0</v>
      </c>
      <c r="R21" s="107">
        <f>_xlfn.IFNA(VLOOKUP(CONCATENATE($R$5,$B21,$C21),AVON!$A$6:$N$200,14,FALSE),0)</f>
        <v>0</v>
      </c>
      <c r="S21" s="107">
        <f>_xlfn.IFNA(VLOOKUP(CONCATENATE($S$5,$B21,$C21),MUR!$A$6:$N$200,14,FALSE),0)</f>
        <v>0</v>
      </c>
      <c r="T21" s="107">
        <f>_xlfn.IFNA(VLOOKUP(CONCATENATE($T$5,$B21,$C21),MOOR!$A$6:$N$200,14,FALSE),0)</f>
        <v>0</v>
      </c>
      <c r="U21" s="107">
        <f>_xlfn.IFNA(VLOOKUP(CONCATENATE($U$5,$B21,$C21),MORT!$A$6:$N$198,14,FALSE),0)</f>
        <v>0</v>
      </c>
      <c r="V21" s="107">
        <f>_xlfn.IFNA(VLOOKUP(CONCATENATE($V$5,$B21,$C21),KAL!$A$6:$N$198,14,FALSE),0)</f>
        <v>0</v>
      </c>
      <c r="W21" s="107">
        <f>_xlfn.IFNA(VLOOKUP(CONCATENATE($W$5,$B21,$C21),GID!$A$6:$N$198,14,FALSE),0)</f>
        <v>0</v>
      </c>
      <c r="X21" s="107">
        <f>_xlfn.IFNA(VLOOKUP(CONCATENATE($X$5,$B21,$C21),KEL!$A$6:$N$198,14,FALSE),0)</f>
        <v>0</v>
      </c>
      <c r="Y21" s="107">
        <f>_xlfn.IFNA(VLOOKUP(CONCATENATE($Y$5,$B21,$C21),ESP!$A$6:$N$195,14,FALSE),0)</f>
        <v>0</v>
      </c>
      <c r="Z21" s="107">
        <f>_xlfn.IFNA(VLOOKUP(CONCATENATE($Z$5,$B21,$C21),MOON!$A$6:$N$195,14,FALSE),0)</f>
        <v>0</v>
      </c>
      <c r="AA21" s="107">
        <f>_xlfn.IFNA(VLOOKUP(CONCATENATE($AA$5,$B21,$C21),DRY!$A$6:$N$200,14,FALSE),0)</f>
        <v>0</v>
      </c>
      <c r="AB21" s="107">
        <f>_xlfn.IFNA(VLOOKUP(CONCATENATE($AB$5,$B21,$C21),WALL!$A$6:$N$200,14,FALSE),0)</f>
        <v>0</v>
      </c>
      <c r="AC21" s="107">
        <f>_xlfn.IFNA(VLOOKUP(CONCATENATE($AC$5,$B21,$C21),PCWA!$A$6:$N$198,14,FALSE),0)</f>
        <v>0</v>
      </c>
      <c r="AD21" s="107">
        <f>_xlfn.IFNA(VLOOKUP(CONCATENATE($AD$5,$B21,$C21),HARV!$A$6:$N$198,14,FALSE),0)</f>
        <v>0</v>
      </c>
      <c r="AE21" s="107">
        <f>_xlfn.IFNA(VLOOKUP(CONCATENATE($AE$5,$B21,$C21),Spare4!$A$6:$N$200,14,FALSE),0)</f>
        <v>0</v>
      </c>
      <c r="AF21" s="146"/>
    </row>
    <row r="22" spans="1:32" x14ac:dyDescent="0.2">
      <c r="A22" s="605"/>
      <c r="B22" s="102" t="s">
        <v>248</v>
      </c>
      <c r="C22" s="109" t="s">
        <v>249</v>
      </c>
      <c r="D22" s="109"/>
      <c r="E22" s="109" t="s">
        <v>236</v>
      </c>
      <c r="F22" s="110">
        <v>45373</v>
      </c>
      <c r="G22" s="106">
        <v>13</v>
      </c>
      <c r="H22" s="104">
        <f t="shared" si="0"/>
        <v>0</v>
      </c>
      <c r="I22" s="105">
        <f t="shared" si="1"/>
        <v>0</v>
      </c>
      <c r="J22" s="445">
        <f t="shared" si="2"/>
        <v>15</v>
      </c>
      <c r="K22" s="391">
        <f>_xlfn.IFNA(VLOOKUP(CONCATENATE($K$5,$B22,$C22),CAP!$A$6:$N$200,14,FALSE),0)</f>
        <v>0</v>
      </c>
      <c r="L22" s="107">
        <f>_xlfn.IFNA(VLOOKUP(CONCATENATE($L$5,$B22,$C22),'SER1'!$A$6:$N$200,14,FALSE),0)</f>
        <v>0</v>
      </c>
      <c r="M22" s="107">
        <f>_xlfn.IFNA(VLOOKUP(CONCATENATE($M$5,$B22,$C22),ALB!$A$6:$N$200,14,FALSE),0)</f>
        <v>0</v>
      </c>
      <c r="N22" s="107">
        <f>_xlfn.IFNA(VLOOKUP(CONCATENATE($N$5,$B22,$C22),KR!$A$6:$N$117,14,FALSE),0)</f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f>_xlfn.IFNA(VLOOKUP(CONCATENATE($Q$5,$B22,$C22),DARD!$A$6:$N$203,14,FALSE),0)</f>
        <v>0</v>
      </c>
      <c r="R22" s="107">
        <f>_xlfn.IFNA(VLOOKUP(CONCATENATE($R$5,$B22,$C22),AVON!$A$6:$N$200,14,FALSE),0)</f>
        <v>0</v>
      </c>
      <c r="S22" s="107">
        <f>_xlfn.IFNA(VLOOKUP(CONCATENATE($S$5,$B22,$C22),MUR!$A$6:$N$200,14,FALSE),0)</f>
        <v>0</v>
      </c>
      <c r="T22" s="107">
        <f>_xlfn.IFNA(VLOOKUP(CONCATENATE($T$5,$B22,$C22),MOOR!$A$6:$N$200,14,FALSE),0)</f>
        <v>0</v>
      </c>
      <c r="U22" s="107">
        <f>_xlfn.IFNA(VLOOKUP(CONCATENATE($U$5,$B22,$C22),MORT!$A$6:$N$198,14,FALSE),0)</f>
        <v>0</v>
      </c>
      <c r="V22" s="107">
        <f>_xlfn.IFNA(VLOOKUP(CONCATENATE($V$5,$B22,$C22),KAL!$A$6:$N$198,14,FALSE),0)</f>
        <v>0</v>
      </c>
      <c r="W22" s="107">
        <f>_xlfn.IFNA(VLOOKUP(CONCATENATE($W$5,$B22,$C22),GID!$A$6:$N$198,14,FALSE),0)</f>
        <v>0</v>
      </c>
      <c r="X22" s="107">
        <f>_xlfn.IFNA(VLOOKUP(CONCATENATE($X$5,$B22,$C22),KEL!$A$6:$N$198,14,FALSE),0)</f>
        <v>0</v>
      </c>
      <c r="Y22" s="107">
        <f>_xlfn.IFNA(VLOOKUP(CONCATENATE($Y$5,$B22,$C22),ESP!$A$6:$N$195,14,FALSE),0)</f>
        <v>0</v>
      </c>
      <c r="Z22" s="107">
        <f>_xlfn.IFNA(VLOOKUP(CONCATENATE($Z$5,$B22,$C22),MOON!$A$6:$N$195,14,FALSE),0)</f>
        <v>0</v>
      </c>
      <c r="AA22" s="107">
        <f>_xlfn.IFNA(VLOOKUP(CONCATENATE($AA$5,$B22,$C22),DRY!$A$6:$N$200,14,FALSE),0)</f>
        <v>0</v>
      </c>
      <c r="AB22" s="107">
        <f>_xlfn.IFNA(VLOOKUP(CONCATENATE($AB$5,$B22,$C22),WALL!$A$6:$N$200,14,FALSE),0)</f>
        <v>0</v>
      </c>
      <c r="AC22" s="107">
        <f>_xlfn.IFNA(VLOOKUP(CONCATENATE($AC$5,$B22,$C22),PCWA!$A$6:$N$198,14,FALSE),0)</f>
        <v>0</v>
      </c>
      <c r="AD22" s="107">
        <f>_xlfn.IFNA(VLOOKUP(CONCATENATE($AD$5,$B22,$C22),HARV!$A$6:$N$198,14,FALSE),0)</f>
        <v>0</v>
      </c>
      <c r="AE22" s="107">
        <f>_xlfn.IFNA(VLOOKUP(CONCATENATE($AE$5,$B22,$C22),Spare4!$A$6:$N$200,14,FALSE),0)</f>
        <v>0</v>
      </c>
      <c r="AF22" s="146"/>
    </row>
    <row r="23" spans="1:32" x14ac:dyDescent="0.2">
      <c r="A23" s="605"/>
      <c r="B23" s="102" t="s">
        <v>250</v>
      </c>
      <c r="C23" s="109" t="s">
        <v>251</v>
      </c>
      <c r="D23" s="109"/>
      <c r="E23" s="109" t="s">
        <v>225</v>
      </c>
      <c r="F23" s="110">
        <v>45374</v>
      </c>
      <c r="G23" s="106">
        <v>14</v>
      </c>
      <c r="H23" s="104">
        <f t="shared" si="0"/>
        <v>0</v>
      </c>
      <c r="I23" s="105">
        <f t="shared" si="1"/>
        <v>0</v>
      </c>
      <c r="J23" s="445">
        <f t="shared" si="2"/>
        <v>15</v>
      </c>
      <c r="K23" s="391">
        <f>_xlfn.IFNA(VLOOKUP(CONCATENATE($K$5,$B23,$C23),CAP!$A$6:$N$200,14,FALSE),0)</f>
        <v>0</v>
      </c>
      <c r="L23" s="107">
        <f>_xlfn.IFNA(VLOOKUP(CONCATENATE($L$5,$B23,$C23),'SER1'!$A$6:$N$200,14,FALSE),0)</f>
        <v>0</v>
      </c>
      <c r="M23" s="107">
        <f>_xlfn.IFNA(VLOOKUP(CONCATENATE($M$5,$B23,$C23),ALB!$A$6:$N$200,14,FALSE),0)</f>
        <v>0</v>
      </c>
      <c r="N23" s="107">
        <f>_xlfn.IFNA(VLOOKUP(CONCATENATE($N$5,$B23,$C23),KR!$A$6:$N$117,14,FALSE),0)</f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f>_xlfn.IFNA(VLOOKUP(CONCATENATE($Q$5,$B23,$C23),DARD!$A$6:$N$203,14,FALSE),0)</f>
        <v>0</v>
      </c>
      <c r="R23" s="107">
        <f>_xlfn.IFNA(VLOOKUP(CONCATENATE($R$5,$B23,$C23),AVON!$A$6:$N$200,14,FALSE),0)</f>
        <v>0</v>
      </c>
      <c r="S23" s="107">
        <f>_xlfn.IFNA(VLOOKUP(CONCATENATE($S$5,$B23,$C23),MUR!$A$6:$N$200,14,FALSE),0)</f>
        <v>0</v>
      </c>
      <c r="T23" s="107">
        <f>_xlfn.IFNA(VLOOKUP(CONCATENATE($T$5,$B23,$C23),MOOR!$A$6:$N$200,14,FALSE),0)</f>
        <v>0</v>
      </c>
      <c r="U23" s="107">
        <f>_xlfn.IFNA(VLOOKUP(CONCATENATE($U$5,$B23,$C23),MORT!$A$6:$N$198,14,FALSE),0)</f>
        <v>0</v>
      </c>
      <c r="V23" s="107">
        <f>_xlfn.IFNA(VLOOKUP(CONCATENATE($V$5,$B23,$C23),KAL!$A$6:$N$198,14,FALSE),0)</f>
        <v>0</v>
      </c>
      <c r="W23" s="107">
        <f>_xlfn.IFNA(VLOOKUP(CONCATENATE($W$5,$B23,$C23),GID!$A$6:$N$198,14,FALSE),0)</f>
        <v>0</v>
      </c>
      <c r="X23" s="107">
        <f>_xlfn.IFNA(VLOOKUP(CONCATENATE($X$5,$B23,$C23),KEL!$A$6:$N$198,14,FALSE),0)</f>
        <v>0</v>
      </c>
      <c r="Y23" s="107">
        <f>_xlfn.IFNA(VLOOKUP(CONCATENATE($Y$5,$B23,$C23),ESP!$A$6:$N$195,14,FALSE),0)</f>
        <v>0</v>
      </c>
      <c r="Z23" s="107">
        <f>_xlfn.IFNA(VLOOKUP(CONCATENATE($Z$5,$B23,$C23),MOON!$A$6:$N$195,14,FALSE),0)</f>
        <v>0</v>
      </c>
      <c r="AA23" s="107">
        <f>_xlfn.IFNA(VLOOKUP(CONCATENATE($AA$5,$B23,$C23),DRY!$A$6:$N$200,14,FALSE),0)</f>
        <v>0</v>
      </c>
      <c r="AB23" s="107">
        <f>_xlfn.IFNA(VLOOKUP(CONCATENATE($AB$5,$B23,$C23),WALL!$A$6:$N$200,14,FALSE),0)</f>
        <v>0</v>
      </c>
      <c r="AC23" s="107">
        <f>_xlfn.IFNA(VLOOKUP(CONCATENATE($AC$5,$B23,$C23),PCWA!$A$6:$N$198,14,FALSE),0)</f>
        <v>0</v>
      </c>
      <c r="AD23" s="107">
        <f>_xlfn.IFNA(VLOOKUP(CONCATENATE($AD$5,$B23,$C23),HARV!$A$6:$N$198,14,FALSE),0)</f>
        <v>0</v>
      </c>
      <c r="AE23" s="107">
        <f>_xlfn.IFNA(VLOOKUP(CONCATENATE($AE$5,$B23,$C23),Spare4!$A$6:$N$200,14,FALSE),0)</f>
        <v>0</v>
      </c>
      <c r="AF23" s="146"/>
    </row>
    <row r="24" spans="1:32" x14ac:dyDescent="0.2">
      <c r="A24" s="605"/>
      <c r="B24" s="102" t="s">
        <v>250</v>
      </c>
      <c r="C24" s="109" t="s">
        <v>252</v>
      </c>
      <c r="D24" s="103"/>
      <c r="E24" s="103" t="s">
        <v>225</v>
      </c>
      <c r="F24" s="110">
        <v>45374</v>
      </c>
      <c r="G24" s="106">
        <v>14</v>
      </c>
      <c r="H24" s="104">
        <f t="shared" si="0"/>
        <v>0</v>
      </c>
      <c r="I24" s="105">
        <f t="shared" si="1"/>
        <v>0</v>
      </c>
      <c r="J24" s="445">
        <f t="shared" si="2"/>
        <v>15</v>
      </c>
      <c r="K24" s="391">
        <f>_xlfn.IFNA(VLOOKUP(CONCATENATE($K$5,$B24,$C24),CAP!$A$6:$N$200,14,FALSE),0)</f>
        <v>0</v>
      </c>
      <c r="L24" s="107">
        <f>_xlfn.IFNA(VLOOKUP(CONCATENATE($L$5,$B24,$C24),'SER1'!$A$6:$N$200,14,FALSE),0)</f>
        <v>0</v>
      </c>
      <c r="M24" s="107">
        <f>_xlfn.IFNA(VLOOKUP(CONCATENATE($M$5,$B24,$C24),ALB!$A$6:$N$200,14,FALSE),0)</f>
        <v>0</v>
      </c>
      <c r="N24" s="107">
        <f>_xlfn.IFNA(VLOOKUP(CONCATENATE($N$5,$B24,$C24),KR!$A$6:$N$117,14,FALSE),0)</f>
        <v>0</v>
      </c>
      <c r="O24" s="107">
        <f>_xlfn.IFNA(VLOOKUP(CONCATENATE($O$5,$B24,$C24),'SER2'!$A$6:$N$200,14,FALSE),0)</f>
        <v>0</v>
      </c>
      <c r="P24" s="107">
        <f>_xlfn.IFNA(VLOOKUP(CONCATENATE($P$5,$B24,$C24),HARV!$A$6:$N$203,14,FALSE),0)</f>
        <v>0</v>
      </c>
      <c r="Q24" s="107">
        <f>_xlfn.IFNA(VLOOKUP(CONCATENATE($Q$5,$B24,$C24),DARD!$A$6:$N$203,14,FALSE),0)</f>
        <v>0</v>
      </c>
      <c r="R24" s="107">
        <f>_xlfn.IFNA(VLOOKUP(CONCATENATE($R$5,$B24,$C24),AVON!$A$6:$N$200,14,FALSE),0)</f>
        <v>0</v>
      </c>
      <c r="S24" s="107">
        <f>_xlfn.IFNA(VLOOKUP(CONCATENATE($S$5,$B24,$C24),MUR!$A$6:$N$200,14,FALSE),0)</f>
        <v>0</v>
      </c>
      <c r="T24" s="107">
        <f>_xlfn.IFNA(VLOOKUP(CONCATENATE($T$5,$B24,$C24),MOOR!$A$6:$N$200,14,FALSE),0)</f>
        <v>0</v>
      </c>
      <c r="U24" s="107">
        <f>_xlfn.IFNA(VLOOKUP(CONCATENATE($U$5,$B24,$C24),MORT!$A$6:$N$198,14,FALSE),0)</f>
        <v>0</v>
      </c>
      <c r="V24" s="107">
        <f>_xlfn.IFNA(VLOOKUP(CONCATENATE($V$5,$B24,$C24),KAL!$A$6:$N$198,14,FALSE),0)</f>
        <v>0</v>
      </c>
      <c r="W24" s="107">
        <f>_xlfn.IFNA(VLOOKUP(CONCATENATE($W$5,$B24,$C24),GID!$A$6:$N$198,14,FALSE),0)</f>
        <v>0</v>
      </c>
      <c r="X24" s="107">
        <f>_xlfn.IFNA(VLOOKUP(CONCATENATE($X$5,$B24,$C24),KEL!$A$6:$N$198,14,FALSE),0)</f>
        <v>0</v>
      </c>
      <c r="Y24" s="107">
        <f>_xlfn.IFNA(VLOOKUP(CONCATENATE($Y$5,$B24,$C24),ESP!$A$6:$N$195,14,FALSE),0)</f>
        <v>0</v>
      </c>
      <c r="Z24" s="107">
        <f>_xlfn.IFNA(VLOOKUP(CONCATENATE($Z$5,$B24,$C24),MOON!$A$6:$N$195,14,FALSE),0)</f>
        <v>0</v>
      </c>
      <c r="AA24" s="107">
        <f>_xlfn.IFNA(VLOOKUP(CONCATENATE($AA$5,$B24,$C24),DRY!$A$6:$N$200,14,FALSE),0)</f>
        <v>0</v>
      </c>
      <c r="AB24" s="107">
        <f>_xlfn.IFNA(VLOOKUP(CONCATENATE($AB$5,$B24,$C24),WALL!$A$6:$N$200,14,FALSE),0)</f>
        <v>0</v>
      </c>
      <c r="AC24" s="107">
        <f>_xlfn.IFNA(VLOOKUP(CONCATENATE($AC$5,$B24,$C24),PCWA!$A$6:$N$198,14,FALSE),0)</f>
        <v>0</v>
      </c>
      <c r="AD24" s="107">
        <f>_xlfn.IFNA(VLOOKUP(CONCATENATE($AD$5,$B24,$C24),HARV!$A$6:$N$198,14,FALSE),0)</f>
        <v>0</v>
      </c>
      <c r="AE24" s="107">
        <f>_xlfn.IFNA(VLOOKUP(CONCATENATE($AE$5,$B24,$C24),Spare4!$A$6:$N$200,14,FALSE),0)</f>
        <v>0</v>
      </c>
      <c r="AF24" s="146"/>
    </row>
    <row r="25" spans="1:32" x14ac:dyDescent="0.2">
      <c r="A25" s="605"/>
      <c r="B25" s="102" t="s">
        <v>253</v>
      </c>
      <c r="C25" s="109" t="s">
        <v>254</v>
      </c>
      <c r="D25" s="109"/>
      <c r="E25" s="109" t="s">
        <v>255</v>
      </c>
      <c r="F25" s="110">
        <v>45380</v>
      </c>
      <c r="G25" s="106">
        <v>13</v>
      </c>
      <c r="H25" s="104">
        <f t="shared" si="0"/>
        <v>0</v>
      </c>
      <c r="I25" s="105">
        <f t="shared" si="1"/>
        <v>0</v>
      </c>
      <c r="J25" s="445">
        <f t="shared" si="2"/>
        <v>15</v>
      </c>
      <c r="K25" s="391">
        <f>_xlfn.IFNA(VLOOKUP(CONCATENATE($K$5,$B25,$C25),CAP!$A$6:$N$200,14,FALSE),0)</f>
        <v>0</v>
      </c>
      <c r="L25" s="107">
        <f>_xlfn.IFNA(VLOOKUP(CONCATENATE($L$5,$B25,$C25),'SER1'!$A$6:$N$200,14,FALSE),0)</f>
        <v>0</v>
      </c>
      <c r="M25" s="107">
        <f>_xlfn.IFNA(VLOOKUP(CONCATENATE($M$5,$B25,$C25),ALB!$A$6:$N$200,14,FALSE),0)</f>
        <v>0</v>
      </c>
      <c r="N25" s="107">
        <f>_xlfn.IFNA(VLOOKUP(CONCATENATE($N$5,$B25,$C25),KR!$A$6:$N$117,14,FALSE),0)</f>
        <v>0</v>
      </c>
      <c r="O25" s="107">
        <f>_xlfn.IFNA(VLOOKUP(CONCATENATE($O$5,$B25,$C25),'SER2'!$A$6:$N$200,14,FALSE),0)</f>
        <v>0</v>
      </c>
      <c r="P25" s="107">
        <f>_xlfn.IFNA(VLOOKUP(CONCATENATE($P$5,$B25,$C25),HARV!$A$6:$N$203,14,FALSE),0)</f>
        <v>0</v>
      </c>
      <c r="Q25" s="107">
        <f>_xlfn.IFNA(VLOOKUP(CONCATENATE($Q$5,$B25,$C25),DARD!$A$6:$N$203,14,FALSE),0)</f>
        <v>0</v>
      </c>
      <c r="R25" s="107">
        <f>_xlfn.IFNA(VLOOKUP(CONCATENATE($R$5,$B25,$C25),AVON!$A$6:$N$200,14,FALSE),0)</f>
        <v>0</v>
      </c>
      <c r="S25" s="107">
        <f>_xlfn.IFNA(VLOOKUP(CONCATENATE($S$5,$B25,$C25),MUR!$A$6:$N$200,14,FALSE),0)</f>
        <v>0</v>
      </c>
      <c r="T25" s="107">
        <f>_xlfn.IFNA(VLOOKUP(CONCATENATE($T$5,$B25,$C25),MOOR!$A$6:$N$200,14,FALSE),0)</f>
        <v>0</v>
      </c>
      <c r="U25" s="107">
        <f>_xlfn.IFNA(VLOOKUP(CONCATENATE($U$5,$B25,$C25),MORT!$A$6:$N$198,14,FALSE),0)</f>
        <v>0</v>
      </c>
      <c r="V25" s="107">
        <f>_xlfn.IFNA(VLOOKUP(CONCATENATE($V$5,$B25,$C25),KAL!$A$6:$N$198,14,FALSE),0)</f>
        <v>0</v>
      </c>
      <c r="W25" s="107">
        <f>_xlfn.IFNA(VLOOKUP(CONCATENATE($W$5,$B25,$C25),GID!$A$6:$N$198,14,FALSE),0)</f>
        <v>0</v>
      </c>
      <c r="X25" s="107">
        <f>_xlfn.IFNA(VLOOKUP(CONCATENATE($X$5,$B25,$C25),KEL!$A$6:$N$198,14,FALSE),0)</f>
        <v>0</v>
      </c>
      <c r="Y25" s="107">
        <f>_xlfn.IFNA(VLOOKUP(CONCATENATE($Y$5,$B25,$C25),ESP!$A$6:$N$195,14,FALSE),0)</f>
        <v>0</v>
      </c>
      <c r="Z25" s="107">
        <f>_xlfn.IFNA(VLOOKUP(CONCATENATE($Z$5,$B25,$C25),MOON!$A$6:$N$195,14,FALSE),0)</f>
        <v>0</v>
      </c>
      <c r="AA25" s="107">
        <f>_xlfn.IFNA(VLOOKUP(CONCATENATE($AA$5,$B25,$C25),DRY!$A$6:$N$200,14,FALSE),0)</f>
        <v>0</v>
      </c>
      <c r="AB25" s="107">
        <f>_xlfn.IFNA(VLOOKUP(CONCATENATE($AB$5,$B25,$C25),WALL!$A$6:$N$200,14,FALSE),0)</f>
        <v>0</v>
      </c>
      <c r="AC25" s="107">
        <f>_xlfn.IFNA(VLOOKUP(CONCATENATE($AC$5,$B25,$C25),PCWA!$A$6:$N$198,14,FALSE),0)</f>
        <v>0</v>
      </c>
      <c r="AD25" s="107">
        <f>_xlfn.IFNA(VLOOKUP(CONCATENATE($AD$5,$B25,$C25),HARV!$A$6:$N$198,14,FALSE),0)</f>
        <v>0</v>
      </c>
      <c r="AE25" s="107">
        <f>_xlfn.IFNA(VLOOKUP(CONCATENATE($AE$5,$B25,$C25),Spare4!$A$6:$N$200,14,FALSE),0)</f>
        <v>0</v>
      </c>
      <c r="AF25" s="145"/>
    </row>
    <row r="26" spans="1:32" x14ac:dyDescent="0.2">
      <c r="A26" s="605"/>
      <c r="B26" s="102" t="s">
        <v>618</v>
      </c>
      <c r="C26" s="109" t="s">
        <v>620</v>
      </c>
      <c r="D26" s="109" t="s">
        <v>256</v>
      </c>
      <c r="E26" s="109" t="s">
        <v>257</v>
      </c>
      <c r="F26" s="110">
        <v>45391</v>
      </c>
      <c r="G26" s="106">
        <v>12</v>
      </c>
      <c r="H26" s="104">
        <f t="shared" si="0"/>
        <v>0</v>
      </c>
      <c r="I26" s="105">
        <f t="shared" si="1"/>
        <v>0</v>
      </c>
      <c r="J26" s="445">
        <f t="shared" si="2"/>
        <v>15</v>
      </c>
      <c r="K26" s="391">
        <f>_xlfn.IFNA(VLOOKUP(CONCATENATE($K$5,$B26,$C26),CAP!$A$6:$N$200,14,FALSE),0)</f>
        <v>0</v>
      </c>
      <c r="L26" s="107">
        <f>_xlfn.IFNA(VLOOKUP(CONCATENATE($L$5,$B26,$C26),'SER1'!$A$6:$N$200,14,FALSE),0)</f>
        <v>0</v>
      </c>
      <c r="M26" s="107">
        <f>_xlfn.IFNA(VLOOKUP(CONCATENATE($M$5,$B26,$C26),ALB!$A$6:$N$200,14,FALSE),0)</f>
        <v>0</v>
      </c>
      <c r="N26" s="107">
        <f>_xlfn.IFNA(VLOOKUP(CONCATENATE($N$5,$B26,$C26),KR!$A$6:$N$117,14,FALSE),0)</f>
        <v>0</v>
      </c>
      <c r="O26" s="107">
        <f>_xlfn.IFNA(VLOOKUP(CONCATENATE($O$5,$B26,$C26),'SER2'!$A$6:$N$200,14,FALSE),0)</f>
        <v>0</v>
      </c>
      <c r="P26" s="107">
        <f>_xlfn.IFNA(VLOOKUP(CONCATENATE($P$5,$B26,$C26),HARV!$A$6:$N$203,14,FALSE),0)</f>
        <v>0</v>
      </c>
      <c r="Q26" s="107">
        <f>_xlfn.IFNA(VLOOKUP(CONCATENATE($Q$5,$B26,$C26),DARD!$A$6:$N$203,14,FALSE),0)</f>
        <v>0</v>
      </c>
      <c r="R26" s="107">
        <f>_xlfn.IFNA(VLOOKUP(CONCATENATE($R$5,$B26,$C26),AVON!$A$6:$N$200,14,FALSE),0)</f>
        <v>0</v>
      </c>
      <c r="S26" s="107">
        <f>_xlfn.IFNA(VLOOKUP(CONCATENATE($S$5,$B26,$C26),MUR!$A$6:$N$200,14,FALSE),0)</f>
        <v>0</v>
      </c>
      <c r="T26" s="107">
        <f>_xlfn.IFNA(VLOOKUP(CONCATENATE($T$5,$B26,$C26),MOOR!$A$6:$N$200,14,FALSE),0)</f>
        <v>0</v>
      </c>
      <c r="U26" s="107">
        <f>_xlfn.IFNA(VLOOKUP(CONCATENATE($U$5,$B26,$C26),MORT!$A$6:$N$198,14,FALSE),0)</f>
        <v>0</v>
      </c>
      <c r="V26" s="107">
        <f>_xlfn.IFNA(VLOOKUP(CONCATENATE($V$5,$B26,$C26),KAL!$A$6:$N$198,14,FALSE),0)</f>
        <v>0</v>
      </c>
      <c r="W26" s="107">
        <f>_xlfn.IFNA(VLOOKUP(CONCATENATE($W$5,$B26,$C26),GID!$A$6:$N$198,14,FALSE),0)</f>
        <v>0</v>
      </c>
      <c r="X26" s="107">
        <f>_xlfn.IFNA(VLOOKUP(CONCATENATE($X$5,$B26,$C26),KEL!$A$6:$N$198,14,FALSE),0)</f>
        <v>0</v>
      </c>
      <c r="Y26" s="107">
        <f>_xlfn.IFNA(VLOOKUP(CONCATENATE($Y$5,$B26,$C26),ESP!$A$6:$N$195,14,FALSE),0)</f>
        <v>0</v>
      </c>
      <c r="Z26" s="107">
        <f>_xlfn.IFNA(VLOOKUP(CONCATENATE($Z$5,$B26,$C26),MOON!$A$6:$N$195,14,FALSE),0)</f>
        <v>0</v>
      </c>
      <c r="AA26" s="107">
        <f>_xlfn.IFNA(VLOOKUP(CONCATENATE($AA$5,$B26,$C26),DRY!$A$6:$N$200,14,FALSE),0)</f>
        <v>0</v>
      </c>
      <c r="AB26" s="107">
        <f>_xlfn.IFNA(VLOOKUP(CONCATENATE($AB$5,$B26,$C26),WALL!$A$6:$N$200,14,FALSE),0)</f>
        <v>0</v>
      </c>
      <c r="AC26" s="107">
        <f>_xlfn.IFNA(VLOOKUP(CONCATENATE($AC$5,$B26,$C26),PCWA!$A$6:$N$198,14,FALSE),0)</f>
        <v>0</v>
      </c>
      <c r="AD26" s="107">
        <f>_xlfn.IFNA(VLOOKUP(CONCATENATE($AD$5,$B26,$C26),HARV!$A$6:$N$198,14,FALSE),0)</f>
        <v>0</v>
      </c>
      <c r="AE26" s="107">
        <f>_xlfn.IFNA(VLOOKUP(CONCATENATE($AE$5,$B26,$C26),Spare4!$A$6:$N$200,14,FALSE),0)</f>
        <v>0</v>
      </c>
      <c r="AF26" s="145"/>
    </row>
    <row r="27" spans="1:32" x14ac:dyDescent="0.2">
      <c r="A27" s="605"/>
      <c r="B27" s="102" t="s">
        <v>260</v>
      </c>
      <c r="C27" s="109" t="s">
        <v>261</v>
      </c>
      <c r="D27" s="109"/>
      <c r="E27" s="109" t="s">
        <v>225</v>
      </c>
      <c r="F27" s="110">
        <v>45425</v>
      </c>
      <c r="G27" s="106">
        <v>13</v>
      </c>
      <c r="H27" s="104">
        <f t="shared" si="0"/>
        <v>0</v>
      </c>
      <c r="I27" s="105">
        <f t="shared" si="1"/>
        <v>0</v>
      </c>
      <c r="J27" s="445">
        <f t="shared" si="2"/>
        <v>15</v>
      </c>
      <c r="K27" s="391">
        <f>_xlfn.IFNA(VLOOKUP(CONCATENATE($K$5,$B27,$C27),CAP!$A$6:$N$200,14,FALSE),0)</f>
        <v>0</v>
      </c>
      <c r="L27" s="107">
        <f>_xlfn.IFNA(VLOOKUP(CONCATENATE($L$5,$B27,$C27),'SER1'!$A$6:$N$200,14,FALSE),0)</f>
        <v>0</v>
      </c>
      <c r="M27" s="107">
        <f>_xlfn.IFNA(VLOOKUP(CONCATENATE($M$5,$B27,$C27),ALB!$A$6:$N$200,14,FALSE),0)</f>
        <v>0</v>
      </c>
      <c r="N27" s="107">
        <f>_xlfn.IFNA(VLOOKUP(CONCATENATE($N$5,$B27,$C27),KR!$A$6:$N$117,14,FALSE),0)</f>
        <v>0</v>
      </c>
      <c r="O27" s="107">
        <f>_xlfn.IFNA(VLOOKUP(CONCATENATE($O$5,$B27,$C27),'SER2'!$A$6:$N$200,14,FALSE),0)</f>
        <v>0</v>
      </c>
      <c r="P27" s="107">
        <f>_xlfn.IFNA(VLOOKUP(CONCATENATE($P$5,$B27,$C27),HARV!$A$6:$N$203,14,FALSE),0)</f>
        <v>0</v>
      </c>
      <c r="Q27" s="107">
        <f>_xlfn.IFNA(VLOOKUP(CONCATENATE($Q$5,$B27,$C27),DARD!$A$6:$N$203,14,FALSE),0)</f>
        <v>0</v>
      </c>
      <c r="R27" s="107">
        <f>_xlfn.IFNA(VLOOKUP(CONCATENATE($R$5,$B27,$C27),AVON!$A$6:$N$200,14,FALSE),0)</f>
        <v>0</v>
      </c>
      <c r="S27" s="107">
        <f>_xlfn.IFNA(VLOOKUP(CONCATENATE($S$5,$B27,$C27),MUR!$A$6:$N$200,14,FALSE),0)</f>
        <v>0</v>
      </c>
      <c r="T27" s="107">
        <f>_xlfn.IFNA(VLOOKUP(CONCATENATE($T$5,$B27,$C27),MOOR!$A$6:$N$200,14,FALSE),0)</f>
        <v>0</v>
      </c>
      <c r="U27" s="107">
        <f>_xlfn.IFNA(VLOOKUP(CONCATENATE($U$5,$B27,$C27),MORT!$A$6:$N$198,14,FALSE),0)</f>
        <v>0</v>
      </c>
      <c r="V27" s="107">
        <f>_xlfn.IFNA(VLOOKUP(CONCATENATE($V$5,$B27,$C27),KAL!$A$6:$N$198,14,FALSE),0)</f>
        <v>0</v>
      </c>
      <c r="W27" s="107">
        <f>_xlfn.IFNA(VLOOKUP(CONCATENATE($W$5,$B27,$C27),GID!$A$6:$N$198,14,FALSE),0)</f>
        <v>0</v>
      </c>
      <c r="X27" s="107">
        <f>_xlfn.IFNA(VLOOKUP(CONCATENATE($X$5,$B27,$C27),KEL!$A$6:$N$198,14,FALSE),0)</f>
        <v>0</v>
      </c>
      <c r="Y27" s="107">
        <f>_xlfn.IFNA(VLOOKUP(CONCATENATE($Y$5,$B27,$C27),ESP!$A$6:$N$195,14,FALSE),0)</f>
        <v>0</v>
      </c>
      <c r="Z27" s="107">
        <f>_xlfn.IFNA(VLOOKUP(CONCATENATE($Z$5,$B27,$C27),MOON!$A$6:$N$195,14,FALSE),0)</f>
        <v>0</v>
      </c>
      <c r="AA27" s="107">
        <f>_xlfn.IFNA(VLOOKUP(CONCATENATE($AA$5,$B27,$C27),DRY!$A$6:$N$200,14,FALSE),0)</f>
        <v>0</v>
      </c>
      <c r="AB27" s="107">
        <f>_xlfn.IFNA(VLOOKUP(CONCATENATE($AB$5,$B27,$C27),WALL!$A$6:$N$200,14,FALSE),0)</f>
        <v>0</v>
      </c>
      <c r="AC27" s="107">
        <f>_xlfn.IFNA(VLOOKUP(CONCATENATE($AC$5,$B27,$C27),PCWA!$A$6:$N$198,14,FALSE),0)</f>
        <v>0</v>
      </c>
      <c r="AD27" s="107">
        <f>_xlfn.IFNA(VLOOKUP(CONCATENATE($AD$5,$B27,$C27),HARV!$A$6:$N$198,14,FALSE),0)</f>
        <v>0</v>
      </c>
      <c r="AE27" s="107">
        <f>_xlfn.IFNA(VLOOKUP(CONCATENATE($AE$5,$B27,$C27),Spare4!$A$6:$N$200,14,FALSE),0)</f>
        <v>0</v>
      </c>
      <c r="AF27" s="145"/>
    </row>
    <row r="28" spans="1:32" x14ac:dyDescent="0.2">
      <c r="A28" s="605"/>
      <c r="B28" s="102" t="s">
        <v>281</v>
      </c>
      <c r="C28" s="109" t="s">
        <v>282</v>
      </c>
      <c r="D28" s="109"/>
      <c r="E28" s="109" t="s">
        <v>184</v>
      </c>
      <c r="F28" s="110">
        <v>45423</v>
      </c>
      <c r="G28" s="106">
        <v>14</v>
      </c>
      <c r="H28" s="104">
        <f t="shared" si="0"/>
        <v>0</v>
      </c>
      <c r="I28" s="105">
        <f t="shared" si="1"/>
        <v>0</v>
      </c>
      <c r="J28" s="445">
        <f t="shared" si="2"/>
        <v>15</v>
      </c>
      <c r="K28" s="391">
        <f>_xlfn.IFNA(VLOOKUP(CONCATENATE($K$5,$B28,$C28),CAP!$A$6:$N$200,14,FALSE),0)</f>
        <v>0</v>
      </c>
      <c r="L28" s="107">
        <f>_xlfn.IFNA(VLOOKUP(CONCATENATE($L$5,$B28,$C28),'SER1'!$A$6:$N$200,14,FALSE),0)</f>
        <v>0</v>
      </c>
      <c r="M28" s="107">
        <f>_xlfn.IFNA(VLOOKUP(CONCATENATE($M$5,$B28,$C28),ALB!$A$6:$N$200,14,FALSE),0)</f>
        <v>0</v>
      </c>
      <c r="N28" s="107">
        <f>_xlfn.IFNA(VLOOKUP(CONCATENATE($N$5,$B28,$C28),KR!$A$6:$N$117,14,FALSE),0)</f>
        <v>0</v>
      </c>
      <c r="O28" s="107">
        <f>_xlfn.IFNA(VLOOKUP(CONCATENATE($O$5,$B28,$C28),'SER2'!$A$6:$N$200,14,FALSE),0)</f>
        <v>0</v>
      </c>
      <c r="P28" s="107">
        <f>_xlfn.IFNA(VLOOKUP(CONCATENATE($P$5,$B28,$C28),HARV!$A$6:$N$203,14,FALSE),0)</f>
        <v>0</v>
      </c>
      <c r="Q28" s="107">
        <f>_xlfn.IFNA(VLOOKUP(CONCATENATE($Q$5,$B28,$C28),DARD!$A$6:$N$203,14,FALSE),0)</f>
        <v>0</v>
      </c>
      <c r="R28" s="107">
        <f>_xlfn.IFNA(VLOOKUP(CONCATENATE($R$5,$B28,$C28),AVON!$A$6:$N$200,14,FALSE),0)</f>
        <v>0</v>
      </c>
      <c r="S28" s="107">
        <f>_xlfn.IFNA(VLOOKUP(CONCATENATE($S$5,$B28,$C28),MUR!$A$6:$N$200,14,FALSE),0)</f>
        <v>0</v>
      </c>
      <c r="T28" s="107">
        <f>_xlfn.IFNA(VLOOKUP(CONCATENATE($T$5,$B28,$C28),MOOR!$A$6:$N$200,14,FALSE),0)</f>
        <v>0</v>
      </c>
      <c r="U28" s="107">
        <f>_xlfn.IFNA(VLOOKUP(CONCATENATE($U$5,$B28,$C28),MORT!$A$6:$N$198,14,FALSE),0)</f>
        <v>0</v>
      </c>
      <c r="V28" s="107">
        <f>_xlfn.IFNA(VLOOKUP(CONCATENATE($V$5,$B28,$C28),KAL!$A$6:$N$198,14,FALSE),0)</f>
        <v>0</v>
      </c>
      <c r="W28" s="107">
        <f>_xlfn.IFNA(VLOOKUP(CONCATENATE($W$5,$B28,$C28),GID!$A$6:$N$198,14,FALSE),0)</f>
        <v>0</v>
      </c>
      <c r="X28" s="107">
        <f>_xlfn.IFNA(VLOOKUP(CONCATENATE($X$5,$B28,$C28),KEL!$A$6:$N$198,14,FALSE),0)</f>
        <v>0</v>
      </c>
      <c r="Y28" s="107">
        <f>_xlfn.IFNA(VLOOKUP(CONCATENATE($Y$5,$B28,$C28),ESP!$A$6:$N$195,14,FALSE),0)</f>
        <v>0</v>
      </c>
      <c r="Z28" s="107">
        <f>_xlfn.IFNA(VLOOKUP(CONCATENATE($Z$5,$B28,$C28),MOON!$A$6:$N$195,14,FALSE),0)</f>
        <v>0</v>
      </c>
      <c r="AA28" s="107">
        <f>_xlfn.IFNA(VLOOKUP(CONCATENATE($AA$5,$B28,$C28),DRY!$A$6:$N$200,14,FALSE),0)</f>
        <v>0</v>
      </c>
      <c r="AB28" s="107">
        <f>_xlfn.IFNA(VLOOKUP(CONCATENATE($AB$5,$B28,$C28),WALL!$A$6:$N$200,14,FALSE),0)</f>
        <v>0</v>
      </c>
      <c r="AC28" s="107">
        <f>_xlfn.IFNA(VLOOKUP(CONCATENATE($AC$5,$B28,$C28),PCWA!$A$6:$N$198,14,FALSE),0)</f>
        <v>0</v>
      </c>
      <c r="AD28" s="107">
        <f>_xlfn.IFNA(VLOOKUP(CONCATENATE($AD$5,$B28,$C28),HARV!$A$6:$N$198,14,FALSE),0)</f>
        <v>0</v>
      </c>
      <c r="AE28" s="107">
        <f>_xlfn.IFNA(VLOOKUP(CONCATENATE($AE$5,$B28,$C28),Spare4!$A$6:$N$200,14,FALSE),0)</f>
        <v>0</v>
      </c>
      <c r="AF28" s="146"/>
    </row>
    <row r="29" spans="1:32" x14ac:dyDescent="0.2">
      <c r="A29" s="605"/>
      <c r="B29" s="102" t="s">
        <v>773</v>
      </c>
      <c r="C29" s="109" t="s">
        <v>774</v>
      </c>
      <c r="D29" s="109"/>
      <c r="E29" s="109" t="s">
        <v>255</v>
      </c>
      <c r="F29" s="110">
        <v>45499</v>
      </c>
      <c r="G29" s="106">
        <v>16</v>
      </c>
      <c r="H29" s="104">
        <f t="shared" si="0"/>
        <v>0</v>
      </c>
      <c r="I29" s="105">
        <f t="shared" si="1"/>
        <v>0</v>
      </c>
      <c r="J29" s="445">
        <f t="shared" si="2"/>
        <v>15</v>
      </c>
      <c r="K29" s="391">
        <f>_xlfn.IFNA(VLOOKUP(CONCATENATE($K$5,$B29,$C29),CAP!$A$6:$N$200,14,FALSE),0)</f>
        <v>0</v>
      </c>
      <c r="L29" s="107">
        <f>_xlfn.IFNA(VLOOKUP(CONCATENATE($L$5,$B29,$C29),'SER1'!$A$6:$N$200,14,FALSE),0)</f>
        <v>0</v>
      </c>
      <c r="M29" s="107">
        <f>_xlfn.IFNA(VLOOKUP(CONCATENATE($M$5,$B29,$C29),ALB!$A$6:$N$200,14,FALSE),0)</f>
        <v>0</v>
      </c>
      <c r="N29" s="107">
        <f>_xlfn.IFNA(VLOOKUP(CONCATENATE($N$5,$B29,$C29),KR!$A$6:$N$117,14,FALSE),0)</f>
        <v>0</v>
      </c>
      <c r="O29" s="107">
        <f>_xlfn.IFNA(VLOOKUP(CONCATENATE($O$5,$B29,$C29),'SER2'!$A$6:$N$200,14,FALSE),0)</f>
        <v>0</v>
      </c>
      <c r="P29" s="107">
        <f>_xlfn.IFNA(VLOOKUP(CONCATENATE($P$5,$B29,$C29),HARV!$A$6:$N$203,14,FALSE),0)</f>
        <v>0</v>
      </c>
      <c r="Q29" s="107">
        <f>_xlfn.IFNA(VLOOKUP(CONCATENATE($Q$5,$B29,$C29),MUR!$A$6:$N$203,14,FALSE),0)</f>
        <v>0</v>
      </c>
      <c r="R29" s="107">
        <f>_xlfn.IFNA(VLOOKUP(CONCATENATE($R$5,$B29,$C29),MOOR!$A$6:$N$200,14,FALSE),0)</f>
        <v>0</v>
      </c>
      <c r="S29" s="107">
        <f>_xlfn.IFNA(VLOOKUP(CONCATENATE($S$5,$B29,$C29),KAL!$A$6:$N$200,14,FALSE),0)</f>
        <v>0</v>
      </c>
      <c r="T29" s="107">
        <f>_xlfn.IFNA(VLOOKUP(CONCATENATE($T$5,$B29,$C29),MOOR!$A$6:$N$200,14,FALSE),0)</f>
        <v>0</v>
      </c>
      <c r="U29" s="107">
        <f>_xlfn.IFNA(VLOOKUP(CONCATENATE($U$5,$B29,$C29),ESP!$A$6:$N$198,14,FALSE),0)</f>
        <v>0</v>
      </c>
      <c r="V29" s="107">
        <f>_xlfn.IFNA(VLOOKUP(CONCATENATE($V$5,$B29,$C29),KAL!$A$6:$N$198,14,FALSE),0)</f>
        <v>0</v>
      </c>
      <c r="W29" s="107">
        <f>_xlfn.IFNA(VLOOKUP(CONCATENATE($W$5,$B29,$C29),GID!$A$6:$N$198,14,FALSE),0)</f>
        <v>0</v>
      </c>
      <c r="X29" s="107">
        <f>_xlfn.IFNA(VLOOKUP(CONCATENATE($Y$5,$B29,$C29),[4]PCWA!$A$6:$N$198,14,FALSE),0)</f>
        <v>0</v>
      </c>
      <c r="Y29" s="107">
        <f>_xlfn.IFNA(VLOOKUP(CONCATENATE($Y$5,$B29,$C29),ESP!$A$6:$N$195,14,FALSE),0)</f>
        <v>0</v>
      </c>
      <c r="Z29" s="107">
        <f>_xlfn.IFNA(VLOOKUP(CONCATENATE($Z$5,$B29,$C29),MOON!$A$6:$N$195,14,FALSE),0)</f>
        <v>0</v>
      </c>
      <c r="AA29" s="107">
        <f>_xlfn.IFNA(VLOOKUP(CONCATENATE($AA$5,$B29,$C29),DRY!$A$6:$N$200,14,FALSE),0)</f>
        <v>0</v>
      </c>
      <c r="AB29" s="107">
        <f>_xlfn.IFNA(VLOOKUP(CONCATENATE($AB$5,$B29,$C29),WALL!$A$6:$N$200,14,FALSE),0)</f>
        <v>0</v>
      </c>
      <c r="AC29" s="107">
        <f>_xlfn.IFNA(VLOOKUP(CONCATENATE($AC$5,$B29,$C29),PCWA!$A$6:$N$198,14,FALSE),0)</f>
        <v>0</v>
      </c>
      <c r="AD29" s="107">
        <f>_xlfn.IFNA(VLOOKUP(CONCATENATE($AD$5,$B29,$C29),HARV!$A$6:$N$198,14,FALSE),0)</f>
        <v>0</v>
      </c>
      <c r="AE29" s="107">
        <f>_xlfn.IFNA(VLOOKUP(CONCATENATE($AE$5,$B29,$C29),Spare4!$A$6:$N$200,14,FALSE),0)</f>
        <v>0</v>
      </c>
      <c r="AF29" s="146"/>
    </row>
    <row r="30" spans="1:32" x14ac:dyDescent="0.2">
      <c r="A30" s="605"/>
      <c r="B30" s="102" t="s">
        <v>246</v>
      </c>
      <c r="C30" s="514" t="s">
        <v>775</v>
      </c>
      <c r="D30" s="514"/>
      <c r="E30" s="109" t="s">
        <v>181</v>
      </c>
      <c r="F30" s="110">
        <v>45532</v>
      </c>
      <c r="G30" s="106">
        <v>16</v>
      </c>
      <c r="H30" s="104">
        <f t="shared" si="0"/>
        <v>0</v>
      </c>
      <c r="I30" s="105">
        <f t="shared" si="1"/>
        <v>0</v>
      </c>
      <c r="J30" s="445">
        <f t="shared" si="2"/>
        <v>15</v>
      </c>
      <c r="K30" s="391">
        <f>_xlfn.IFNA(VLOOKUP(CONCATENATE($K$5,$B30,$C30),CAP!$A$6:$N$200,14,FALSE),0)</f>
        <v>0</v>
      </c>
      <c r="L30" s="107">
        <f>_xlfn.IFNA(VLOOKUP(CONCATENATE($L$5,$B30,$C30),'SER1'!$A$6:$N$200,14,FALSE),0)</f>
        <v>0</v>
      </c>
      <c r="M30" s="107">
        <f>_xlfn.IFNA(VLOOKUP(CONCATENATE($M$5,$B30,$C30),ALB!$A$6:$N$200,14,FALSE),0)</f>
        <v>0</v>
      </c>
      <c r="N30" s="107">
        <f>_xlfn.IFNA(VLOOKUP(CONCATENATE($N$5,$B30,$C30),KR!$A$6:$N$117,14,FALSE),0)</f>
        <v>0</v>
      </c>
      <c r="O30" s="107">
        <f>_xlfn.IFNA(VLOOKUP(CONCATENATE($O$5,$B30,$C30),'SER2'!$A$6:$N$200,14,FALSE),0)</f>
        <v>0</v>
      </c>
      <c r="P30" s="107">
        <f>_xlfn.IFNA(VLOOKUP(CONCATENATE($P$5,$B30,$C30),HARV!$A$6:$N$203,14,FALSE),0)</f>
        <v>0</v>
      </c>
      <c r="Q30" s="107">
        <f>_xlfn.IFNA(VLOOKUP(CONCATENATE($Q$5,$B30,$C30),MUR!$A$6:$N$203,14,FALSE),0)</f>
        <v>0</v>
      </c>
      <c r="R30" s="107">
        <f>_xlfn.IFNA(VLOOKUP(CONCATENATE($R$5,$B30,$C30),MOOR!$A$6:$N$200,14,FALSE),0)</f>
        <v>0</v>
      </c>
      <c r="S30" s="107">
        <f>_xlfn.IFNA(VLOOKUP(CONCATENATE($S$5,$B30,$C30),KAL!$A$6:$N$200,14,FALSE),0)</f>
        <v>0</v>
      </c>
      <c r="T30" s="107">
        <f>_xlfn.IFNA(VLOOKUP(CONCATENATE($T$5,$B30,$C30),MOOR!$A$6:$N$200,14,FALSE),0)</f>
        <v>0</v>
      </c>
      <c r="U30" s="107">
        <f>_xlfn.IFNA(VLOOKUP(CONCATENATE($U$5,$B30,$C30),ESP!$A$6:$N$198,14,FALSE),0)</f>
        <v>0</v>
      </c>
      <c r="V30" s="107">
        <f>_xlfn.IFNA(VLOOKUP(CONCATENATE($V$5,$B30,$C30),KAL!$A$6:$N$198,14,FALSE),0)</f>
        <v>0</v>
      </c>
      <c r="W30" s="107">
        <f>_xlfn.IFNA(VLOOKUP(CONCATENATE($W$5,$B30,$C30),GID!$A$6:$N$198,14,FALSE),0)</f>
        <v>0</v>
      </c>
      <c r="X30" s="107">
        <f>_xlfn.IFNA(VLOOKUP(CONCATENATE($Y$5,$B30,$C30),[4]PCWA!$A$6:$N$198,14,FALSE),0)</f>
        <v>0</v>
      </c>
      <c r="Y30" s="107">
        <f>_xlfn.IFNA(VLOOKUP(CONCATENATE($Y$5,$B30,$C30),ESP!$A$6:$N$195,14,FALSE),0)</f>
        <v>0</v>
      </c>
      <c r="Z30" s="107">
        <f>_xlfn.IFNA(VLOOKUP(CONCATENATE($Z$5,$B30,$C30),MOON!$A$6:$N$195,14,FALSE),0)</f>
        <v>0</v>
      </c>
      <c r="AA30" s="107">
        <f>_xlfn.IFNA(VLOOKUP(CONCATENATE($AA$5,$B30,$C30),DRY!$A$6:$N$200,14,FALSE),0)</f>
        <v>0</v>
      </c>
      <c r="AB30" s="107">
        <f>_xlfn.IFNA(VLOOKUP(CONCATENATE($AB$5,$B30,$C30),WALL!$A$6:$N$200,14,FALSE),0)</f>
        <v>0</v>
      </c>
      <c r="AC30" s="107">
        <f>_xlfn.IFNA(VLOOKUP(CONCATENATE($AC$5,$B30,$C30),PCWA!$A$6:$N$198,14,FALSE),0)</f>
        <v>0</v>
      </c>
      <c r="AD30" s="107">
        <f>_xlfn.IFNA(VLOOKUP(CONCATENATE($AD$5,$B30,$C30),HARV!$A$6:$N$198,14,FALSE),0)</f>
        <v>0</v>
      </c>
      <c r="AE30" s="107">
        <f>_xlfn.IFNA(VLOOKUP(CONCATENATE($AE$5,$B30,$C30),Spare4!$A$6:$N$200,14,FALSE),0)</f>
        <v>0</v>
      </c>
      <c r="AF30" s="146"/>
    </row>
    <row r="31" spans="1:32" x14ac:dyDescent="0.2">
      <c r="A31" s="605"/>
      <c r="B31" s="102"/>
      <c r="C31" s="109"/>
      <c r="D31" s="109"/>
      <c r="E31" s="109"/>
      <c r="F31" s="110"/>
      <c r="G31" s="106"/>
      <c r="H31" s="104">
        <f t="shared" ref="H31:H36" si="3">COUNTIF(K31:AF31,"&gt;0")</f>
        <v>0</v>
      </c>
      <c r="I31" s="105">
        <f t="shared" ref="I31:I36" si="4">SUM(K31:AG31)</f>
        <v>0</v>
      </c>
      <c r="J31" s="445">
        <f t="shared" si="2"/>
        <v>15</v>
      </c>
      <c r="K31" s="391">
        <f>_xlfn.IFNA(VLOOKUP(CONCATENATE($K$5,$B31,$C31),CAP!$A$6:$N$200,14,FALSE),0)</f>
        <v>0</v>
      </c>
      <c r="L31" s="107">
        <f>_xlfn.IFNA(VLOOKUP(CONCATENATE($L$5,$B31,$C31),'SER1'!$A$6:$N$200,14,FALSE),0)</f>
        <v>0</v>
      </c>
      <c r="M31" s="107">
        <f>_xlfn.IFNA(VLOOKUP(CONCATENATE($M$5,$B31,$C31),ALB!$A$6:$N$200,14,FALSE),0)</f>
        <v>0</v>
      </c>
      <c r="N31" s="107">
        <f>_xlfn.IFNA(VLOOKUP(CONCATENATE($N$5,$B31,$C31),KR!$A$6:$N$117,14,FALSE),0)</f>
        <v>0</v>
      </c>
      <c r="O31" s="107">
        <f>_xlfn.IFNA(VLOOKUP(CONCATENATE($O$5,$B31,$C31),[2]SER2!$A$6:$N$144,14,FALSE),0)</f>
        <v>0</v>
      </c>
      <c r="P31" s="107">
        <f>_xlfn.IFNA(VLOOKUP(CONCATENATE($P$5,$B31,$C31),HARV!$A$6:$N$203,14,FALSE),0)</f>
        <v>0</v>
      </c>
      <c r="Q31" s="107">
        <f>_xlfn.IFNA(VLOOKUP(CONCATENATE($Q$5,$B31,$C31),MUR!$A$6:$N$203,14,FALSE),0)</f>
        <v>0</v>
      </c>
      <c r="R31" s="107">
        <f>_xlfn.IFNA(VLOOKUP(CONCATENATE($R$5,$B31,$C31),MOOR!$A$6:$N$200,14,FALSE),0)</f>
        <v>0</v>
      </c>
      <c r="S31" s="107">
        <f>_xlfn.IFNA(VLOOKUP(CONCATENATE($S$5,$B31,$C31),KAL!$A$6:$N$200,14,FALSE),0)</f>
        <v>0</v>
      </c>
      <c r="T31" s="107">
        <f>_xlfn.IFNA(VLOOKUP(CONCATENATE($T$5,$B31,$C31),MORT!$A$6:$N$200,14,FALSE),0)</f>
        <v>0</v>
      </c>
      <c r="U31" s="107">
        <f>_xlfn.IFNA(VLOOKUP(CONCATENATE($U$5,$B31,$C31),ESP!$A$6:$N$198,14,FALSE),0)</f>
        <v>0</v>
      </c>
      <c r="V31" s="107">
        <f>_xlfn.IFNA(VLOOKUP(CONCATENATE($V$5,$B31,$C31),KAL!$A$6:$N$198,14,FALSE),0)</f>
        <v>0</v>
      </c>
      <c r="W31" s="107">
        <f>_xlfn.IFNA(VLOOKUP(CONCATENATE($W$5,$B31,$C31),GID!$A$6:$N$198,14,FALSE),0)</f>
        <v>0</v>
      </c>
      <c r="X31" s="107">
        <f>_xlfn.IFNA(VLOOKUP(CONCATENATE($Y$5,$B31,$C31),[4]PCWA!$A$6:$N$198,14,FALSE),0)</f>
        <v>0</v>
      </c>
      <c r="Y31" s="107">
        <f>_xlfn.IFNA(VLOOKUP(CONCATENATE($Y$5,$B31,$C31),ESP!$A$6:$N$195,14,FALSE),0)</f>
        <v>0</v>
      </c>
      <c r="Z31" s="107">
        <f>_xlfn.IFNA(VLOOKUP(CONCATENATE($Z$5,$B31,$C31),MOON!$A$6:$N$195,14,FALSE),0)</f>
        <v>0</v>
      </c>
      <c r="AA31" s="107">
        <f>_xlfn.IFNA(VLOOKUP(CONCATENATE($AA$5,$B31,$C31),DRY!$A$6:$N$200,14,FALSE),0)</f>
        <v>0</v>
      </c>
      <c r="AB31" s="107">
        <f>_xlfn.IFNA(VLOOKUP(CONCATENATE($AB$5,$B31,$C31),WALL!$A$6:$N$200,14,FALSE),0)</f>
        <v>0</v>
      </c>
      <c r="AC31" s="107">
        <f>_xlfn.IFNA(VLOOKUP(CONCATENATE($AC$5,$B31,$C31),PCWA!$A$6:$N$198,14,FALSE),0)</f>
        <v>0</v>
      </c>
      <c r="AD31" s="107">
        <f>_xlfn.IFNA(VLOOKUP(CONCATENATE($AD$5,$B31,$C31),HARV!$A$6:$N$198,14,FALSE),0)</f>
        <v>0</v>
      </c>
      <c r="AE31" s="107"/>
      <c r="AF31" s="145"/>
    </row>
    <row r="32" spans="1:32" x14ac:dyDescent="0.2">
      <c r="A32" s="605"/>
      <c r="B32" s="102"/>
      <c r="C32" s="109"/>
      <c r="D32" s="109"/>
      <c r="E32" s="109"/>
      <c r="F32" s="110"/>
      <c r="G32" s="106"/>
      <c r="H32" s="104">
        <f t="shared" si="3"/>
        <v>0</v>
      </c>
      <c r="I32" s="105">
        <f t="shared" si="4"/>
        <v>0</v>
      </c>
      <c r="J32" s="106"/>
      <c r="K32" s="391">
        <f>_xlfn.IFNA(VLOOKUP(CONCATENATE($K$5,$B32,$C32),CAP!$A$6:$N$200,14,FALSE),0)</f>
        <v>0</v>
      </c>
      <c r="L32" s="107">
        <f>_xlfn.IFNA(VLOOKUP(CONCATENATE($L$5,$B32,$C32),'SER1'!$A$6:$N$200,14,FALSE),0)</f>
        <v>0</v>
      </c>
      <c r="M32" s="107">
        <f>_xlfn.IFNA(VLOOKUP(CONCATENATE($M$5,$B32,$C32),ALB!$A$6:$N$200,14,FALSE),0)</f>
        <v>0</v>
      </c>
      <c r="N32" s="107">
        <f>_xlfn.IFNA(VLOOKUP(CONCATENATE($N$5,$B32,$C32),DARD!$A$6:$N$135,14,FALSE),0)</f>
        <v>0</v>
      </c>
      <c r="O32" s="107">
        <f>_xlfn.IFNA(VLOOKUP(CONCATENATE($O$5,$B32,$C32),AVON!$A$6:$N$144,14,FALSE),0)</f>
        <v>0</v>
      </c>
      <c r="P32" s="107">
        <f>_xlfn.IFNA(VLOOKUP(CONCATENATE($P$5,$B32,$C32),HARV!$A$6:$N$203,14,FALSE),0)</f>
        <v>0</v>
      </c>
      <c r="Q32" s="107">
        <f>_xlfn.IFNA(VLOOKUP(CONCATENATE($Q$5,$B32,$C32),MUR!$A$6:$N$203,14,FALSE),0)</f>
        <v>0</v>
      </c>
      <c r="R32" s="107">
        <f>_xlfn.IFNA(VLOOKUP(CONCATENATE($R$5,$B32,$C32),MOOR!$A$6:$N$200,14,FALSE),0)</f>
        <v>0</v>
      </c>
      <c r="S32" s="107">
        <f>_xlfn.IFNA(VLOOKUP(CONCATENATE($S$5,$B32,$C32),KAL!$A$6:$N$200,14,FALSE),0)</f>
        <v>0</v>
      </c>
      <c r="T32" s="107">
        <f>_xlfn.IFNA(VLOOKUP(CONCATENATE($T$5,$B32,$C32),MORT!$A$6:$N$200,14,FALSE),0)</f>
        <v>0</v>
      </c>
      <c r="U32" s="107">
        <f>_xlfn.IFNA(VLOOKUP(CONCATENATE($U$5,$B32,$C32),ESP!$A$6:$N$198,14,FALSE),0)</f>
        <v>0</v>
      </c>
      <c r="V32" s="107">
        <f>_xlfn.IFNA(VLOOKUP(CONCATENATE($V$5,$B32,$C32),KAL!$A$6:$N$198,14,FALSE),0)</f>
        <v>0</v>
      </c>
      <c r="W32" s="107">
        <f>_xlfn.IFNA(VLOOKUP(CONCATENATE($W$5,$B32,$C32),GID!$A$6:$N$198,14,FALSE),0)</f>
        <v>0</v>
      </c>
      <c r="X32" s="107">
        <f>_xlfn.IFNA(VLOOKUP(CONCATENATE($Y$5,$B32,$C32),[4]PCWA!$A$6:$N$198,14,FALSE),0)</f>
        <v>0</v>
      </c>
      <c r="Y32" s="107">
        <f>_xlfn.IFNA(VLOOKUP(CONCATENATE($Y$5,$B32,$C32),ESP!$A$6:$N$198,14,FALSE),0)</f>
        <v>0</v>
      </c>
      <c r="Z32" s="107">
        <f>_xlfn.IFNA(VLOOKUP(CONCATENATE($Z$5,$B32,$C32),MOON!$A$6:$N$195,14,FALSE),0)</f>
        <v>0</v>
      </c>
      <c r="AA32" s="107">
        <f>_xlfn.IFNA(VLOOKUP(CONCATENATE($AA$5,$B32,$C32),DRY!$A$6:$N$200,14,FALSE),0)</f>
        <v>0</v>
      </c>
      <c r="AB32" s="107">
        <f>_xlfn.IFNA(VLOOKUP(CONCATENATE($AB$5,$B32,$C32),WALL!$A$6:$N$200,14,FALSE),0)</f>
        <v>0</v>
      </c>
      <c r="AC32" s="107">
        <f>_xlfn.IFNA(VLOOKUP(CONCATENATE($AC$5,$B32,$C32),PCWA!$A$8:$N$198,14,FALSE),0)</f>
        <v>0</v>
      </c>
      <c r="AD32" s="107">
        <f>_xlfn.IFNA(VLOOKUP(CONCATENATE($AD$5,$B32,$C32),HARV!$A$6:$N$198,14,FALSE),0)</f>
        <v>0</v>
      </c>
      <c r="AE32" s="107"/>
      <c r="AF32" s="145"/>
    </row>
    <row r="33" spans="1:32" x14ac:dyDescent="0.2">
      <c r="A33" s="605"/>
      <c r="B33" s="102"/>
      <c r="C33" s="109"/>
      <c r="D33" s="109"/>
      <c r="E33" s="109"/>
      <c r="F33" s="110"/>
      <c r="G33" s="106"/>
      <c r="H33" s="104">
        <f t="shared" si="3"/>
        <v>0</v>
      </c>
      <c r="I33" s="105">
        <f t="shared" si="4"/>
        <v>0</v>
      </c>
      <c r="J33" s="106"/>
      <c r="K33" s="107">
        <f>_xlfn.IFNA(VLOOKUP(CONCATENATE($K$5,$B33,$C33),'SER1'!$A$6:$N$200,14,FALSE),0)</f>
        <v>0</v>
      </c>
      <c r="L33" s="107">
        <f>_xlfn.IFNA(VLOOKUP(CONCATENATE($L$5,$B33,$C33),'SER1'!$A$6:$N$200,14,FALSE),0)</f>
        <v>0</v>
      </c>
      <c r="M33" s="107">
        <f>_xlfn.IFNA(VLOOKUP(CONCATENATE($M$5,$B33,$C33),ALB!$A$6:$N$200,14,FALSE),0)</f>
        <v>0</v>
      </c>
      <c r="N33" s="107">
        <f>_xlfn.IFNA(VLOOKUP(CONCATENATE($N$5,$B33,$C33),DARD!$A$6:$N$135,14,FALSE),0)</f>
        <v>0</v>
      </c>
      <c r="O33" s="107">
        <f>_xlfn.IFNA(VLOOKUP(CONCATENATE($O$5,$B33,$C33),AVON!$A$6:$N$144,14,FALSE),0)</f>
        <v>0</v>
      </c>
      <c r="P33" s="107"/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_xlfn.IFNA(VLOOKUP(CONCATENATE($V$5,$B33,$C33),KAL!$A$6:$N$198,14,FALSE),0)</f>
        <v>0</v>
      </c>
      <c r="W33" s="107">
        <f>_xlfn.IFNA(VLOOKUP(CONCATENATE($W$5,$B33,$C33),GID!$A$6:$N$198,14,FALSE),0)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_xlfn.IFNA(VLOOKUP(CONCATENATE($Y$5,$B33,$C33),ESP!$A$6:$N$198,14,FALSE),0)</f>
        <v>0</v>
      </c>
      <c r="Z33" s="107"/>
      <c r="AA33" s="107">
        <f>_xlfn.IFNA(VLOOKUP(CONCATENATE($AA$5,$B33,$C33),DRY!$A$6:$N$200,14,FALSE),0)</f>
        <v>0</v>
      </c>
      <c r="AB33" s="107">
        <f>_xlfn.IFNA(VLOOKUP(CONCATENATE($AB$5,$B33,$C33),WALL!$A$6:$N$200,14,FALSE),0)</f>
        <v>0</v>
      </c>
      <c r="AC33" s="107">
        <f>_xlfn.IFNA(VLOOKUP(CONCATENATE($AC$5,$B33,$C33),PCWA!$A$8:$N$198,14,FALSE),0)</f>
        <v>0</v>
      </c>
      <c r="AD33" s="107">
        <f>_xlfn.IFNA(VLOOKUP(CONCATENATE($AD$5,$B33,$C33),HARV!$A$6:$N$198,14,FALSE),0)</f>
        <v>0</v>
      </c>
      <c r="AE33" s="107"/>
      <c r="AF33" s="145"/>
    </row>
    <row r="34" spans="1:32" x14ac:dyDescent="0.2">
      <c r="A34" s="605"/>
      <c r="B34" s="102"/>
      <c r="C34" s="109"/>
      <c r="D34" s="109"/>
      <c r="E34" s="109"/>
      <c r="F34" s="110"/>
      <c r="G34" s="106"/>
      <c r="H34" s="104">
        <f t="shared" si="3"/>
        <v>0</v>
      </c>
      <c r="I34" s="105">
        <f t="shared" si="4"/>
        <v>0</v>
      </c>
      <c r="J34" s="106"/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107">
        <f>_xlfn.IFNA(VLOOKUP(CONCATENATE($M$5,$B34,$C34),ALB!$A$6:$N$200,14,FALSE),0)</f>
        <v>0</v>
      </c>
      <c r="N34" s="107">
        <f>_xlfn.IFNA(VLOOKUP(CONCATENATE($N$5,$B34,$C34),DARD!$A$6:$N$135,14,FALSE),0)</f>
        <v>0</v>
      </c>
      <c r="O34" s="107">
        <f>_xlfn.IFNA(VLOOKUP(CONCATENATE($O$5,$B34,$C34),AVON!$A$6:$N$144,14,FALSE),0)</f>
        <v>0</v>
      </c>
      <c r="P34" s="107"/>
      <c r="Q34" s="107">
        <f>_xlfn.IFNA(VLOOKUP(CONCATENATE($Q$5,$B34,$C34),MUR!$A$6:$N$203,14,FALSE),0)</f>
        <v>0</v>
      </c>
      <c r="R34" s="107">
        <f>_xlfn.IFNA(VLOOKUP(CONCATENATE($R$5,$B34,$C34),MOOR!$A$6:$N$200,14,FALSE),0)</f>
        <v>0</v>
      </c>
      <c r="S34" s="107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_xlfn.IFNA(VLOOKUP(CONCATENATE($V$5,$B34,$C34),KAL!$A$6:$N$198,14,FALSE),0)</f>
        <v>0</v>
      </c>
      <c r="W34" s="107">
        <f>_xlfn.IFNA(VLOOKUP(CONCATENATE($W$5,$B34,$C34),GID!$A$6:$N$198,14,FALSE),0)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107">
        <f>_xlfn.IFNA(VLOOKUP(CONCATENATE($AA$5,$B34,$C34),DRY!$A$6:$N$200,14,FALSE),0)</f>
        <v>0</v>
      </c>
      <c r="AB34" s="107">
        <f>_xlfn.IFNA(VLOOKUP(CONCATENATE($AB$5,$B34,$C34),WALL!$A$6:$N$200,14,FALSE),0)</f>
        <v>0</v>
      </c>
      <c r="AC34" s="107">
        <f>_xlfn.IFNA(VLOOKUP(CONCATENATE($AC$5,$B34,$C34),PCWA!$A$8:$N$198,14,FALSE),0)</f>
        <v>0</v>
      </c>
      <c r="AD34" s="107">
        <f>_xlfn.IFNA(VLOOKUP(CONCATENATE($AD$5,$B34,$C34),HARV!$A$6:$N$198,14,FALSE),0)</f>
        <v>0</v>
      </c>
      <c r="AE34" s="107"/>
      <c r="AF34" s="146"/>
    </row>
    <row r="35" spans="1:32" x14ac:dyDescent="0.2">
      <c r="A35" s="605"/>
      <c r="B35" s="102"/>
      <c r="C35" s="109"/>
      <c r="D35" s="109"/>
      <c r="E35" s="109"/>
      <c r="F35" s="110"/>
      <c r="G35" s="106"/>
      <c r="H35" s="104">
        <f t="shared" si="3"/>
        <v>0</v>
      </c>
      <c r="I35" s="105">
        <f t="shared" si="4"/>
        <v>0</v>
      </c>
      <c r="J35" s="106"/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_xlfn.IFNA(VLOOKUP(CONCATENATE($M$5,$B35,$C35),ALB!$A$6:$N$200,14,FALSE),0)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_xlfn.IFNA(VLOOKUP(CONCATENATE($V$5,$B35,$C35),KAL!$A$6:$N$198,14,FALSE),0)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>
        <f>_xlfn.IFNA(VLOOKUP(CONCATENATE($AB$5,$B35,$C35),WALL!$A$6:$N$200,14,FALSE),0)</f>
        <v>0</v>
      </c>
      <c r="AC35" s="107"/>
      <c r="AD35" s="107">
        <f>_xlfn.IFNA(VLOOKUP(CONCATENATE($AD$5,$B35,$C35),HARV!$A$6:$N$198,14,FALSE),0)</f>
        <v>0</v>
      </c>
      <c r="AE35" s="107"/>
      <c r="AF35" s="146"/>
    </row>
    <row r="36" spans="1:32" x14ac:dyDescent="0.2">
      <c r="A36" s="605"/>
      <c r="B36" s="102"/>
      <c r="C36" s="109"/>
      <c r="D36" s="103"/>
      <c r="E36" s="103"/>
      <c r="F36" s="110"/>
      <c r="G36" s="106"/>
      <c r="H36" s="104">
        <f t="shared" si="3"/>
        <v>0</v>
      </c>
      <c r="I36" s="105">
        <f t="shared" si="4"/>
        <v>0</v>
      </c>
      <c r="J36" s="106"/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>
        <f>_xlfn.IFNA(VLOOKUP(CONCATENATE($AD$5,$B36,$C36),HARV!$A$6:$N$198,14,FALSE),0)</f>
        <v>0</v>
      </c>
      <c r="AE36" s="107"/>
      <c r="AF36" s="146"/>
    </row>
    <row r="37" spans="1:32" x14ac:dyDescent="0.2">
      <c r="A37" s="605"/>
      <c r="B37" s="102"/>
      <c r="C37" s="109"/>
      <c r="D37" s="109"/>
      <c r="E37" s="109"/>
      <c r="F37" s="110"/>
      <c r="G37" s="106"/>
      <c r="H37" s="104"/>
      <c r="I37" s="105"/>
      <c r="J37" s="106"/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>
        <f>_xlfn.IFNA(VLOOKUP(CONCATENATE($AD$5,$B37,$C37),HARV!$A$6:$N$198,14,FALSE),0)</f>
        <v>0</v>
      </c>
      <c r="AE37" s="107"/>
      <c r="AF37" s="146"/>
    </row>
    <row r="38" spans="1:32" x14ac:dyDescent="0.2">
      <c r="A38" s="605"/>
      <c r="B38" s="102"/>
      <c r="C38" s="109"/>
      <c r="D38" s="109"/>
      <c r="E38" s="109"/>
      <c r="F38" s="110"/>
      <c r="G38" s="106"/>
      <c r="H38" s="104"/>
      <c r="I38" s="105"/>
      <c r="J38" s="106"/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>
        <f>_xlfn.IFNA(VLOOKUP(CONCATENATE($AD$5,$B38,$C38),HARV!$A$6:$N$198,14,FALSE),0)</f>
        <v>0</v>
      </c>
      <c r="AE38" s="107"/>
      <c r="AF38" s="145"/>
    </row>
    <row r="39" spans="1:32" x14ac:dyDescent="0.2">
      <c r="A39" s="605"/>
      <c r="B39" s="102"/>
      <c r="C39" s="109"/>
      <c r="D39" s="109"/>
      <c r="E39" s="109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>
        <f>_xlfn.IFNA(VLOOKUP(CONCATENATE($AD$5,$B39,$C39),HARV!$A$6:$N$198,14,FALSE),0)</f>
        <v>0</v>
      </c>
      <c r="AE39" s="107"/>
      <c r="AF39" s="145"/>
    </row>
    <row r="40" spans="1:32" x14ac:dyDescent="0.2">
      <c r="A40" s="605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>
        <f>_xlfn.IFNA(VLOOKUP(CONCATENATE($AD$5,$B40,$C40),HARV!$A$6:$N$198,14,FALSE),0)</f>
        <v>0</v>
      </c>
      <c r="AE40" s="107"/>
      <c r="AF40" s="145"/>
    </row>
    <row r="41" spans="1:32" x14ac:dyDescent="0.2">
      <c r="A41" s="605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>
        <f>_xlfn.IFNA(VLOOKUP(CONCATENATE($AD$5,$B41,$C41),HARV!$A$6:$N$198,14,FALSE),0)</f>
        <v>0</v>
      </c>
      <c r="AE41" s="107"/>
      <c r="AF41" s="146"/>
    </row>
    <row r="42" spans="1:32" x14ac:dyDescent="0.2">
      <c r="A42" s="605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>
        <f>_xlfn.IFNA(VLOOKUP(CONCATENATE($AD$5,$B42,$C42),HARV!$A$6:$N$198,14,FALSE),0)</f>
        <v>0</v>
      </c>
      <c r="AE42" s="107"/>
      <c r="AF42" s="146"/>
    </row>
    <row r="43" spans="1:32" x14ac:dyDescent="0.2">
      <c r="A43" s="605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>
        <f>_xlfn.IFNA(VLOOKUP(CONCATENATE($AD$5,$B43,$C43),HARV!$A$6:$N$198,14,FALSE),0)</f>
        <v>0</v>
      </c>
      <c r="AE43" s="107"/>
      <c r="AF43" s="146"/>
    </row>
    <row r="44" spans="1:32" x14ac:dyDescent="0.2">
      <c r="A44" s="605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>
        <f>_xlfn.IFNA(VLOOKUP(CONCATENATE($AD$5,$B44,$C44),HARV!$A$6:$N$198,14,FALSE),0)</f>
        <v>0</v>
      </c>
      <c r="AE44" s="107"/>
      <c r="AF44" s="146"/>
    </row>
    <row r="45" spans="1:32" x14ac:dyDescent="0.2">
      <c r="A45" s="605"/>
      <c r="B45" s="102"/>
      <c r="C45" s="109"/>
      <c r="D45" s="103"/>
      <c r="E45" s="103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>
        <f>_xlfn.IFNA(VLOOKUP(CONCATENATE($AD$5,$B45,$C45),HARV!$A$6:$N$198,14,FALSE),0)</f>
        <v>0</v>
      </c>
      <c r="AE45" s="107"/>
      <c r="AF45" s="145"/>
    </row>
    <row r="46" spans="1:32" x14ac:dyDescent="0.2">
      <c r="A46" s="605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>
        <f>_xlfn.IFNA(VLOOKUP(CONCATENATE($AD$5,$B46,$C46),HARV!$A$6:$N$198,14,FALSE),0)</f>
        <v>0</v>
      </c>
      <c r="AE46" s="107"/>
      <c r="AF46" s="145"/>
    </row>
    <row r="47" spans="1:32" ht="13.5" thickBot="1" x14ac:dyDescent="0.25">
      <c r="A47" s="605"/>
      <c r="B47" s="111"/>
      <c r="C47" s="112"/>
      <c r="D47" s="112"/>
      <c r="E47" s="112"/>
      <c r="F47" s="113"/>
      <c r="G47" s="114"/>
      <c r="H47" s="115"/>
      <c r="I47" s="116"/>
      <c r="J47" s="114"/>
      <c r="K47" s="485">
        <f>_xlfn.IFNA(VLOOKUP(CONCATENATE($K$5,$B47,$C47),'SER1'!$A$6:$N$200,14,FALSE),0)</f>
        <v>0</v>
      </c>
      <c r="L47" s="117">
        <f>_xlfn.IFNA(VLOOKUP(CONCATENATE($L$5,$B47,$C47),ALB!$A$6:$N$200,14,FALSE),0)</f>
        <v>0</v>
      </c>
      <c r="M47" s="117">
        <f>_xlfn.IFNA(VLOOKUP(CONCATENATE($M$5,$B47,$C47),KR!$A$6:$N$182,14,FALSE),0)</f>
        <v>0</v>
      </c>
      <c r="N47" s="117">
        <f>_xlfn.IFNA(VLOOKUP(CONCATENATE($N$5,$B47,$C47),DARD!$A$6:$N$135,14,FALSE),0)</f>
        <v>0</v>
      </c>
      <c r="O47" s="117">
        <f>_xlfn.IFNA(VLOOKUP(CONCATENATE($O$5,$B47,$C47),AVON!$A$6:$N$144,14,FALSE),0)</f>
        <v>0</v>
      </c>
      <c r="P47" s="117"/>
      <c r="Q47" s="117">
        <f>_xlfn.IFNA(VLOOKUP(CONCATENATE($Q$5,$B47,$C47),MUR!$A$6:$N$203,14,FALSE),0)</f>
        <v>0</v>
      </c>
      <c r="R47" s="117">
        <f>_xlfn.IFNA(VLOOKUP(CONCATENATE($R$5,$B47,$C47),MOOR!$A$6:$N$200,14,FALSE),0)</f>
        <v>0</v>
      </c>
      <c r="S47" s="117">
        <f>_xlfn.IFNA(VLOOKUP(CONCATENATE($S$5,$B47,$C47),KAL!$A$6:$N$200,14,FALSE),0)</f>
        <v>0</v>
      </c>
      <c r="T47" s="117">
        <f>_xlfn.IFNA(VLOOKUP(CONCATENATE($T$5,$B47,$C47),MORT!$A$6:$N$200,14,FALSE),0)</f>
        <v>0</v>
      </c>
      <c r="U47" s="117">
        <f>_xlfn.IFNA(VLOOKUP(CONCATENATE($U$5,$B47,$C47),ESP!$A$6:$N$198,14,FALSE),0)</f>
        <v>0</v>
      </c>
      <c r="V47" s="117">
        <f>_xlfn.IFNA(VLOOKUP(CONCATENATE($V$5,$B47,$C47),MOON!$A$8:$N$198,14,FALSE),0)</f>
        <v>0</v>
      </c>
      <c r="W47" s="117">
        <f>_xlfn.IFNA(VLOOKUP(CONCATENATE($W$5,$B47,$C47),DRY!$A$8:$N$198,14,FALSE),0)</f>
        <v>0</v>
      </c>
      <c r="X47" s="117">
        <f>_xlfn.IFNA(VLOOKUP(CONCATENATE($Y$5,$B47,$C47),[4]PCWA!$A$6:$N$198,14,FALSE),0)</f>
        <v>0</v>
      </c>
      <c r="Y47" s="117">
        <f>_xlfn.IFNA(VLOOKUP(CONCATENATE($Y$5,$B47,$C47),[4]PCWA!$A$6:$N$198,14,FALSE),0)</f>
        <v>0</v>
      </c>
      <c r="Z47" s="117"/>
      <c r="AA47" s="117"/>
      <c r="AB47" s="117"/>
      <c r="AC47" s="117"/>
      <c r="AD47" s="117">
        <f>_xlfn.IFNA(VLOOKUP(CONCATENATE($AD$5,$B47,$C47),HARV!$A$6:$N$198,14,FALSE),0)</f>
        <v>0</v>
      </c>
      <c r="AE47" s="117"/>
      <c r="AF47" s="145"/>
    </row>
    <row r="48" spans="1:32" ht="15.75" x14ac:dyDescent="0.2">
      <c r="A48" s="605"/>
      <c r="B48" s="147"/>
      <c r="C48" s="147"/>
      <c r="D48" s="147"/>
      <c r="E48" s="147"/>
      <c r="F48" s="148"/>
      <c r="G48" s="148"/>
      <c r="H48" s="148"/>
      <c r="I48" s="149"/>
      <c r="J48" s="148"/>
      <c r="K48" s="484">
        <f>_xlfn.IFNA(VLOOKUP(CONCATENATE($K$5,$B48,$C48),'SER1'!$A$6:$N$200,14,FALSE),0)</f>
        <v>0</v>
      </c>
      <c r="L48" s="484">
        <f>_xlfn.IFNA(VLOOKUP(CONCATENATE($L$5,$B48,$C48),ALB!$A$6:$N$200,14,FALSE),0)</f>
        <v>0</v>
      </c>
      <c r="M48" s="484">
        <f>_xlfn.IFNA(VLOOKUP(CONCATENATE($M$5,$B48,$C48),KR!$A$6:$N$182,14,FALSE),0)</f>
        <v>0</v>
      </c>
      <c r="N48" s="484">
        <f>_xlfn.IFNA(VLOOKUP(CONCATENATE($N$5,$B48,$C48),DARD!$A$6:$N$135,14,FALSE),0)</f>
        <v>0</v>
      </c>
      <c r="O48" s="484">
        <f>_xlfn.IFNA(VLOOKUP(CONCATENATE($O$5,$B48,$C48),AVON!$A$6:$N$144,14,FALSE),0)</f>
        <v>0</v>
      </c>
      <c r="P48" s="484"/>
      <c r="Q48" s="484">
        <f>_xlfn.IFNA(VLOOKUP(CONCATENATE($Q$5,$B48,$C48),MUR!$A$6:$N$203,14,FALSE),0)</f>
        <v>0</v>
      </c>
      <c r="R48" s="484">
        <f>_xlfn.IFNA(VLOOKUP(CONCATENATE($R$5,$B48,$C48),MOOR!$A$6:$N$200,14,FALSE),0)</f>
        <v>0</v>
      </c>
      <c r="S48" s="484">
        <f>_xlfn.IFNA(VLOOKUP(CONCATENATE($S$5,$B48,$C48),KAL!$A$6:$N$200,14,FALSE),0)</f>
        <v>0</v>
      </c>
      <c r="T48" s="484">
        <f>_xlfn.IFNA(VLOOKUP(CONCATENATE($T$5,$B48,$C48),MORT!$A$6:$N$200,14,FALSE),0)</f>
        <v>0</v>
      </c>
      <c r="U48" s="484">
        <f>_xlfn.IFNA(VLOOKUP(CONCATENATE($U$5,$B48,$C48),ESP!$A$6:$N$198,14,FALSE),0)</f>
        <v>0</v>
      </c>
      <c r="V48" s="484">
        <f>_xlfn.IFNA(VLOOKUP(CONCATENATE($V$5,$B48,$C48),MOON!$A$8:$N$198,14,FALSE),0)</f>
        <v>0</v>
      </c>
      <c r="W48" s="484">
        <f>_xlfn.IFNA(VLOOKUP(CONCATENATE($W$5,$B48,$C48),DRY!$A$8:$N$198,14,FALSE),0)</f>
        <v>0</v>
      </c>
      <c r="X48" s="484">
        <f>_xlfn.IFNA(VLOOKUP(CONCATENATE($Y$5,$B48,$C48),[4]PCWA!$A$6:$N$198,14,FALSE),0)</f>
        <v>0</v>
      </c>
      <c r="Y48" s="484">
        <f>_xlfn.IFNA(VLOOKUP(CONCATENATE($Y$5,$B48,$C48),[4]PCWA!$A$6:$N$198,14,FALSE),0)</f>
        <v>0</v>
      </c>
      <c r="Z48" s="609"/>
      <c r="AA48" s="608"/>
      <c r="AB48" s="608"/>
      <c r="AC48" s="608"/>
      <c r="AD48" s="150"/>
      <c r="AE48" s="150"/>
      <c r="AF48" s="148"/>
    </row>
    <row r="49" spans="1:31" ht="15.75" x14ac:dyDescent="0.2">
      <c r="A49" s="148"/>
      <c r="B49" s="147"/>
      <c r="C49" s="147"/>
      <c r="D49" s="147"/>
      <c r="E49" s="147"/>
      <c r="F49" s="148"/>
      <c r="G49" s="148"/>
      <c r="H49" s="148"/>
      <c r="I49" s="149"/>
      <c r="J49" s="146"/>
      <c r="K49" s="484">
        <f>_xlfn.IFNA(VLOOKUP(CONCATENATE($K$5,$B49,$C49),'SER1'!$A$6:$N$200,14,FALSE),0)</f>
        <v>0</v>
      </c>
      <c r="L49" s="484">
        <f>_xlfn.IFNA(VLOOKUP(CONCATENATE($L$5,$B49,$C49),ALB!$A$6:$N$200,14,FALSE),0)</f>
        <v>0</v>
      </c>
      <c r="M49" s="484">
        <f>_xlfn.IFNA(VLOOKUP(CONCATENATE($M$5,$B49,$C49),KR!$A$6:$N$182,14,FALSE),0)</f>
        <v>0</v>
      </c>
      <c r="N49" s="484">
        <f>_xlfn.IFNA(VLOOKUP(CONCATENATE($N$5,$B49,$C49),DARD!$A$6:$N$135,14,FALSE),0)</f>
        <v>0</v>
      </c>
      <c r="O49" s="484">
        <f>_xlfn.IFNA(VLOOKUP(CONCATENATE($O$5,$B49,$C49),AVON!$A$6:$N$144,14,FALSE),0)</f>
        <v>0</v>
      </c>
      <c r="P49" s="150"/>
      <c r="Q49" s="484">
        <f>_xlfn.IFNA(VLOOKUP(CONCATENATE($Q$5,$B49,$C49),MUR!$A$6:$N$203,14,FALSE),0)</f>
        <v>0</v>
      </c>
      <c r="R49" s="484">
        <f>_xlfn.IFNA(VLOOKUP(CONCATENATE($R$5,$B49,$C49),MOOR!$A$6:$N$200,14,FALSE),0)</f>
        <v>0</v>
      </c>
      <c r="S49" s="484">
        <f>_xlfn.IFNA(VLOOKUP(CONCATENATE($S$5,$B49,$C49),KAL!$A$6:$N$200,14,FALSE),0)</f>
        <v>0</v>
      </c>
      <c r="T49" s="484">
        <f>_xlfn.IFNA(VLOOKUP(CONCATENATE($T$5,$B49,$C49),MORT!$A$6:$N$200,14,FALSE),0)</f>
        <v>0</v>
      </c>
      <c r="U49" s="484">
        <f>_xlfn.IFNA(VLOOKUP(CONCATENATE($U$5,$B49,$C49),ESP!$A$6:$N$198,14,FALSE),0)</f>
        <v>0</v>
      </c>
      <c r="V49" s="484">
        <f>_xlfn.IFNA(VLOOKUP(CONCATENATE($V$5,$B49,$C49),MOON!$A$8:$N$198,14,FALSE),0)</f>
        <v>0</v>
      </c>
      <c r="W49" s="484">
        <f>_xlfn.IFNA(VLOOKUP(CONCATENATE($W$5,$B49,$C49),DRY!$A$8:$N$198,14,FALSE),0)</f>
        <v>0</v>
      </c>
      <c r="X49" s="484">
        <f>_xlfn.IFNA(VLOOKUP(CONCATENATE($Y$5,$B49,$C49),[4]PCWA!$A$6:$N$198,14,FALSE),0)</f>
        <v>0</v>
      </c>
      <c r="Y49" s="484">
        <f>_xlfn.IFNA(VLOOKUP(CONCATENATE($Y$5,$B49,$C49),[4]PCWA!$A$6:$N$198,14,FALSE),0)</f>
        <v>0</v>
      </c>
      <c r="Z49" s="608"/>
      <c r="AA49" s="608"/>
      <c r="AB49" s="608"/>
      <c r="AC49" s="608"/>
      <c r="AD49" s="146"/>
      <c r="AE49" s="146"/>
    </row>
    <row r="50" spans="1:31" x14ac:dyDescent="0.2">
      <c r="B50" s="28"/>
    </row>
    <row r="51" spans="1:31" x14ac:dyDescent="0.2">
      <c r="B51" s="28"/>
    </row>
    <row r="52" spans="1:31" x14ac:dyDescent="0.2">
      <c r="B52" s="28"/>
    </row>
    <row r="53" spans="1:31" x14ac:dyDescent="0.2">
      <c r="B53" s="28"/>
    </row>
    <row r="54" spans="1:31" x14ac:dyDescent="0.2">
      <c r="B54" s="28"/>
    </row>
    <row r="55" spans="1:31" x14ac:dyDescent="0.2">
      <c r="B55" s="28"/>
    </row>
    <row r="56" spans="1:31" x14ac:dyDescent="0.2">
      <c r="B56" s="28"/>
    </row>
    <row r="57" spans="1:31" x14ac:dyDescent="0.2">
      <c r="B57" s="28"/>
    </row>
    <row r="58" spans="1:31" x14ac:dyDescent="0.2">
      <c r="B58" s="28"/>
    </row>
    <row r="59" spans="1:31" x14ac:dyDescent="0.2">
      <c r="B59" s="28"/>
    </row>
    <row r="60" spans="1:31" x14ac:dyDescent="0.2">
      <c r="B60" s="28"/>
    </row>
    <row r="61" spans="1:31" x14ac:dyDescent="0.2">
      <c r="B61" s="28"/>
    </row>
    <row r="62" spans="1:31" x14ac:dyDescent="0.2">
      <c r="B62" s="28"/>
    </row>
    <row r="63" spans="1:31" x14ac:dyDescent="0.2">
      <c r="B63" s="28"/>
    </row>
    <row r="64" spans="1:31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</sheetData>
  <sortState xmlns:xlrd2="http://schemas.microsoft.com/office/spreadsheetml/2017/richdata2" ref="B11:J15">
    <sortCondition descending="1" ref="I11:I15"/>
  </sortState>
  <mergeCells count="65">
    <mergeCell ref="Q3:Q4"/>
    <mergeCell ref="R3:R4"/>
    <mergeCell ref="K3:K4"/>
    <mergeCell ref="L3:L4"/>
    <mergeCell ref="M3:M4"/>
    <mergeCell ref="N3:N4"/>
    <mergeCell ref="O3:O4"/>
    <mergeCell ref="P3:P4"/>
    <mergeCell ref="G1:G2"/>
    <mergeCell ref="A1:A48"/>
    <mergeCell ref="B1:B2"/>
    <mergeCell ref="C1:C2"/>
    <mergeCell ref="E1:E2"/>
    <mergeCell ref="F1:F2"/>
    <mergeCell ref="D1:D2"/>
    <mergeCell ref="D3:D4"/>
    <mergeCell ref="B3:B4"/>
    <mergeCell ref="C3:C4"/>
    <mergeCell ref="E3:E4"/>
    <mergeCell ref="F3:F4"/>
    <mergeCell ref="G3:G4"/>
    <mergeCell ref="O1:O2"/>
    <mergeCell ref="S1:S2"/>
    <mergeCell ref="T1:T2"/>
    <mergeCell ref="U1:U2"/>
    <mergeCell ref="Q1:Q2"/>
    <mergeCell ref="R1:R2"/>
    <mergeCell ref="P1:P2"/>
    <mergeCell ref="H3:H4"/>
    <mergeCell ref="I3:I4"/>
    <mergeCell ref="J3:J4"/>
    <mergeCell ref="AB1:AB2"/>
    <mergeCell ref="AC1:AC2"/>
    <mergeCell ref="T3:T4"/>
    <mergeCell ref="U3:U4"/>
    <mergeCell ref="V3:V4"/>
    <mergeCell ref="V1:V2"/>
    <mergeCell ref="H1:H2"/>
    <mergeCell ref="I1:I2"/>
    <mergeCell ref="J1:J2"/>
    <mergeCell ref="K1:K2"/>
    <mergeCell ref="L1:L2"/>
    <mergeCell ref="M1:M2"/>
    <mergeCell ref="N1:N2"/>
    <mergeCell ref="AD1:AD2"/>
    <mergeCell ref="AE1:AE2"/>
    <mergeCell ref="AD3:AD4"/>
    <mergeCell ref="X1:X2"/>
    <mergeCell ref="W1:W2"/>
    <mergeCell ref="W3:W4"/>
    <mergeCell ref="AE3:AE4"/>
    <mergeCell ref="X3:X4"/>
    <mergeCell ref="Y3:Y4"/>
    <mergeCell ref="Z3:Z4"/>
    <mergeCell ref="AA3:AA4"/>
    <mergeCell ref="AB3:AB4"/>
    <mergeCell ref="AC3:AC4"/>
    <mergeCell ref="Y1:Y2"/>
    <mergeCell ref="Z1:Z2"/>
    <mergeCell ref="AA1:AA2"/>
    <mergeCell ref="AA48:AA49"/>
    <mergeCell ref="AB48:AB49"/>
    <mergeCell ref="AC48:AC49"/>
    <mergeCell ref="Z48:Z49"/>
    <mergeCell ref="S3:S4"/>
  </mergeCells>
  <conditionalFormatting sqref="C20:D21 C26:D27 D22:D25">
    <cfRule type="duplicateValues" dxfId="68" priority="526"/>
  </conditionalFormatting>
  <conditionalFormatting sqref="C26:D29 C31:D33">
    <cfRule type="duplicateValues" dxfId="67" priority="591"/>
  </conditionalFormatting>
  <conditionalFormatting sqref="C26:D29 D1 D3 C1:C4 C5:D8 D22:D25 C31:D1048576 C13:D21">
    <cfRule type="duplicateValues" dxfId="66" priority="518"/>
  </conditionalFormatting>
  <conditionalFormatting sqref="C30:D30">
    <cfRule type="duplicateValues" dxfId="65" priority="1"/>
  </conditionalFormatting>
  <conditionalFormatting sqref="C37:D37">
    <cfRule type="duplicateValues" dxfId="64" priority="530"/>
    <cfRule type="duplicateValues" dxfId="63" priority="531"/>
  </conditionalFormatting>
  <conditionalFormatting sqref="C38:D38">
    <cfRule type="duplicateValues" dxfId="62" priority="534"/>
    <cfRule type="duplicateValues" dxfId="61" priority="535"/>
  </conditionalFormatting>
  <conditionalFormatting sqref="C39:D40 C34:D37">
    <cfRule type="duplicateValues" dxfId="60" priority="538"/>
  </conditionalFormatting>
  <conditionalFormatting sqref="C39:D1048576 D1 C32:D34 D3 D5:D8 C1:C8 C13:D21">
    <cfRule type="duplicateValues" dxfId="59" priority="542"/>
  </conditionalFormatting>
  <conditionalFormatting sqref="P6:P48">
    <cfRule type="cellIs" dxfId="58" priority="2" operator="lessThan">
      <formula>1</formula>
    </cfRule>
  </conditionalFormatting>
  <conditionalFormatting sqref="Z6:AE47 K6:O49 Q6:Y49">
    <cfRule type="cellIs" dxfId="57" priority="3" operator="lessThan">
      <formula>1</formula>
    </cfRule>
  </conditionalFormatting>
  <pageMargins left="0.25" right="0.25" top="0.75" bottom="0.75" header="0.3" footer="0.3"/>
  <pageSetup paperSize="9" scale="47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50CF-E4E4-4FFD-A38D-4C926ABBE0BA}">
  <sheetPr>
    <tabColor theme="9" tint="-0.249977111117893"/>
    <pageSetUpPr fitToPage="1"/>
  </sheetPr>
  <dimension ref="A1:AJ135"/>
  <sheetViews>
    <sheetView showZeros="0" zoomScale="80" zoomScaleNormal="80" zoomScaleSheetLayoutView="90" workbookViewId="0">
      <selection activeCell="H12" sqref="H12"/>
    </sheetView>
  </sheetViews>
  <sheetFormatPr defaultColWidth="14.42578125" defaultRowHeight="12.75" x14ac:dyDescent="0.2"/>
  <cols>
    <col min="1" max="1" width="3.7109375" style="4" bestFit="1" customWidth="1"/>
    <col min="2" max="2" width="20.28515625" style="5" bestFit="1" customWidth="1"/>
    <col min="3" max="3" width="25.85546875" style="5" bestFit="1" customWidth="1"/>
    <col min="4" max="4" width="13.85546875" style="5" customWidth="1"/>
    <col min="5" max="5" width="17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8.140625" style="2" bestFit="1" customWidth="1"/>
    <col min="13" max="15" width="8.5703125" style="2" bestFit="1" customWidth="1"/>
    <col min="16" max="16" width="8.7109375" style="2" customWidth="1"/>
    <col min="17" max="18" width="8.5703125" style="2" customWidth="1"/>
    <col min="19" max="20" width="9" style="2" customWidth="1"/>
    <col min="21" max="21" width="8.42578125" style="2" bestFit="1" customWidth="1"/>
    <col min="22" max="22" width="8.7109375" style="2" bestFit="1" customWidth="1"/>
    <col min="23" max="23" width="8.7109375" style="2" customWidth="1"/>
    <col min="24" max="24" width="8.7109375" style="2" bestFit="1" customWidth="1"/>
    <col min="25" max="25" width="8.42578125" style="2" bestFit="1" customWidth="1"/>
    <col min="26" max="26" width="7.140625" style="2" bestFit="1" customWidth="1"/>
    <col min="27" max="27" width="8.85546875" style="2" bestFit="1" customWidth="1"/>
    <col min="28" max="28" width="7.28515625" style="2" bestFit="1" customWidth="1"/>
    <col min="29" max="29" width="8.5703125" style="2" bestFit="1" customWidth="1"/>
    <col min="30" max="30" width="8" style="2" bestFit="1" customWidth="1"/>
    <col min="31" max="32" width="8.42578125" style="2" bestFit="1" customWidth="1"/>
    <col min="33" max="33" width="7.85546875" style="2" bestFit="1" customWidth="1"/>
    <col min="34" max="34" width="9.28515625" style="6" bestFit="1" customWidth="1"/>
    <col min="35" max="35" width="7.85546875" style="6" bestFit="1" customWidth="1"/>
    <col min="36" max="16384" width="14.42578125" style="4"/>
  </cols>
  <sheetData>
    <row r="1" spans="1:36" s="3" customFormat="1" ht="12.75" customHeight="1" x14ac:dyDescent="0.2">
      <c r="A1" s="605" t="s">
        <v>144</v>
      </c>
      <c r="B1" s="606" t="s">
        <v>105</v>
      </c>
      <c r="C1" s="606" t="s">
        <v>109</v>
      </c>
      <c r="D1" s="606" t="s">
        <v>166</v>
      </c>
      <c r="E1" s="606" t="s">
        <v>0</v>
      </c>
      <c r="F1" s="606" t="s">
        <v>1</v>
      </c>
      <c r="G1" s="597" t="s">
        <v>74</v>
      </c>
      <c r="H1" s="600" t="s">
        <v>72</v>
      </c>
      <c r="I1" s="601" t="s">
        <v>3</v>
      </c>
      <c r="J1" s="602" t="s">
        <v>21</v>
      </c>
      <c r="K1" s="603" t="s">
        <v>143</v>
      </c>
      <c r="L1" s="590" t="s">
        <v>386</v>
      </c>
      <c r="M1" s="590" t="s">
        <v>129</v>
      </c>
      <c r="N1" s="590" t="s">
        <v>93</v>
      </c>
      <c r="O1" s="590" t="s">
        <v>387</v>
      </c>
      <c r="P1" s="590" t="s">
        <v>947</v>
      </c>
      <c r="Q1" s="590" t="s">
        <v>126</v>
      </c>
      <c r="R1" s="590" t="s">
        <v>138</v>
      </c>
      <c r="S1" s="590" t="s">
        <v>139</v>
      </c>
      <c r="T1" s="590" t="s">
        <v>388</v>
      </c>
      <c r="U1" s="590" t="s">
        <v>389</v>
      </c>
      <c r="V1" s="590" t="s">
        <v>127</v>
      </c>
      <c r="W1" s="590" t="s">
        <v>390</v>
      </c>
      <c r="X1" s="590" t="s">
        <v>140</v>
      </c>
      <c r="Y1" s="590" t="s">
        <v>391</v>
      </c>
      <c r="Z1" s="590" t="s">
        <v>131</v>
      </c>
      <c r="AA1" s="590" t="s">
        <v>128</v>
      </c>
      <c r="AB1" s="590" t="s">
        <v>141</v>
      </c>
      <c r="AC1" s="590" t="s">
        <v>142</v>
      </c>
      <c r="AD1" s="590"/>
      <c r="AE1" s="590"/>
      <c r="AF1" s="590"/>
      <c r="AG1" s="590"/>
      <c r="AH1" s="590"/>
      <c r="AI1" s="594"/>
      <c r="AJ1" s="145"/>
    </row>
    <row r="2" spans="1:36" s="3" customFormat="1" ht="12.75" customHeight="1" x14ac:dyDescent="0.2">
      <c r="A2" s="605"/>
      <c r="B2" s="596"/>
      <c r="C2" s="596"/>
      <c r="D2" s="596"/>
      <c r="E2" s="596"/>
      <c r="F2" s="596"/>
      <c r="G2" s="597"/>
      <c r="H2" s="598"/>
      <c r="I2" s="597"/>
      <c r="J2" s="599"/>
      <c r="K2" s="604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5"/>
      <c r="AJ2" s="145"/>
    </row>
    <row r="3" spans="1:36" s="3" customFormat="1" ht="12.75" customHeight="1" x14ac:dyDescent="0.2">
      <c r="A3" s="605"/>
      <c r="B3" s="596" t="s">
        <v>4</v>
      </c>
      <c r="C3" s="596" t="s">
        <v>5</v>
      </c>
      <c r="D3" s="596" t="s">
        <v>167</v>
      </c>
      <c r="E3" s="596" t="s">
        <v>9</v>
      </c>
      <c r="F3" s="596" t="s">
        <v>6</v>
      </c>
      <c r="G3" s="597" t="s">
        <v>2</v>
      </c>
      <c r="H3" s="598" t="s">
        <v>73</v>
      </c>
      <c r="I3" s="597" t="s">
        <v>7</v>
      </c>
      <c r="J3" s="599" t="s">
        <v>20</v>
      </c>
      <c r="K3" s="607" t="s">
        <v>385</v>
      </c>
      <c r="L3" s="592" t="s">
        <v>370</v>
      </c>
      <c r="M3" s="592">
        <v>45354</v>
      </c>
      <c r="N3" s="592" t="s">
        <v>392</v>
      </c>
      <c r="O3" s="592">
        <v>45403</v>
      </c>
      <c r="P3" s="592">
        <v>45410</v>
      </c>
      <c r="Q3" s="592" t="s">
        <v>393</v>
      </c>
      <c r="R3" s="592">
        <v>45423</v>
      </c>
      <c r="S3" s="592">
        <v>45444</v>
      </c>
      <c r="T3" s="592" t="s">
        <v>394</v>
      </c>
      <c r="U3" s="592">
        <v>45465</v>
      </c>
      <c r="V3" s="592" t="s">
        <v>395</v>
      </c>
      <c r="W3" s="592" t="s">
        <v>396</v>
      </c>
      <c r="X3" s="592" t="s">
        <v>397</v>
      </c>
      <c r="Y3" s="592" t="s">
        <v>136</v>
      </c>
      <c r="Z3" s="592" t="s">
        <v>398</v>
      </c>
      <c r="AA3" s="592" t="s">
        <v>399</v>
      </c>
      <c r="AB3" s="592" t="s">
        <v>382</v>
      </c>
      <c r="AC3" s="592" t="s">
        <v>400</v>
      </c>
      <c r="AD3" s="592"/>
      <c r="AE3" s="592"/>
      <c r="AF3" s="592"/>
      <c r="AG3" s="592"/>
      <c r="AH3" s="592"/>
      <c r="AI3" s="593"/>
      <c r="AJ3" s="145"/>
    </row>
    <row r="4" spans="1:36" s="2" customFormat="1" ht="12.75" customHeight="1" x14ac:dyDescent="0.2">
      <c r="A4" s="605"/>
      <c r="B4" s="596" t="s">
        <v>4</v>
      </c>
      <c r="C4" s="596"/>
      <c r="D4" s="596"/>
      <c r="E4" s="596"/>
      <c r="F4" s="596"/>
      <c r="G4" s="597"/>
      <c r="H4" s="598"/>
      <c r="I4" s="597"/>
      <c r="J4" s="599"/>
      <c r="K4" s="607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3"/>
      <c r="AJ4" s="146"/>
    </row>
    <row r="5" spans="1:36" s="2" customFormat="1" ht="16.5" thickBot="1" x14ac:dyDescent="0.25">
      <c r="A5" s="605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46" t="s">
        <v>115</v>
      </c>
      <c r="L5" s="447" t="s">
        <v>115</v>
      </c>
      <c r="M5" s="446" t="s">
        <v>115</v>
      </c>
      <c r="N5" s="447" t="s">
        <v>115</v>
      </c>
      <c r="O5" s="446" t="s">
        <v>115</v>
      </c>
      <c r="P5" s="447" t="s">
        <v>115</v>
      </c>
      <c r="Q5" s="447" t="s">
        <v>115</v>
      </c>
      <c r="R5" s="446" t="s">
        <v>115</v>
      </c>
      <c r="S5" s="447" t="s">
        <v>115</v>
      </c>
      <c r="T5" s="446" t="s">
        <v>115</v>
      </c>
      <c r="U5" s="447" t="s">
        <v>115</v>
      </c>
      <c r="V5" s="446" t="s">
        <v>115</v>
      </c>
      <c r="W5" s="447" t="s">
        <v>115</v>
      </c>
      <c r="X5" s="446" t="s">
        <v>115</v>
      </c>
      <c r="Y5" s="447" t="s">
        <v>115</v>
      </c>
      <c r="Z5" s="446" t="s">
        <v>115</v>
      </c>
      <c r="AA5" s="447" t="s">
        <v>115</v>
      </c>
      <c r="AB5" s="446" t="s">
        <v>115</v>
      </c>
      <c r="AC5" s="447" t="s">
        <v>115</v>
      </c>
      <c r="AD5" s="277"/>
      <c r="AE5" s="277"/>
      <c r="AF5" s="277"/>
      <c r="AG5" s="277"/>
      <c r="AH5" s="277"/>
      <c r="AI5" s="278"/>
      <c r="AJ5" s="146"/>
    </row>
    <row r="6" spans="1:36" s="3" customFormat="1" x14ac:dyDescent="0.2">
      <c r="A6" s="605"/>
      <c r="B6" s="493" t="s">
        <v>262</v>
      </c>
      <c r="C6" s="494" t="s">
        <v>263</v>
      </c>
      <c r="D6" s="494"/>
      <c r="E6" s="494" t="s">
        <v>264</v>
      </c>
      <c r="F6" s="495">
        <v>45251</v>
      </c>
      <c r="G6" s="496">
        <v>12</v>
      </c>
      <c r="H6" s="497">
        <f t="shared" ref="H6:H27" si="0">COUNTIF(K6:AJ6,"&gt;0")</f>
        <v>5</v>
      </c>
      <c r="I6" s="498">
        <f t="shared" ref="I6:I27" si="1">SUM(K6:AK6)</f>
        <v>29</v>
      </c>
      <c r="J6" s="499">
        <f t="shared" ref="J6:J27" si="2">RANK(I6,$I$6:$I$51)</f>
        <v>1</v>
      </c>
      <c r="K6" s="107">
        <f>_xlfn.IFNA(VLOOKUP(CONCATENATE($K$5,$B6,$C6),CAP!$A$6:$N$200,14,FALSE),0)</f>
        <v>1</v>
      </c>
      <c r="L6" s="107">
        <f>_xlfn.IFNA(VLOOKUP(CONCATENATE($L$5,$B6,$C6),'SER1'!$A$6:$N$200,14,FALSE),0)</f>
        <v>0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0</v>
      </c>
      <c r="O6" s="107">
        <f>_xlfn.IFNA(VLOOKUP(CONCATENATE($O$5,$B6,$C6),'SER2'!$A$6:$N$200,14,FALSE),0)</f>
        <v>0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0</v>
      </c>
      <c r="R6" s="107">
        <f>_xlfn.IFNA(VLOOKUP(CONCATENATE($R$5,$B6,$C6),AVON!$A$6:$N$200,14,FALSE),0)</f>
        <v>7</v>
      </c>
      <c r="S6" s="107">
        <f>_xlfn.IFNA(VLOOKUP(CONCATENATE($S$5,$B6,$C6),MUR!$A$6:$N$200,14,FALSE),0)</f>
        <v>0</v>
      </c>
      <c r="T6" s="107">
        <f>_xlfn.IFNA(VLOOKUP(CONCATENATE($T$5,$B6,$C6),MOOR!$A$6:$N$200,14,FALSE),0)</f>
        <v>0</v>
      </c>
      <c r="U6" s="107">
        <f>_xlfn.IFNA(VLOOKUP(CONCATENATE($U$5,$B6,$C6),MORT!$A$6:$N$198,14,FALSE),0)</f>
        <v>7</v>
      </c>
      <c r="V6" s="107">
        <f>_xlfn.IFNA(VLOOKUP(CONCATENATE($V$5,$B6,$C6),KAL!$A$8:$N$198,14,FALSE),0)</f>
        <v>0</v>
      </c>
      <c r="W6" s="107">
        <f>_xlfn.IFNA(VLOOKUP(CONCATENATE($W$5,$B6,$C6),GID!$A$8:$N$198,14,FALSE),0)</f>
        <v>7</v>
      </c>
      <c r="X6" s="107">
        <f>_xlfn.IFNA(VLOOKUP(CONCATENATE($X$5,$B6,$C6),KEL!$A$6:$N$198,14,FALSE),0)</f>
        <v>7</v>
      </c>
      <c r="Y6" s="107">
        <f>_xlfn.IFNA(VLOOKUP(CONCATENATE($Y$5,$B6,$C6),ESP!$A$6:$N$198,14,FALSE),0)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0</v>
      </c>
      <c r="AB6" s="107">
        <f>_xlfn.IFNA(VLOOKUP(CONCATENATE($AB$5,$B6,$C6),WALL!$A$6:$N$200,14,FALSE),0)</f>
        <v>0</v>
      </c>
      <c r="AC6" s="107">
        <f>_xlfn.IFNA(VLOOKUP(CONCATENATE($AC$5,$B6,$C6),PCWA!$A$6:$N$198,14,FALSE),0)</f>
        <v>0</v>
      </c>
      <c r="AD6" s="100"/>
      <c r="AE6" s="100"/>
      <c r="AF6" s="100">
        <f>_xlfn.IFNA(VLOOKUP(CONCATENATE($AF$5,$B6,$C6),KAL!$A$6:$N$200,14,FALSE),0)</f>
        <v>0</v>
      </c>
      <c r="AG6" s="100">
        <f>_xlfn.IFNA(VLOOKUP(CONCATENATE($AG$5,$B6,$C6),DRY!$A$6:$N$198,14,FALSE),0)</f>
        <v>0</v>
      </c>
      <c r="AH6" s="100">
        <f>_xlfn.IFNA(VLOOKUP(CONCATENATE($AH$5,$B6,$C6),Spare5!$A$6:$N$197,14,FALSE),0)</f>
        <v>0</v>
      </c>
      <c r="AI6" s="101">
        <f>_xlfn.IFNA(VLOOKUP(CONCATENATE($AI$5,$B6,$C6),PCWA!$A$6:$N$231,14,FALSE),0)</f>
        <v>0</v>
      </c>
      <c r="AJ6" s="146"/>
    </row>
    <row r="7" spans="1:36" s="3" customFormat="1" x14ac:dyDescent="0.2">
      <c r="A7" s="605"/>
      <c r="B7" s="500" t="s">
        <v>409</v>
      </c>
      <c r="C7" s="501" t="s">
        <v>413</v>
      </c>
      <c r="D7" s="501"/>
      <c r="E7" s="501" t="s">
        <v>195</v>
      </c>
      <c r="F7" s="502">
        <v>45380</v>
      </c>
      <c r="G7" s="503">
        <v>11</v>
      </c>
      <c r="H7" s="504">
        <f t="shared" si="0"/>
        <v>5</v>
      </c>
      <c r="I7" s="505">
        <f t="shared" si="1"/>
        <v>19</v>
      </c>
      <c r="J7" s="506">
        <f t="shared" si="2"/>
        <v>2</v>
      </c>
      <c r="K7" s="107">
        <f>_xlfn.IFNA(VLOOKUP(CONCATENATE($K$5,$B7,$C7),CAP!$A$6:$N$200,14,FALSE),0)</f>
        <v>2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6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3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0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0</v>
      </c>
      <c r="U7" s="107">
        <f>_xlfn.IFNA(VLOOKUP(CONCATENATE($U$5,$B7,$C7),MORT!$A$6:$N$198,14,FALSE),0)</f>
        <v>0</v>
      </c>
      <c r="V7" s="107">
        <f>_xlfn.IFNA(VLOOKUP(CONCATENATE($V$5,$B7,$C7),KAL!$A$8:$N$198,14,FALSE),0)</f>
        <v>0</v>
      </c>
      <c r="W7" s="107">
        <f>_xlfn.IFNA(VLOOKUP(CONCATENATE($W$5,$B7,$C7),GID!$A$8:$N$198,14,FALSE),0)</f>
        <v>6</v>
      </c>
      <c r="X7" s="107">
        <f>_xlfn.IFNA(VLOOKUP(CONCATENATE($X$5,$B7,$C7),KEL!$A$6:$N$198,14,FALSE),0)</f>
        <v>0</v>
      </c>
      <c r="Y7" s="107">
        <f>_xlfn.IFNA(VLOOKUP(CONCATENATE($Y$5,$B7,$C7),ESP!$A$6:$N$198,14,FALSE),0)</f>
        <v>0</v>
      </c>
      <c r="Z7" s="107">
        <f>_xlfn.IFNA(VLOOKUP(CONCATENATE($Z$5,$B7,$C7),MOON!$A$6:$N$195,14,FALSE),0)</f>
        <v>0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_xlfn.IFNA(VLOOKUP(CONCATENATE($AC$5,$B7,$C7),PCWA!$A$6:$N$198,14,FALSE),0)</f>
        <v>2</v>
      </c>
      <c r="AD7" s="107"/>
      <c r="AE7" s="107"/>
      <c r="AF7" s="107">
        <f>_xlfn.IFNA(VLOOKUP(CONCATENATE($AF$5,$B7,$C7),KAL!$A$6:$N$200,14,FALSE),0)</f>
        <v>0</v>
      </c>
      <c r="AG7" s="107">
        <f>_xlfn.IFNA(VLOOKUP(CONCATENATE($AG$5,$B7,$C7),DRY!$A$6:$N$198,14,FALSE),0)</f>
        <v>0</v>
      </c>
      <c r="AH7" s="107">
        <f>_xlfn.IFNA(VLOOKUP(CONCATENATE($AH$5,$B7,$C7),Spare5!$A$6:$N$197,14,FALSE),0)</f>
        <v>0</v>
      </c>
      <c r="AI7" s="108">
        <f>_xlfn.IFNA(VLOOKUP(CONCATENATE($AI$5,$B7,$C7),PCWA!$A$6:$N$231,14,FALSE),0)</f>
        <v>0</v>
      </c>
      <c r="AJ7" s="146"/>
    </row>
    <row r="8" spans="1:36" s="3" customFormat="1" x14ac:dyDescent="0.2">
      <c r="A8" s="605"/>
      <c r="B8" s="500" t="s">
        <v>287</v>
      </c>
      <c r="C8" s="507" t="s">
        <v>288</v>
      </c>
      <c r="D8" s="507"/>
      <c r="E8" s="507" t="s">
        <v>177</v>
      </c>
      <c r="F8" s="508">
        <v>45441</v>
      </c>
      <c r="G8" s="509">
        <v>12</v>
      </c>
      <c r="H8" s="504">
        <f t="shared" si="0"/>
        <v>2</v>
      </c>
      <c r="I8" s="505">
        <f t="shared" si="1"/>
        <v>14</v>
      </c>
      <c r="J8" s="506">
        <f t="shared" si="2"/>
        <v>3</v>
      </c>
      <c r="K8" s="107">
        <f>_xlfn.IFNA(VLOOKUP(CONCATENATE($K$5,$B8,$C8),CAP!$A$6:$N$200,14,FALSE),0)</f>
        <v>0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7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0</v>
      </c>
      <c r="S8" s="107">
        <f>_xlfn.IFNA(VLOOKUP(CONCATENATE($S$5,$B8,$C8),MUR!$A$6:$N$200,14,FALSE),0)</f>
        <v>0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0</v>
      </c>
      <c r="V8" s="107">
        <f>_xlfn.IFNA(VLOOKUP(CONCATENATE($V$5,$B8,$C8),KAL!$A$8:$N$198,14,FALSE),0)</f>
        <v>0</v>
      </c>
      <c r="W8" s="107">
        <f>_xlfn.IFNA(VLOOKUP(CONCATENATE($W$5,$B8,$C8),GID!$A$8:$N$198,14,FALSE),0)</f>
        <v>0</v>
      </c>
      <c r="X8" s="107">
        <f>_xlfn.IFNA(VLOOKUP(CONCATENATE($X$5,$B8,$C8),KEL!$A$6:$N$198,14,FALSE),0)</f>
        <v>0</v>
      </c>
      <c r="Y8" s="107">
        <f>_xlfn.IFNA(VLOOKUP(CONCATENATE($Y$5,$B8,$C8),ESP!$A$6:$N$198,14,FALSE),0)</f>
        <v>7</v>
      </c>
      <c r="Z8" s="107">
        <f>_xlfn.IFNA(VLOOKUP(CONCATENATE($Z$5,$B8,$C8),MOON!$A$6:$N$195,14,FALSE),0)</f>
        <v>0</v>
      </c>
      <c r="AA8" s="107">
        <f>_xlfn.IFNA(VLOOKUP(CONCATENATE($AA$5,$B8,$C8),DRY!$A$6:$N$200,14,FALSE),0)</f>
        <v>0</v>
      </c>
      <c r="AB8" s="107">
        <f>_xlfn.IFNA(VLOOKUP(CONCATENATE($AB$5,$B8,$C8),WALL!$A$6:$N$200,14,FALSE),0)</f>
        <v>0</v>
      </c>
      <c r="AC8" s="107">
        <f>_xlfn.IFNA(VLOOKUP(CONCATENATE($AC$5,$B8,$C8),PCWA!$A$6:$N$198,14,FALSE),0)</f>
        <v>0</v>
      </c>
      <c r="AD8" s="107"/>
      <c r="AE8" s="107"/>
      <c r="AF8" s="107">
        <f>_xlfn.IFNA(VLOOKUP(CONCATENATE($AF$5,$B8,$C8),KAL!$A$6:$N$200,14,FALSE),0)</f>
        <v>0</v>
      </c>
      <c r="AG8" s="107">
        <f>_xlfn.IFNA(VLOOKUP(CONCATENATE($AG$5,$B8,$C8),DRY!$A$6:$N$198,14,FALSE),0)</f>
        <v>0</v>
      </c>
      <c r="AH8" s="107">
        <f>_xlfn.IFNA(VLOOKUP(CONCATENATE($AH$5,$B8,$C8),Spare5!$A$6:$N$197,14,FALSE),0)</f>
        <v>0</v>
      </c>
      <c r="AI8" s="108">
        <f>_xlfn.IFNA(VLOOKUP(CONCATENATE($AI$5,$B8,$C8),PCWA!$A$6:$N$231,14,FALSE),0)</f>
        <v>0</v>
      </c>
      <c r="AJ8" s="146"/>
    </row>
    <row r="9" spans="1:36" s="3" customFormat="1" x14ac:dyDescent="0.2">
      <c r="A9" s="605"/>
      <c r="B9" s="500" t="s">
        <v>265</v>
      </c>
      <c r="C9" s="507" t="s">
        <v>266</v>
      </c>
      <c r="D9" s="507"/>
      <c r="E9" s="507" t="s">
        <v>171</v>
      </c>
      <c r="F9" s="508">
        <v>45380</v>
      </c>
      <c r="G9" s="509">
        <v>12</v>
      </c>
      <c r="H9" s="504">
        <f t="shared" si="0"/>
        <v>2</v>
      </c>
      <c r="I9" s="505">
        <f t="shared" si="1"/>
        <v>12</v>
      </c>
      <c r="J9" s="506">
        <f t="shared" si="2"/>
        <v>4</v>
      </c>
      <c r="K9" s="107">
        <f>_xlfn.IFNA(VLOOKUP(CONCATENATE($K$5,$B9,$C9),CAP!$A$6:$N$200,14,FALSE),0)</f>
        <v>0</v>
      </c>
      <c r="L9" s="107">
        <f>_xlfn.IFNA(VLOOKUP(CONCATENATE($L$5,$B9,$C9),'SER1'!$A$6:$N$200,14,FALSE),0)</f>
        <v>6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6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0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_xlfn.IFNA(VLOOKUP(CONCATENATE($V$5,$B9,$C9),KAL!$A$8:$N$198,14,FALSE),0)</f>
        <v>0</v>
      </c>
      <c r="W9" s="107">
        <f>_xlfn.IFNA(VLOOKUP(CONCATENATE($W$5,$B9,$C9),GID!$A$8:$N$198,14,FALSE),0)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_xlfn.IFNA(VLOOKUP(CONCATENATE($Y$5,$B9,$C9),ESP!$A$6:$N$198,14,FALSE),0)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_xlfn.IFNA(VLOOKUP(CONCATENATE($AC$5,$B9,$C9),PCWA!$A$6:$N$198,14,FALSE),0)</f>
        <v>0</v>
      </c>
      <c r="AD9" s="107"/>
      <c r="AE9" s="107"/>
      <c r="AF9" s="107">
        <f>_xlfn.IFNA(VLOOKUP(CONCATENATE($AF$5,$B9,$C9),KAL!$A$6:$N$200,14,FALSE),0)</f>
        <v>0</v>
      </c>
      <c r="AG9" s="107">
        <f>_xlfn.IFNA(VLOOKUP(CONCATENATE($AG$5,$B9,$C9),DRY!$A$6:$N$198,14,FALSE),0)</f>
        <v>0</v>
      </c>
      <c r="AH9" s="107">
        <f>_xlfn.IFNA(VLOOKUP(CONCATENATE($AH$5,$B9,$C9),Spare5!$A$6:$N$197,14,FALSE),0)</f>
        <v>0</v>
      </c>
      <c r="AI9" s="108">
        <f>_xlfn.IFNA(VLOOKUP(CONCATENATE($AI$5,$B9,$C9),PCWA!$A$6:$N$231,14,FALSE),0)</f>
        <v>0</v>
      </c>
      <c r="AJ9" s="146"/>
    </row>
    <row r="10" spans="1:36" s="3" customFormat="1" x14ac:dyDescent="0.2">
      <c r="A10" s="605"/>
      <c r="B10" s="500" t="s">
        <v>278</v>
      </c>
      <c r="C10" s="507" t="s">
        <v>279</v>
      </c>
      <c r="D10" s="507"/>
      <c r="E10" s="507" t="s">
        <v>280</v>
      </c>
      <c r="F10" s="508">
        <v>45418</v>
      </c>
      <c r="G10" s="509">
        <v>9</v>
      </c>
      <c r="H10" s="504">
        <f t="shared" si="0"/>
        <v>2</v>
      </c>
      <c r="I10" s="505">
        <f t="shared" si="1"/>
        <v>8</v>
      </c>
      <c r="J10" s="506">
        <f t="shared" si="2"/>
        <v>5</v>
      </c>
      <c r="K10" s="107">
        <f>_xlfn.IFNA(VLOOKUP(CONCATENATE($K$5,$B10,$C10),CAP!$A$6:$N$200,14,FALSE),0)</f>
        <v>0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0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2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6</v>
      </c>
      <c r="V10" s="107">
        <f>_xlfn.IFNA(VLOOKUP(CONCATENATE($V$5,$B10,$C10),KAL!$A$8:$N$198,14,FALSE),0)</f>
        <v>0</v>
      </c>
      <c r="W10" s="107">
        <f>_xlfn.IFNA(VLOOKUP(CONCATENATE($W$5,$B10,$C10),GID!$A$8:$N$198,14,FALSE),0)</f>
        <v>0</v>
      </c>
      <c r="X10" s="107">
        <f>_xlfn.IFNA(VLOOKUP(CONCATENATE($X$5,$B10,$C10),KEL!$A$6:$N$198,14,FALSE),0)</f>
        <v>0</v>
      </c>
      <c r="Y10" s="107">
        <f>_xlfn.IFNA(VLOOKUP(CONCATENATE($Y$5,$B10,$C10),ESP!$A$6:$N$198,14,FALSE),0)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0</v>
      </c>
      <c r="AB10" s="107">
        <f>_xlfn.IFNA(VLOOKUP(CONCATENATE($AB$5,$B10,$C10),WALL!$A$6:$N$200,14,FALSE),0)</f>
        <v>0</v>
      </c>
      <c r="AC10" s="107">
        <f>_xlfn.IFNA(VLOOKUP(CONCATENATE($AC$5,$B10,$C10),PCWA!$A$6:$N$198,14,FALSE),0)</f>
        <v>0</v>
      </c>
      <c r="AD10" s="107"/>
      <c r="AE10" s="107"/>
      <c r="AF10" s="107">
        <f>_xlfn.IFNA(VLOOKUP(CONCATENATE($AF$5,$B10,$C10),KAL!$A$6:$N$200,14,FALSE),0)</f>
        <v>0</v>
      </c>
      <c r="AG10" s="107">
        <f>_xlfn.IFNA(VLOOKUP(CONCATENATE($AG$5,$B10,$C10),DRY!$A$6:$N$198,14,FALSE),0)</f>
        <v>0</v>
      </c>
      <c r="AH10" s="107">
        <f>_xlfn.IFNA(VLOOKUP(CONCATENATE($AH$5,$B10,$C10),Spare5!$A$6:$N$197,14,FALSE),0)</f>
        <v>0</v>
      </c>
      <c r="AI10" s="108">
        <f>_xlfn.IFNA(VLOOKUP(CONCATENATE($AI$5,$B10,$C10),PCWA!$A$6:$N$231,14,FALSE),0)</f>
        <v>0</v>
      </c>
      <c r="AJ10" s="146"/>
    </row>
    <row r="11" spans="1:36" s="3" customFormat="1" x14ac:dyDescent="0.2">
      <c r="A11" s="605"/>
      <c r="B11" s="500" t="s">
        <v>510</v>
      </c>
      <c r="C11" s="507" t="s">
        <v>511</v>
      </c>
      <c r="D11" s="507"/>
      <c r="E11" s="507" t="s">
        <v>225</v>
      </c>
      <c r="F11" s="508">
        <v>45526</v>
      </c>
      <c r="G11" s="509">
        <v>12</v>
      </c>
      <c r="H11" s="504">
        <f t="shared" si="0"/>
        <v>2</v>
      </c>
      <c r="I11" s="505">
        <f t="shared" si="1"/>
        <v>8</v>
      </c>
      <c r="J11" s="506">
        <f t="shared" si="2"/>
        <v>5</v>
      </c>
      <c r="K11" s="107">
        <f>_xlfn.IFNA(VLOOKUP(CONCATENATE($K$5,$B11,$C11),CAP!$A$6:$N$200,14,FALSE),0)</f>
        <v>0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0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0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5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0</v>
      </c>
      <c r="V11" s="107">
        <f>_xlfn.IFNA(VLOOKUP(CONCATENATE($V$5,$B11,$C11),KAL!$A$8:$N$198,14,FALSE),0)</f>
        <v>0</v>
      </c>
      <c r="W11" s="107">
        <f>_xlfn.IFNA(VLOOKUP(CONCATENATE($W$5,$B11,$C11),GID!$A$8:$N$198,14,FALSE),0)</f>
        <v>3</v>
      </c>
      <c r="X11" s="107">
        <f>_xlfn.IFNA(VLOOKUP(CONCATENATE($X$5,$B11,$C11),KEL!$A$6:$N$198,14,FALSE),0)</f>
        <v>0</v>
      </c>
      <c r="Y11" s="107">
        <f>_xlfn.IFNA(VLOOKUP(CONCATENATE($Y$5,$B11,$C11),ESP!$A$6:$N$198,14,FALSE),0)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0</v>
      </c>
      <c r="AB11" s="107">
        <f>_xlfn.IFNA(VLOOKUP(CONCATENATE($AB$5,$B11,$C11),WALL!$A$6:$N$200,14,FALSE),0)</f>
        <v>0</v>
      </c>
      <c r="AC11" s="107">
        <f>_xlfn.IFNA(VLOOKUP(CONCATENATE($AC$5,$B11,$C11),PCWA!$A$6:$N$198,14,FALSE),0)</f>
        <v>0</v>
      </c>
      <c r="AD11" s="107"/>
      <c r="AE11" s="107"/>
      <c r="AF11" s="107">
        <f>_xlfn.IFNA(VLOOKUP(CONCATENATE($AF$5,$B11,$C11),KAL!$A$6:$N$200,14,FALSE),0)</f>
        <v>0</v>
      </c>
      <c r="AG11" s="107">
        <f>_xlfn.IFNA(VLOOKUP(CONCATENATE($AG$5,$B11,$C11),DRY!$A$6:$N$198,14,FALSE),0)</f>
        <v>0</v>
      </c>
      <c r="AH11" s="107">
        <f>_xlfn.IFNA(VLOOKUP(CONCATENATE($AH$5,$B11,$C11),Spare5!$A$6:$N$197,14,FALSE),0)</f>
        <v>0</v>
      </c>
      <c r="AI11" s="108">
        <f>_xlfn.IFNA(VLOOKUP(CONCATENATE($AI$5,$B11,$C11),PCWA!$A$6:$N$231,14,FALSE),0)</f>
        <v>0</v>
      </c>
      <c r="AJ11" s="146"/>
    </row>
    <row r="12" spans="1:36" s="3" customFormat="1" x14ac:dyDescent="0.2">
      <c r="A12" s="605"/>
      <c r="B12" s="102" t="s">
        <v>349</v>
      </c>
      <c r="C12" s="109" t="s">
        <v>350</v>
      </c>
      <c r="D12" s="109"/>
      <c r="E12" s="109" t="s">
        <v>174</v>
      </c>
      <c r="F12" s="110">
        <v>45490</v>
      </c>
      <c r="G12" s="376">
        <v>9</v>
      </c>
      <c r="H12" s="104">
        <f t="shared" si="0"/>
        <v>2</v>
      </c>
      <c r="I12" s="105">
        <f t="shared" si="1"/>
        <v>7</v>
      </c>
      <c r="J12" s="445">
        <f t="shared" si="2"/>
        <v>7</v>
      </c>
      <c r="K12" s="107">
        <f>_xlfn.IFNA(VLOOKUP(CONCATENATE($K$5,$B12,$C12),CAP!$A$6:$N$200,14,FALSE),0)</f>
        <v>0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0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0</v>
      </c>
      <c r="S12" s="107">
        <f>_xlfn.IFNA(VLOOKUP(CONCATENATE($S$5,$B12,$C12),MUR!$A$6:$N$200,14,FALSE),0)</f>
        <v>0</v>
      </c>
      <c r="T12" s="107">
        <f>_xlfn.IFNA(VLOOKUP(CONCATENATE($T$5,$B12,$C12),MOOR!$A$6:$N$200,14,FALSE),0)</f>
        <v>0</v>
      </c>
      <c r="U12" s="107">
        <f>_xlfn.IFNA(VLOOKUP(CONCATENATE($U$5,$B12,$C12),MORT!$A$6:$N$198,14,FALSE),0)</f>
        <v>0</v>
      </c>
      <c r="V12" s="107">
        <f>_xlfn.IFNA(VLOOKUP(CONCATENATE($V$5,$B12,$C12),KAL!$A$8:$N$198,14,FALSE),0)</f>
        <v>0</v>
      </c>
      <c r="W12" s="107">
        <f>_xlfn.IFNA(VLOOKUP(CONCATENATE($W$5,$B12,$C12),GID!$A$8:$N$198,14,FALSE),0)</f>
        <v>5</v>
      </c>
      <c r="X12" s="107">
        <f>_xlfn.IFNA(VLOOKUP(CONCATENATE($X$5,$B12,$C12),KEL!$A$6:$N$198,14,FALSE),0)</f>
        <v>0</v>
      </c>
      <c r="Y12" s="107">
        <f>_xlfn.IFNA(VLOOKUP(CONCATENATE($Y$5,$B12,$C12),ESP!$A$6:$N$198,14,FALSE),0)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0</v>
      </c>
      <c r="AB12" s="107">
        <f>_xlfn.IFNA(VLOOKUP(CONCATENATE($AB$5,$B12,$C12),WALL!$A$6:$N$200,14,FALSE),0)</f>
        <v>0</v>
      </c>
      <c r="AC12" s="107">
        <f>_xlfn.IFNA(VLOOKUP(CONCATENATE($AC$5,$B12,$C12),PCWA!$A$6:$N$198,14,FALSE),0)</f>
        <v>2</v>
      </c>
      <c r="AD12" s="107"/>
      <c r="AE12" s="107"/>
      <c r="AF12" s="107"/>
      <c r="AG12" s="107"/>
      <c r="AH12" s="107"/>
      <c r="AI12" s="108"/>
      <c r="AJ12" s="146"/>
    </row>
    <row r="13" spans="1:36" s="3" customFormat="1" x14ac:dyDescent="0.2">
      <c r="A13" s="605"/>
      <c r="B13" s="102" t="s">
        <v>283</v>
      </c>
      <c r="C13" s="109" t="s">
        <v>284</v>
      </c>
      <c r="D13" s="109"/>
      <c r="E13" s="109" t="s">
        <v>285</v>
      </c>
      <c r="F13" s="110">
        <v>45433</v>
      </c>
      <c r="G13" s="106">
        <v>12</v>
      </c>
      <c r="H13" s="104">
        <f t="shared" si="0"/>
        <v>1</v>
      </c>
      <c r="I13" s="105">
        <f t="shared" si="1"/>
        <v>6</v>
      </c>
      <c r="J13" s="445">
        <f t="shared" si="2"/>
        <v>8</v>
      </c>
      <c r="K13" s="107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0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0</v>
      </c>
      <c r="U13" s="107">
        <f>_xlfn.IFNA(VLOOKUP(CONCATENATE($U$5,$B13,$C13),MORT!$A$6:$N$198,14,FALSE),0)</f>
        <v>0</v>
      </c>
      <c r="V13" s="107">
        <f>_xlfn.IFNA(VLOOKUP(CONCATENATE($V$5,$B13,$C13),KAL!$A$8:$N$198,14,FALSE),0)</f>
        <v>0</v>
      </c>
      <c r="W13" s="107">
        <f>_xlfn.IFNA(VLOOKUP(CONCATENATE($W$5,$B13,$C13),GID!$A$8:$N$198,14,FALSE),0)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_xlfn.IFNA(VLOOKUP(CONCATENATE($Y$5,$B13,$C13),ESP!$A$6:$N$198,14,FALSE),0)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6</v>
      </c>
      <c r="AB13" s="107">
        <f>_xlfn.IFNA(VLOOKUP(CONCATENATE($AB$5,$B13,$C13),WALL!$A$6:$N$200,14,FALSE),0)</f>
        <v>0</v>
      </c>
      <c r="AC13" s="107">
        <f>_xlfn.IFNA(VLOOKUP(CONCATENATE($AC$5,$B13,$C13),PCWA!$A$6:$N$198,14,FALSE),0)</f>
        <v>0</v>
      </c>
      <c r="AD13" s="107"/>
      <c r="AE13" s="107"/>
      <c r="AF13" s="107">
        <f>_xlfn.IFNA(VLOOKUP(CONCATENATE($AF$5,$B13,$C13),KAL!$A$6:$N$200,14,FALSE),0)</f>
        <v>0</v>
      </c>
      <c r="AG13" s="107">
        <f>_xlfn.IFNA(VLOOKUP(CONCATENATE($AG$5,$B13,$C13),DRY!$A$6:$N$198,14,FALSE),0)</f>
        <v>0</v>
      </c>
      <c r="AH13" s="107">
        <f>_xlfn.IFNA(VLOOKUP(CONCATENATE($AH$5,$B13,$C13),Spare5!$A$6:$N$197,14,FALSE),0)</f>
        <v>0</v>
      </c>
      <c r="AI13" s="108">
        <f>_xlfn.IFNA(VLOOKUP(CONCATENATE($AI$5,$B13,$C13),PCWA!$A$6:$N$231,14,FALSE),0)</f>
        <v>0</v>
      </c>
      <c r="AJ13" s="146"/>
    </row>
    <row r="14" spans="1:36" x14ac:dyDescent="0.2">
      <c r="A14" s="605"/>
      <c r="B14" s="102" t="s">
        <v>409</v>
      </c>
      <c r="C14" s="109" t="s">
        <v>613</v>
      </c>
      <c r="D14" s="109"/>
      <c r="E14" s="109" t="s">
        <v>195</v>
      </c>
      <c r="F14" s="110">
        <v>45380</v>
      </c>
      <c r="G14" s="106">
        <v>11</v>
      </c>
      <c r="H14" s="104">
        <f t="shared" si="0"/>
        <v>1</v>
      </c>
      <c r="I14" s="105">
        <f t="shared" si="1"/>
        <v>4</v>
      </c>
      <c r="J14" s="445">
        <f t="shared" si="2"/>
        <v>9</v>
      </c>
      <c r="K14" s="107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4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0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0</v>
      </c>
      <c r="U14" s="107">
        <f>_xlfn.IFNA(VLOOKUP(CONCATENATE($U$5,$B14,$C14),MORT!$A$6:$N$198,14,FALSE),0)</f>
        <v>0</v>
      </c>
      <c r="V14" s="107">
        <f>_xlfn.IFNA(VLOOKUP(CONCATENATE($V$5,$B14,$C14),KAL!$A$8:$N$198,14,FALSE),0)</f>
        <v>0</v>
      </c>
      <c r="W14" s="107">
        <f>_xlfn.IFNA(VLOOKUP(CONCATENATE($W$5,$B14,$C14),GID!$A$8:$N$198,14,FALSE),0)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_xlfn.IFNA(VLOOKUP(CONCATENATE($Y$5,$B14,$C14),ESP!$A$6:$N$198,14,FALSE),0)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_xlfn.IFNA(VLOOKUP(CONCATENATE($AC$5,$B14,$C14),PCWA!$A$6:$N$198,14,FALSE),0)</f>
        <v>0</v>
      </c>
      <c r="AD14" s="107"/>
      <c r="AE14" s="107"/>
      <c r="AF14" s="107">
        <f>_xlfn.IFNA(VLOOKUP(CONCATENATE($AF$5,$B14,$C14),KAL!$A$6:$N$200,14,FALSE),0)</f>
        <v>0</v>
      </c>
      <c r="AG14" s="107">
        <f>_xlfn.IFNA(VLOOKUP(CONCATENATE($AG$5,$B14,$C14),DRY!$A$6:$N$198,14,FALSE),0)</f>
        <v>0</v>
      </c>
      <c r="AH14" s="107">
        <f>_xlfn.IFNA(VLOOKUP(CONCATENATE($AH$5,$B14,$C14),Spare5!$A$6:$N$197,14,FALSE),0)</f>
        <v>0</v>
      </c>
      <c r="AI14" s="108">
        <f>_xlfn.IFNA(VLOOKUP(CONCATENATE($AI$5,$B14,$C14),PCWA!$A$6:$N$231,14,FALSE),0)</f>
        <v>0</v>
      </c>
      <c r="AJ14" s="146"/>
    </row>
    <row r="15" spans="1:36" x14ac:dyDescent="0.2">
      <c r="A15" s="605"/>
      <c r="B15" s="102" t="s">
        <v>663</v>
      </c>
      <c r="C15" s="109" t="s">
        <v>769</v>
      </c>
      <c r="D15" s="109" t="s">
        <v>770</v>
      </c>
      <c r="E15" s="109" t="s">
        <v>771</v>
      </c>
      <c r="F15" s="110">
        <v>45533</v>
      </c>
      <c r="G15" s="106">
        <v>11</v>
      </c>
      <c r="H15" s="104">
        <f t="shared" si="0"/>
        <v>1</v>
      </c>
      <c r="I15" s="105">
        <f t="shared" si="1"/>
        <v>4</v>
      </c>
      <c r="J15" s="445">
        <f t="shared" si="2"/>
        <v>9</v>
      </c>
      <c r="K15" s="107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_xlfn.IFNA(VLOOKUP(CONCATENATE($V$5,$B15,$C15),KAL!$A$8:$N$198,14,FALSE),0)</f>
        <v>0</v>
      </c>
      <c r="W15" s="107">
        <f>_xlfn.IFNA(VLOOKUP(CONCATENATE($W$5,$B15,$C15),GID!$A$8:$N$198,14,FALSE),0)</f>
        <v>0</v>
      </c>
      <c r="X15" s="107">
        <f>_xlfn.IFNA(VLOOKUP(CONCATENATE($X$5,$B15,$C15),KEL!$A$6:$N$198,14,FALSE),0)</f>
        <v>0</v>
      </c>
      <c r="Y15" s="107">
        <f>_xlfn.IFNA(VLOOKUP(CONCATENATE($Y$5,$B15,$C15),ESP!$A$6:$N$198,14,FALSE),0)</f>
        <v>0</v>
      </c>
      <c r="Z15" s="107">
        <f>_xlfn.IFNA(VLOOKUP(CONCATENATE($Z$5,$B15,$C15),MOON!$A$6:$N$195,14,FALSE),0)</f>
        <v>4</v>
      </c>
      <c r="AA15" s="107">
        <f>_xlfn.IFNA(VLOOKUP(CONCATENATE($AA$5,$B15,$C15),DRY!$A$6:$N$200,14,FALSE),0)</f>
        <v>0</v>
      </c>
      <c r="AB15" s="107">
        <f>_xlfn.IFNA(VLOOKUP(CONCATENATE($AB$5,$B15,$C15),WALL!$A$6:$N$200,14,FALSE),0)</f>
        <v>0</v>
      </c>
      <c r="AC15" s="107">
        <f>_xlfn.IFNA(VLOOKUP(CONCATENATE($AC$5,$B15,$C15),PCWA!$A$6:$N$198,14,FALSE),0)</f>
        <v>0</v>
      </c>
      <c r="AD15" s="107"/>
      <c r="AE15" s="107"/>
      <c r="AF15" s="107">
        <f>_xlfn.IFNA(VLOOKUP(CONCATENATE($AF$5,$B15,$C15),KAL!$A$6:$N$200,14,FALSE),0)</f>
        <v>0</v>
      </c>
      <c r="AG15" s="107">
        <f>_xlfn.IFNA(VLOOKUP(CONCATENATE($AG$5,$B15,$C15),DRY!$A$6:$N$198,14,FALSE),0)</f>
        <v>0</v>
      </c>
      <c r="AH15" s="107">
        <f>_xlfn.IFNA(VLOOKUP(CONCATENATE($AH$5,$B15,$C15),Spare5!$A$6:$N$197,14,FALSE),0)</f>
        <v>0</v>
      </c>
      <c r="AI15" s="108">
        <f>_xlfn.IFNA(VLOOKUP(CONCATENATE($AI$5,$B15,$C15),PCWA!$A$6:$N$231,14,FALSE),0)</f>
        <v>0</v>
      </c>
      <c r="AJ15" s="146"/>
    </row>
    <row r="16" spans="1:36" x14ac:dyDescent="0.2">
      <c r="A16" s="605"/>
      <c r="B16" s="102" t="s">
        <v>510</v>
      </c>
      <c r="C16" s="109" t="s">
        <v>772</v>
      </c>
      <c r="D16" s="109"/>
      <c r="E16" s="109" t="s">
        <v>225</v>
      </c>
      <c r="F16" s="110">
        <v>45535</v>
      </c>
      <c r="G16" s="106">
        <v>12</v>
      </c>
      <c r="H16" s="104">
        <f t="shared" si="0"/>
        <v>1</v>
      </c>
      <c r="I16" s="105">
        <f t="shared" si="1"/>
        <v>4</v>
      </c>
      <c r="J16" s="445">
        <f t="shared" si="2"/>
        <v>9</v>
      </c>
      <c r="K16" s="107">
        <f>_xlfn.IFNA(VLOOKUP(CONCATENATE($K$5,$B16,$C16),CAP!$A$6:$N$200,14,FALSE),0)</f>
        <v>0</v>
      </c>
      <c r="L16" s="107">
        <f>_xlfn.IFNA(VLOOKUP(CONCATENATE($L$5,$B16,$C16),'SER1'!$A$6:$N$200,14,FALSE),0)</f>
        <v>4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0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_xlfn.IFNA(VLOOKUP(CONCATENATE($V$5,$B16,$C16),KAL!$A$8:$N$198,14,FALSE),0)</f>
        <v>0</v>
      </c>
      <c r="W16" s="107">
        <f>_xlfn.IFNA(VLOOKUP(CONCATENATE($W$5,$B16,$C16),GID!$A$8:$N$198,14,FALSE),0)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_xlfn.IFNA(VLOOKUP(CONCATENATE($Y$5,$B16,$C16),ESP!$A$6:$N$198,14,FALSE),0)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_xlfn.IFNA(VLOOKUP(CONCATENATE($AC$5,$B16,$C16),PCWA!$A$6:$N$198,14,FALSE),0)</f>
        <v>0</v>
      </c>
      <c r="AD16" s="107"/>
      <c r="AE16" s="107"/>
      <c r="AF16" s="107">
        <f>_xlfn.IFNA(VLOOKUP(CONCATENATE($AF$5,$B16,$C16),KAL!$A$6:$N$200,14,FALSE),0)</f>
        <v>0</v>
      </c>
      <c r="AG16" s="107">
        <f>_xlfn.IFNA(VLOOKUP(CONCATENATE($AG$5,$B16,$C16),DRY!$A$6:$N$198,14,FALSE),0)</f>
        <v>0</v>
      </c>
      <c r="AH16" s="107">
        <f>_xlfn.IFNA(VLOOKUP(CONCATENATE($AH$5,$B16,$C16),Spare5!$A$6:$N$197,14,FALSE),0)</f>
        <v>0</v>
      </c>
      <c r="AI16" s="108">
        <f>_xlfn.IFNA(VLOOKUP(CONCATENATE($AI$5,$B16,$C16),PCWA!$A$6:$N$231,14,FALSE),0)</f>
        <v>0</v>
      </c>
      <c r="AJ16" s="146"/>
    </row>
    <row r="17" spans="1:36" x14ac:dyDescent="0.2">
      <c r="A17" s="605"/>
      <c r="B17" s="102" t="s">
        <v>617</v>
      </c>
      <c r="C17" s="109" t="s">
        <v>615</v>
      </c>
      <c r="D17" s="109"/>
      <c r="E17" s="109" t="s">
        <v>171</v>
      </c>
      <c r="F17" s="110">
        <v>45423</v>
      </c>
      <c r="G17" s="106">
        <v>12</v>
      </c>
      <c r="H17" s="104">
        <f t="shared" si="0"/>
        <v>1</v>
      </c>
      <c r="I17" s="105">
        <f t="shared" si="1"/>
        <v>1</v>
      </c>
      <c r="J17" s="445">
        <f t="shared" si="2"/>
        <v>12</v>
      </c>
      <c r="K17" s="107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1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0</v>
      </c>
      <c r="T17" s="107">
        <f>_xlfn.IFNA(VLOOKUP(CONCATENATE($T$5,$B17,$C17),MOOR!$A$6:$N$200,14,FALSE),0)</f>
        <v>0</v>
      </c>
      <c r="U17" s="107">
        <f>_xlfn.IFNA(VLOOKUP(CONCATENATE($U$5,$B17,$C17),MORT!$A$6:$N$198,14,FALSE),0)</f>
        <v>0</v>
      </c>
      <c r="V17" s="107">
        <f>_xlfn.IFNA(VLOOKUP(CONCATENATE($V$5,$B17,$C17),KAL!$A$8:$N$198,14,FALSE),0)</f>
        <v>0</v>
      </c>
      <c r="W17" s="107">
        <f>_xlfn.IFNA(VLOOKUP(CONCATENATE($W$5,$B17,$C17),GID!$A$8:$N$198,14,FALSE),0)</f>
        <v>0</v>
      </c>
      <c r="X17" s="107">
        <f>_xlfn.IFNA(VLOOKUP(CONCATENATE($X$5,$B17,$C17),KEL!$A$6:$N$198,14,FALSE),0)</f>
        <v>0</v>
      </c>
      <c r="Y17" s="107">
        <f>_xlfn.IFNA(VLOOKUP(CONCATENATE($Y$5,$B17,$C17),ESP!$A$6:$N$198,14,FALSE),0)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_xlfn.IFNA(VLOOKUP(CONCATENATE($AC$5,$B17,$C17),PCWA!$A$6:$N$198,14,FALSE),0)</f>
        <v>0</v>
      </c>
      <c r="AD17" s="107"/>
      <c r="AE17" s="107"/>
      <c r="AF17" s="107">
        <f>_xlfn.IFNA(VLOOKUP(CONCATENATE($AF$5,$B17,$C17),KAL!$A$6:$N$200,14,FALSE),0)</f>
        <v>0</v>
      </c>
      <c r="AG17" s="107">
        <f>_xlfn.IFNA(VLOOKUP(CONCATENATE($AG$5,$B17,$C17),DRY!$A$6:$N$198,14,FALSE),0)</f>
        <v>0</v>
      </c>
      <c r="AH17" s="107">
        <f>_xlfn.IFNA(VLOOKUP(CONCATENATE($AH$5,$B17,$C17),Spare5!$A$6:$N$197,14,FALSE),0)</f>
        <v>0</v>
      </c>
      <c r="AI17" s="108">
        <f>_xlfn.IFNA(VLOOKUP(CONCATENATE($AI$5,$B17,$C17),PCWA!$A$6:$N$231,14,FALSE),0)</f>
        <v>0</v>
      </c>
      <c r="AJ17" s="146"/>
    </row>
    <row r="18" spans="1:36" x14ac:dyDescent="0.2">
      <c r="A18" s="605"/>
      <c r="B18" s="102" t="s">
        <v>346</v>
      </c>
      <c r="C18" s="109" t="s">
        <v>347</v>
      </c>
      <c r="D18" s="109"/>
      <c r="E18" s="109" t="s">
        <v>348</v>
      </c>
      <c r="F18" s="110">
        <v>45474</v>
      </c>
      <c r="G18" s="106">
        <v>11</v>
      </c>
      <c r="H18" s="104">
        <f t="shared" si="0"/>
        <v>1</v>
      </c>
      <c r="I18" s="105">
        <f t="shared" si="1"/>
        <v>1</v>
      </c>
      <c r="J18" s="445">
        <f t="shared" si="2"/>
        <v>12</v>
      </c>
      <c r="K18" s="107">
        <f>_xlfn.IFNA(VLOOKUP(CONCATENATE($K$5,$B18,$C18),CAP!$A$6:$N$200,14,FALSE),0)</f>
        <v>0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0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_xlfn.IFNA(VLOOKUP(CONCATENATE($V$5,$B18,$C18),KAL!$A$8:$N$198,14,FALSE),0)</f>
        <v>0</v>
      </c>
      <c r="W18" s="107">
        <f>_xlfn.IFNA(VLOOKUP(CONCATENATE($W$5,$B18,$C18),GID!$A$8:$N$198,14,FALSE),0)</f>
        <v>1</v>
      </c>
      <c r="X18" s="107">
        <f>_xlfn.IFNA(VLOOKUP(CONCATENATE($X$5,$B18,$C18),KEL!$A$6:$N$198,14,FALSE),0)</f>
        <v>0</v>
      </c>
      <c r="Y18" s="107">
        <f>_xlfn.IFNA(VLOOKUP(CONCATENATE($Y$5,$B18,$C18),ESP!$A$6:$N$198,14,FALSE),0)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_xlfn.IFNA(VLOOKUP(CONCATENATE($AC$5,$B18,$C18),PCWA!$A$6:$N$198,14,FALSE),0)</f>
        <v>0</v>
      </c>
      <c r="AD18" s="107"/>
      <c r="AE18" s="107"/>
      <c r="AF18" s="107">
        <f>_xlfn.IFNA(VLOOKUP(CONCATENATE($AF$5,$B18,$C18),KAL!$A$6:$N$200,14,FALSE),0)</f>
        <v>0</v>
      </c>
      <c r="AG18" s="107">
        <f>_xlfn.IFNA(VLOOKUP(CONCATENATE($AG$5,$B18,$C18),DRY!$A$6:$N$198,14,FALSE),0)</f>
        <v>0</v>
      </c>
      <c r="AH18" s="107">
        <f>_xlfn.IFNA(VLOOKUP(CONCATENATE($AH$5,$B18,$C18),Spare5!$A$6:$N$197,14,FALSE),0)</f>
        <v>0</v>
      </c>
      <c r="AI18" s="108">
        <f>_xlfn.IFNA(VLOOKUP(CONCATENATE($AI$5,$B18,$C18),PCWA!$A$6:$N$231,14,FALSE),0)</f>
        <v>0</v>
      </c>
      <c r="AJ18" s="146"/>
    </row>
    <row r="19" spans="1:36" x14ac:dyDescent="0.2">
      <c r="A19" s="605"/>
      <c r="B19" s="102" t="s">
        <v>265</v>
      </c>
      <c r="C19" s="109" t="s">
        <v>267</v>
      </c>
      <c r="D19" s="109"/>
      <c r="E19" s="109" t="s">
        <v>171</v>
      </c>
      <c r="F19" s="110">
        <v>45380</v>
      </c>
      <c r="G19" s="106">
        <v>12</v>
      </c>
      <c r="H19" s="104">
        <f t="shared" si="0"/>
        <v>0</v>
      </c>
      <c r="I19" s="105">
        <f t="shared" si="1"/>
        <v>0</v>
      </c>
      <c r="J19" s="445">
        <f t="shared" si="2"/>
        <v>14</v>
      </c>
      <c r="K19" s="107">
        <f>_xlfn.IFNA(VLOOKUP(CONCATENATE($K$5,$B19,$C19),CAP!$A$6:$N$200,14,FALSE),0)</f>
        <v>0</v>
      </c>
      <c r="L19" s="107">
        <f>_xlfn.IFNA(VLOOKUP(CONCATENATE($L$5,$B19,$C19),'SER1'!$A$6:$N$200,14,FALSE),0)</f>
        <v>0</v>
      </c>
      <c r="M19" s="107">
        <f>_xlfn.IFNA(VLOOKUP(CONCATENATE($M$5,$B19,$C19),ALB!$A$6:$N$200,14,FALSE),0)</f>
        <v>0</v>
      </c>
      <c r="N19" s="107">
        <f>_xlfn.IFNA(VLOOKUP(CONCATENATE($N$5,$B19,$C19),KR!$A$6:$N$117,14,FALSE),0)</f>
        <v>0</v>
      </c>
      <c r="O19" s="107">
        <f>_xlfn.IFNA(VLOOKUP(CONCATENATE($O$5,$B19,$C19),'SER2'!$A$6:$N$200,14,FALSE),0)</f>
        <v>0</v>
      </c>
      <c r="P19" s="107">
        <f>_xlfn.IFNA(VLOOKUP(CONCATENATE($P$5,$B19,$C19),HARV!$A$6:$N$203,14,FALSE),0)</f>
        <v>0</v>
      </c>
      <c r="Q19" s="107">
        <f>_xlfn.IFNA(VLOOKUP(CONCATENATE($Q$5,$B19,$C19),DARD!$A$6:$N$203,14,FALSE),0)</f>
        <v>0</v>
      </c>
      <c r="R19" s="107">
        <f>_xlfn.IFNA(VLOOKUP(CONCATENATE($R$5,$B19,$C19),AVON!$A$6:$N$200,14,FALSE),0)</f>
        <v>0</v>
      </c>
      <c r="S19" s="107">
        <f>_xlfn.IFNA(VLOOKUP(CONCATENATE($S$5,$B19,$C19),MUR!$A$6:$N$200,14,FALSE),0)</f>
        <v>0</v>
      </c>
      <c r="T19" s="107">
        <f>_xlfn.IFNA(VLOOKUP(CONCATENATE($T$5,$B19,$C19),MOOR!$A$6:$N$200,14,FALSE),0)</f>
        <v>0</v>
      </c>
      <c r="U19" s="107">
        <f>_xlfn.IFNA(VLOOKUP(CONCATENATE($U$5,$B19,$C19),MORT!$A$6:$N$198,14,FALSE),0)</f>
        <v>0</v>
      </c>
      <c r="V19" s="107">
        <f>_xlfn.IFNA(VLOOKUP(CONCATENATE($V$5,$B19,$C19),KAL!$A$8:$N$198,14,FALSE),0)</f>
        <v>0</v>
      </c>
      <c r="W19" s="107">
        <f>_xlfn.IFNA(VLOOKUP(CONCATENATE($W$5,$B19,$C19),GID!$A$8:$N$198,14,FALSE),0)</f>
        <v>0</v>
      </c>
      <c r="X19" s="107">
        <f>_xlfn.IFNA(VLOOKUP(CONCATENATE($X$5,$B19,$C19),KEL!$A$6:$N$198,14,FALSE),0)</f>
        <v>0</v>
      </c>
      <c r="Y19" s="107">
        <f>_xlfn.IFNA(VLOOKUP(CONCATENATE($Y$5,$B19,$C19),ESP!$A$6:$N$198,14,FALSE),0)</f>
        <v>0</v>
      </c>
      <c r="Z19" s="107">
        <f>_xlfn.IFNA(VLOOKUP(CONCATENATE($Z$5,$B19,$C19),MOON!$A$6:$N$195,14,FALSE),0)</f>
        <v>0</v>
      </c>
      <c r="AA19" s="107">
        <f>_xlfn.IFNA(VLOOKUP(CONCATENATE($AA$5,$B19,$C19),DRY!$A$6:$N$200,14,FALSE),0)</f>
        <v>0</v>
      </c>
      <c r="AB19" s="107">
        <f>_xlfn.IFNA(VLOOKUP(CONCATENATE($AB$5,$B19,$C19),WALL!$A$6:$N$200,14,FALSE),0)</f>
        <v>0</v>
      </c>
      <c r="AC19" s="107">
        <f>_xlfn.IFNA(VLOOKUP(CONCATENATE($AC$5,$B19,$C19),PCWA!$A$6:$N$198,14,FALSE),0)</f>
        <v>0</v>
      </c>
      <c r="AD19" s="107"/>
      <c r="AE19" s="107"/>
      <c r="AF19" s="107">
        <f>_xlfn.IFNA(VLOOKUP(CONCATENATE($AF$5,$B19,$C19),KAL!$A$6:$N$200,14,FALSE),0)</f>
        <v>0</v>
      </c>
      <c r="AG19" s="107">
        <f>_xlfn.IFNA(VLOOKUP(CONCATENATE($AG$5,$B19,$C19),DRY!$A$6:$N$198,14,FALSE),0)</f>
        <v>0</v>
      </c>
      <c r="AH19" s="107">
        <f>_xlfn.IFNA(VLOOKUP(CONCATENATE($AH$5,$B19,$C19),Spare5!$A$6:$N$197,14,FALSE),0)</f>
        <v>0</v>
      </c>
      <c r="AI19" s="108">
        <f>_xlfn.IFNA(VLOOKUP(CONCATENATE($AI$5,$B19,$C19),PCWA!$A$6:$N$231,14,FALSE),0)</f>
        <v>0</v>
      </c>
      <c r="AJ19" s="146"/>
    </row>
    <row r="20" spans="1:36" x14ac:dyDescent="0.2">
      <c r="A20" s="605"/>
      <c r="B20" s="102" t="s">
        <v>518</v>
      </c>
      <c r="C20" s="109" t="s">
        <v>268</v>
      </c>
      <c r="D20" s="109"/>
      <c r="E20" s="109" t="s">
        <v>269</v>
      </c>
      <c r="F20" s="110">
        <v>45380</v>
      </c>
      <c r="G20" s="106">
        <v>12</v>
      </c>
      <c r="H20" s="104">
        <f t="shared" si="0"/>
        <v>0</v>
      </c>
      <c r="I20" s="105">
        <f t="shared" si="1"/>
        <v>0</v>
      </c>
      <c r="J20" s="445">
        <f t="shared" si="2"/>
        <v>14</v>
      </c>
      <c r="K20" s="107">
        <f>_xlfn.IFNA(VLOOKUP(CONCATENATE($K$5,$B20,$C20),CAP!$A$6:$N$200,14,FALSE),0)</f>
        <v>0</v>
      </c>
      <c r="L20" s="107">
        <f>_xlfn.IFNA(VLOOKUP(CONCATENATE($L$5,$B20,$C20),'SER1'!$A$6:$N$200,14,FALSE),0)</f>
        <v>0</v>
      </c>
      <c r="M20" s="107">
        <f>_xlfn.IFNA(VLOOKUP(CONCATENATE($M$5,$B20,$C20),ALB!$A$6:$N$200,14,FALSE),0)</f>
        <v>0</v>
      </c>
      <c r="N20" s="107">
        <f>_xlfn.IFNA(VLOOKUP(CONCATENATE($N$5,$B20,$C20),KR!$A$6:$N$117,14,FALSE),0)</f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f>_xlfn.IFNA(VLOOKUP(CONCATENATE($Q$5,$B20,$C20),DARD!$A$6:$N$203,14,FALSE),0)</f>
        <v>0</v>
      </c>
      <c r="R20" s="107">
        <f>_xlfn.IFNA(VLOOKUP(CONCATENATE($R$5,$B20,$C20),AVON!$A$6:$N$200,14,FALSE),0)</f>
        <v>0</v>
      </c>
      <c r="S20" s="107">
        <f>_xlfn.IFNA(VLOOKUP(CONCATENATE($S$5,$B20,$C20),MUR!$A$6:$N$200,14,FALSE),0)</f>
        <v>0</v>
      </c>
      <c r="T20" s="107">
        <f>_xlfn.IFNA(VLOOKUP(CONCATENATE($T$5,$B20,$C20),MOOR!$A$6:$N$200,14,FALSE),0)</f>
        <v>0</v>
      </c>
      <c r="U20" s="107">
        <f>_xlfn.IFNA(VLOOKUP(CONCATENATE($U$5,$B20,$C20),MORT!$A$6:$N$198,14,FALSE),0)</f>
        <v>0</v>
      </c>
      <c r="V20" s="107">
        <f>_xlfn.IFNA(VLOOKUP(CONCATENATE($V$5,$B20,$C20),KAL!$A$8:$N$198,14,FALSE),0)</f>
        <v>0</v>
      </c>
      <c r="W20" s="107">
        <f>_xlfn.IFNA(VLOOKUP(CONCATENATE($W$5,$B20,$C20),GID!$A$8:$N$198,14,FALSE),0)</f>
        <v>0</v>
      </c>
      <c r="X20" s="107">
        <f>_xlfn.IFNA(VLOOKUP(CONCATENATE($X$5,$B20,$C20),KEL!$A$6:$N$198,14,FALSE),0)</f>
        <v>0</v>
      </c>
      <c r="Y20" s="107">
        <f>_xlfn.IFNA(VLOOKUP(CONCATENATE($Y$5,$B20,$C20),ESP!$A$6:$N$198,14,FALSE),0)</f>
        <v>0</v>
      </c>
      <c r="Z20" s="107">
        <f>_xlfn.IFNA(VLOOKUP(CONCATENATE($Z$5,$B20,$C20),MOON!$A$6:$N$195,14,FALSE),0)</f>
        <v>0</v>
      </c>
      <c r="AA20" s="107">
        <f>_xlfn.IFNA(VLOOKUP(CONCATENATE($AA$5,$B20,$C20),DRY!$A$6:$N$200,14,FALSE),0)</f>
        <v>0</v>
      </c>
      <c r="AB20" s="107">
        <f>_xlfn.IFNA(VLOOKUP(CONCATENATE($AB$5,$B20,$C20),WALL!$A$6:$N$200,14,FALSE),0)</f>
        <v>0</v>
      </c>
      <c r="AC20" s="107">
        <f>_xlfn.IFNA(VLOOKUP(CONCATENATE($AC$5,$B20,$C20),PCWA!$A$6:$N$198,14,FALSE),0)</f>
        <v>0</v>
      </c>
      <c r="AD20" s="107"/>
      <c r="AE20" s="107"/>
      <c r="AF20" s="107">
        <f>_xlfn.IFNA(VLOOKUP(CONCATENATE($AF$5,$B20,$C20),KAL!$A$6:$N$200,14,FALSE),0)</f>
        <v>0</v>
      </c>
      <c r="AG20" s="107">
        <f>_xlfn.IFNA(VLOOKUP(CONCATENATE($AG$5,$B20,$C20),DRY!$A$6:$N$198,14,FALSE),0)</f>
        <v>0</v>
      </c>
      <c r="AH20" s="107">
        <f>_xlfn.IFNA(VLOOKUP(CONCATENATE($AH$5,$B20,$C20),Spare5!$A$6:$N$197,14,FALSE),0)</f>
        <v>0</v>
      </c>
      <c r="AI20" s="108">
        <f>_xlfn.IFNA(VLOOKUP(CONCATENATE($AI$5,$B20,$C20),PCWA!$A$6:$N$231,14,FALSE),0)</f>
        <v>0</v>
      </c>
      <c r="AJ20" s="146"/>
    </row>
    <row r="21" spans="1:36" s="3" customFormat="1" x14ac:dyDescent="0.2">
      <c r="A21" s="605"/>
      <c r="B21" s="102" t="s">
        <v>270</v>
      </c>
      <c r="C21" s="109" t="s">
        <v>614</v>
      </c>
      <c r="D21" s="109"/>
      <c r="E21" s="109" t="s">
        <v>242</v>
      </c>
      <c r="F21" s="110">
        <v>45388</v>
      </c>
      <c r="G21" s="106">
        <v>12</v>
      </c>
      <c r="H21" s="104">
        <f t="shared" si="0"/>
        <v>0</v>
      </c>
      <c r="I21" s="105">
        <f t="shared" si="1"/>
        <v>0</v>
      </c>
      <c r="J21" s="445">
        <f t="shared" si="2"/>
        <v>14</v>
      </c>
      <c r="K21" s="107">
        <f>_xlfn.IFNA(VLOOKUP(CONCATENATE($K$5,$B21,$C21),CAP!$A$6:$N$200,14,FALSE),0)</f>
        <v>0</v>
      </c>
      <c r="L21" s="107">
        <f>_xlfn.IFNA(VLOOKUP(CONCATENATE($L$5,$B21,$C21),'SER1'!$A$6:$N$200,14,FALSE),0)</f>
        <v>0</v>
      </c>
      <c r="M21" s="107">
        <f>_xlfn.IFNA(VLOOKUP(CONCATENATE($M$5,$B21,$C21),ALB!$A$6:$N$200,14,FALSE),0)</f>
        <v>0</v>
      </c>
      <c r="N21" s="107">
        <f>_xlfn.IFNA(VLOOKUP(CONCATENATE($N$5,$B21,$C21),KR!$A$6:$N$117,14,FALSE),0)</f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f>_xlfn.IFNA(VLOOKUP(CONCATENATE($Q$5,$B21,$C21),DARD!$A$6:$N$203,14,FALSE),0)</f>
        <v>0</v>
      </c>
      <c r="R21" s="107">
        <f>_xlfn.IFNA(VLOOKUP(CONCATENATE($R$5,$B21,$C21),AVON!$A$6:$N$200,14,FALSE),0)</f>
        <v>0</v>
      </c>
      <c r="S21" s="107">
        <f>_xlfn.IFNA(VLOOKUP(CONCATENATE($S$5,$B21,$C21),MUR!$A$6:$N$200,14,FALSE),0)</f>
        <v>0</v>
      </c>
      <c r="T21" s="107">
        <f>_xlfn.IFNA(VLOOKUP(CONCATENATE($T$5,$B21,$C21),MOOR!$A$6:$N$200,14,FALSE),0)</f>
        <v>0</v>
      </c>
      <c r="U21" s="107">
        <f>_xlfn.IFNA(VLOOKUP(CONCATENATE($U$5,$B21,$C21),MORT!$A$6:$N$198,14,FALSE),0)</f>
        <v>0</v>
      </c>
      <c r="V21" s="107">
        <f>_xlfn.IFNA(VLOOKUP(CONCATENATE($V$5,$B21,$C21),KAL!$A$8:$N$198,14,FALSE),0)</f>
        <v>0</v>
      </c>
      <c r="W21" s="107">
        <f>_xlfn.IFNA(VLOOKUP(CONCATENATE($W$5,$B21,$C21),GID!$A$8:$N$198,14,FALSE),0)</f>
        <v>0</v>
      </c>
      <c r="X21" s="107">
        <f>_xlfn.IFNA(VLOOKUP(CONCATENATE($X$5,$B21,$C21),KEL!$A$6:$N$198,14,FALSE),0)</f>
        <v>0</v>
      </c>
      <c r="Y21" s="107">
        <f>_xlfn.IFNA(VLOOKUP(CONCATENATE($Y$5,$B21,$C21),ESP!$A$6:$N$198,14,FALSE),0)</f>
        <v>0</v>
      </c>
      <c r="Z21" s="107">
        <f>_xlfn.IFNA(VLOOKUP(CONCATENATE($Z$5,$B21,$C21),MOON!$A$6:$N$195,14,FALSE),0)</f>
        <v>0</v>
      </c>
      <c r="AA21" s="107">
        <f>_xlfn.IFNA(VLOOKUP(CONCATENATE($AA$5,$B21,$C21),DRY!$A$6:$N$200,14,FALSE),0)</f>
        <v>0</v>
      </c>
      <c r="AB21" s="107">
        <f>_xlfn.IFNA(VLOOKUP(CONCATENATE($AB$5,$B21,$C21),WALL!$A$6:$N$200,14,FALSE),0)</f>
        <v>0</v>
      </c>
      <c r="AC21" s="107">
        <f>_xlfn.IFNA(VLOOKUP(CONCATENATE($AC$5,$B21,$C21),PCWA!$A$6:$N$198,14,FALSE),0)</f>
        <v>0</v>
      </c>
      <c r="AD21" s="107"/>
      <c r="AE21" s="107"/>
      <c r="AF21" s="107">
        <f>_xlfn.IFNA(VLOOKUP(CONCATENATE($AF$5,$B21,$C21),KAL!$A$6:$N$200,14,FALSE),0)</f>
        <v>0</v>
      </c>
      <c r="AG21" s="107">
        <f>_xlfn.IFNA(VLOOKUP(CONCATENATE($AG$5,$B21,$C21),DRY!$A$6:$N$198,14,FALSE),0)</f>
        <v>0</v>
      </c>
      <c r="AH21" s="107">
        <f>_xlfn.IFNA(VLOOKUP(CONCATENATE($AH$5,$B21,$C21),Spare5!$A$6:$N$197,14,FALSE),0)</f>
        <v>0</v>
      </c>
      <c r="AI21" s="108">
        <f>_xlfn.IFNA(VLOOKUP(CONCATENATE($AI$5,$B21,$C21),PCWA!$A$6:$N$231,14,FALSE),0)</f>
        <v>0</v>
      </c>
      <c r="AJ21" s="146"/>
    </row>
    <row r="22" spans="1:36" s="3" customFormat="1" x14ac:dyDescent="0.2">
      <c r="A22" s="605"/>
      <c r="B22" s="102" t="s">
        <v>271</v>
      </c>
      <c r="C22" s="109" t="s">
        <v>272</v>
      </c>
      <c r="D22" s="109"/>
      <c r="E22" s="109" t="s">
        <v>242</v>
      </c>
      <c r="F22" s="110">
        <v>45389</v>
      </c>
      <c r="G22" s="106">
        <v>12</v>
      </c>
      <c r="H22" s="104">
        <f t="shared" si="0"/>
        <v>0</v>
      </c>
      <c r="I22" s="105">
        <f t="shared" si="1"/>
        <v>0</v>
      </c>
      <c r="J22" s="445">
        <f t="shared" si="2"/>
        <v>14</v>
      </c>
      <c r="K22" s="107">
        <f>_xlfn.IFNA(VLOOKUP(CONCATENATE($K$5,$B22,$C22),CAP!$A$6:$N$200,14,FALSE),0)</f>
        <v>0</v>
      </c>
      <c r="L22" s="107">
        <f>_xlfn.IFNA(VLOOKUP(CONCATENATE($L$5,$B22,$C22),'SER1'!$A$6:$N$200,14,FALSE),0)</f>
        <v>0</v>
      </c>
      <c r="M22" s="107">
        <f>_xlfn.IFNA(VLOOKUP(CONCATENATE($M$5,$B22,$C22),ALB!$A$6:$N$200,14,FALSE),0)</f>
        <v>0</v>
      </c>
      <c r="N22" s="107">
        <f>_xlfn.IFNA(VLOOKUP(CONCATENATE($N$5,$B22,$C22),KR!$A$6:$N$117,14,FALSE),0)</f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f>_xlfn.IFNA(VLOOKUP(CONCATENATE($Q$5,$B22,$C22),DARD!$A$6:$N$203,14,FALSE),0)</f>
        <v>0</v>
      </c>
      <c r="R22" s="107">
        <f>_xlfn.IFNA(VLOOKUP(CONCATENATE($R$5,$B22,$C22),AVON!$A$6:$N$200,14,FALSE),0)</f>
        <v>0</v>
      </c>
      <c r="S22" s="107">
        <f>_xlfn.IFNA(VLOOKUP(CONCATENATE($S$5,$B22,$C22),MUR!$A$6:$N$200,14,FALSE),0)</f>
        <v>0</v>
      </c>
      <c r="T22" s="107">
        <f>_xlfn.IFNA(VLOOKUP(CONCATENATE($T$5,$B22,$C22),MOOR!$A$6:$N$200,14,FALSE),0)</f>
        <v>0</v>
      </c>
      <c r="U22" s="107">
        <f>_xlfn.IFNA(VLOOKUP(CONCATENATE($U$5,$B22,$C22),MORT!$A$6:$N$198,14,FALSE),0)</f>
        <v>0</v>
      </c>
      <c r="V22" s="107">
        <f>_xlfn.IFNA(VLOOKUP(CONCATENATE($V$5,$B22,$C22),KAL!$A$8:$N$198,14,FALSE),0)</f>
        <v>0</v>
      </c>
      <c r="W22" s="107">
        <f>_xlfn.IFNA(VLOOKUP(CONCATENATE($W$5,$B22,$C22),GID!$A$8:$N$198,14,FALSE),0)</f>
        <v>0</v>
      </c>
      <c r="X22" s="107">
        <f>_xlfn.IFNA(VLOOKUP(CONCATENATE($X$5,$B22,$C22),KEL!$A$6:$N$198,14,FALSE),0)</f>
        <v>0</v>
      </c>
      <c r="Y22" s="107">
        <f>_xlfn.IFNA(VLOOKUP(CONCATENATE($Y$5,$B22,$C22),ESP!$A$6:$N$198,14,FALSE),0)</f>
        <v>0</v>
      </c>
      <c r="Z22" s="107">
        <f>_xlfn.IFNA(VLOOKUP(CONCATENATE($Z$5,$B22,$C22),MOON!$A$6:$N$195,14,FALSE),0)</f>
        <v>0</v>
      </c>
      <c r="AA22" s="107">
        <f>_xlfn.IFNA(VLOOKUP(CONCATENATE($AA$5,$B22,$C22),DRY!$A$6:$N$200,14,FALSE),0)</f>
        <v>0</v>
      </c>
      <c r="AB22" s="107">
        <f>_xlfn.IFNA(VLOOKUP(CONCATENATE($AB$5,$B22,$C22),WALL!$A$6:$N$200,14,FALSE),0)</f>
        <v>0</v>
      </c>
      <c r="AC22" s="107">
        <f>_xlfn.IFNA(VLOOKUP(CONCATENATE($AC$5,$B22,$C22),PCWA!$A$6:$N$198,14,FALSE),0)</f>
        <v>0</v>
      </c>
      <c r="AD22" s="107"/>
      <c r="AE22" s="107"/>
      <c r="AF22" s="107">
        <f>_xlfn.IFNA(VLOOKUP(CONCATENATE($AF$5,$B22,$C22),KAL!$A$6:$N$200,14,FALSE),0)</f>
        <v>0</v>
      </c>
      <c r="AG22" s="107">
        <f>_xlfn.IFNA(VLOOKUP(CONCATENATE($AG$5,$B22,$C22),DRY!$A$6:$N$198,14,FALSE),0)</f>
        <v>0</v>
      </c>
      <c r="AH22" s="107">
        <f>_xlfn.IFNA(VLOOKUP(CONCATENATE($AH$5,$B22,$C22),Spare5!$A$6:$N$197,14,FALSE),0)</f>
        <v>0</v>
      </c>
      <c r="AI22" s="108">
        <f>_xlfn.IFNA(VLOOKUP(CONCATENATE($AI$5,$B22,$C22),PCWA!$A$6:$N$231,14,FALSE),0)</f>
        <v>0</v>
      </c>
      <c r="AJ22" s="146"/>
    </row>
    <row r="23" spans="1:36" x14ac:dyDescent="0.2">
      <c r="A23" s="605"/>
      <c r="B23" s="102" t="s">
        <v>273</v>
      </c>
      <c r="C23" s="109" t="s">
        <v>274</v>
      </c>
      <c r="D23" s="109"/>
      <c r="E23" s="109" t="s">
        <v>171</v>
      </c>
      <c r="F23" s="110">
        <v>45399</v>
      </c>
      <c r="G23" s="106">
        <v>12</v>
      </c>
      <c r="H23" s="104">
        <f t="shared" si="0"/>
        <v>0</v>
      </c>
      <c r="I23" s="105">
        <f t="shared" si="1"/>
        <v>0</v>
      </c>
      <c r="J23" s="445">
        <f t="shared" si="2"/>
        <v>14</v>
      </c>
      <c r="K23" s="107">
        <f>_xlfn.IFNA(VLOOKUP(CONCATENATE($K$5,$B23,$C23),CAP!$A$6:$N$200,14,FALSE),0)</f>
        <v>0</v>
      </c>
      <c r="L23" s="107">
        <f>_xlfn.IFNA(VLOOKUP(CONCATENATE($L$5,$B23,$C23),'SER1'!$A$6:$N$200,14,FALSE),0)</f>
        <v>0</v>
      </c>
      <c r="M23" s="107">
        <f>_xlfn.IFNA(VLOOKUP(CONCATENATE($M$5,$B23,$C23),ALB!$A$6:$N$200,14,FALSE),0)</f>
        <v>0</v>
      </c>
      <c r="N23" s="107">
        <f>_xlfn.IFNA(VLOOKUP(CONCATENATE($N$5,$B23,$C23),KR!$A$6:$N$117,14,FALSE),0)</f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f>_xlfn.IFNA(VLOOKUP(CONCATENATE($Q$5,$B23,$C23),DARD!$A$6:$N$203,14,FALSE),0)</f>
        <v>0</v>
      </c>
      <c r="R23" s="107">
        <f>_xlfn.IFNA(VLOOKUP(CONCATENATE($R$5,$B23,$C23),AVON!$A$6:$N$200,14,FALSE),0)</f>
        <v>0</v>
      </c>
      <c r="S23" s="107">
        <f>_xlfn.IFNA(VLOOKUP(CONCATENATE($S$5,$B23,$C23),MUR!$A$6:$N$200,14,FALSE),0)</f>
        <v>0</v>
      </c>
      <c r="T23" s="107">
        <f>_xlfn.IFNA(VLOOKUP(CONCATENATE($T$5,$B23,$C23),MOOR!$A$6:$N$200,14,FALSE),0)</f>
        <v>0</v>
      </c>
      <c r="U23" s="107">
        <f>_xlfn.IFNA(VLOOKUP(CONCATENATE($U$5,$B23,$C23),MORT!$A$6:$N$198,14,FALSE),0)</f>
        <v>0</v>
      </c>
      <c r="V23" s="107">
        <f>_xlfn.IFNA(VLOOKUP(CONCATENATE($V$5,$B23,$C23),KAL!$A$8:$N$198,14,FALSE),0)</f>
        <v>0</v>
      </c>
      <c r="W23" s="107">
        <f>_xlfn.IFNA(VLOOKUP(CONCATENATE($W$5,$B23,$C23),GID!$A$8:$N$198,14,FALSE),0)</f>
        <v>0</v>
      </c>
      <c r="X23" s="107">
        <f>_xlfn.IFNA(VLOOKUP(CONCATENATE($X$5,$B23,$C23),KEL!$A$6:$N$198,14,FALSE),0)</f>
        <v>0</v>
      </c>
      <c r="Y23" s="107">
        <f>_xlfn.IFNA(VLOOKUP(CONCATENATE($Y$5,$B23,$C23),ESP!$A$6:$N$198,14,FALSE),0)</f>
        <v>0</v>
      </c>
      <c r="Z23" s="107">
        <f>_xlfn.IFNA(VLOOKUP(CONCATENATE($Z$5,$B23,$C23),MOON!$A$6:$N$195,14,FALSE),0)</f>
        <v>0</v>
      </c>
      <c r="AA23" s="107">
        <f>_xlfn.IFNA(VLOOKUP(CONCATENATE($AA$5,$B23,$C23),DRY!$A$6:$N$200,14,FALSE),0)</f>
        <v>0</v>
      </c>
      <c r="AB23" s="107">
        <f>_xlfn.IFNA(VLOOKUP(CONCATENATE($AB$5,$B23,$C23),WALL!$A$6:$N$200,14,FALSE),0)</f>
        <v>0</v>
      </c>
      <c r="AC23" s="107">
        <f>_xlfn.IFNA(VLOOKUP(CONCATENATE($AC$5,$B23,$C23),PCWA!$A$6:$N$198,14,FALSE),0)</f>
        <v>0</v>
      </c>
      <c r="AD23" s="107"/>
      <c r="AE23" s="107"/>
      <c r="AF23" s="107"/>
      <c r="AG23" s="107"/>
      <c r="AH23" s="107"/>
      <c r="AI23" s="108"/>
      <c r="AJ23" s="146"/>
    </row>
    <row r="24" spans="1:36" x14ac:dyDescent="0.2">
      <c r="A24" s="605"/>
      <c r="B24" s="102" t="s">
        <v>616</v>
      </c>
      <c r="C24" s="109" t="s">
        <v>275</v>
      </c>
      <c r="D24" s="103"/>
      <c r="E24" s="103" t="s">
        <v>216</v>
      </c>
      <c r="F24" s="110">
        <v>45400</v>
      </c>
      <c r="G24" s="106">
        <v>11</v>
      </c>
      <c r="H24" s="104">
        <f t="shared" si="0"/>
        <v>0</v>
      </c>
      <c r="I24" s="105">
        <f t="shared" si="1"/>
        <v>0</v>
      </c>
      <c r="J24" s="445">
        <f t="shared" si="2"/>
        <v>14</v>
      </c>
      <c r="K24" s="107">
        <f>_xlfn.IFNA(VLOOKUP(CONCATENATE($K$5,$B24,$C24),CAP!$A$6:$N$200,14,FALSE),0)</f>
        <v>0</v>
      </c>
      <c r="L24" s="107">
        <f>_xlfn.IFNA(VLOOKUP(CONCATENATE($L$5,$B24,$C24),'SER1'!$A$6:$N$200,14,FALSE),0)</f>
        <v>0</v>
      </c>
      <c r="M24" s="107">
        <f>_xlfn.IFNA(VLOOKUP(CONCATENATE($M$5,$B24,$C24),ALB!$A$6:$N$200,14,FALSE),0)</f>
        <v>0</v>
      </c>
      <c r="N24" s="107">
        <f>_xlfn.IFNA(VLOOKUP(CONCATENATE($N$5,$B24,$C24),KR!$A$6:$N$117,14,FALSE),0)</f>
        <v>0</v>
      </c>
      <c r="O24" s="107">
        <f>_xlfn.IFNA(VLOOKUP(CONCATENATE($O$5,$B24,$C24),'SER2'!$A$6:$N$200,14,FALSE),0)</f>
        <v>0</v>
      </c>
      <c r="P24" s="107">
        <f>_xlfn.IFNA(VLOOKUP(CONCATENATE($P$5,$B24,$C24),HARV!$A$6:$N$203,14,FALSE),0)</f>
        <v>0</v>
      </c>
      <c r="Q24" s="107">
        <f>_xlfn.IFNA(VLOOKUP(CONCATENATE($Q$5,$B24,$C24),DARD!$A$6:$N$203,14,FALSE),0)</f>
        <v>0</v>
      </c>
      <c r="R24" s="107">
        <f>_xlfn.IFNA(VLOOKUP(CONCATENATE($R$5,$B24,$C24),AVON!$A$6:$N$200,14,FALSE),0)</f>
        <v>0</v>
      </c>
      <c r="S24" s="107">
        <f>_xlfn.IFNA(VLOOKUP(CONCATENATE($S$5,$B24,$C24),MUR!$A$6:$N$200,14,FALSE),0)</f>
        <v>0</v>
      </c>
      <c r="T24" s="107">
        <f>_xlfn.IFNA(VLOOKUP(CONCATENATE($T$5,$B24,$C24),MOOR!$A$6:$N$200,14,FALSE),0)</f>
        <v>0</v>
      </c>
      <c r="U24" s="107">
        <f>_xlfn.IFNA(VLOOKUP(CONCATENATE($U$5,$B24,$C24),MORT!$A$6:$N$198,14,FALSE),0)</f>
        <v>0</v>
      </c>
      <c r="V24" s="107">
        <f>_xlfn.IFNA(VLOOKUP(CONCATENATE($V$5,$B24,$C24),KAL!$A$8:$N$198,14,FALSE),0)</f>
        <v>0</v>
      </c>
      <c r="W24" s="107">
        <f>_xlfn.IFNA(VLOOKUP(CONCATENATE($W$5,$B24,$C24),GID!$A$8:$N$198,14,FALSE),0)</f>
        <v>0</v>
      </c>
      <c r="X24" s="107">
        <f>_xlfn.IFNA(VLOOKUP(CONCATENATE($X$5,$B24,$C24),KEL!$A$6:$N$198,14,FALSE),0)</f>
        <v>0</v>
      </c>
      <c r="Y24" s="107">
        <f>_xlfn.IFNA(VLOOKUP(CONCATENATE($Y$5,$B24,$C24),ESP!$A$6:$N$198,14,FALSE),0)</f>
        <v>0</v>
      </c>
      <c r="Z24" s="107">
        <f>_xlfn.IFNA(VLOOKUP(CONCATENATE($Z$5,$B24,$C24),MOON!$A$6:$N$195,14,FALSE),0)</f>
        <v>0</v>
      </c>
      <c r="AA24" s="107">
        <f>_xlfn.IFNA(VLOOKUP(CONCATENATE($AA$5,$B24,$C24),DRY!$A$6:$N$200,14,FALSE),0)</f>
        <v>0</v>
      </c>
      <c r="AB24" s="107">
        <f>_xlfn.IFNA(VLOOKUP(CONCATENATE($AB$5,$B24,$C24),WALL!$A$6:$N$200,14,FALSE),0)</f>
        <v>0</v>
      </c>
      <c r="AC24" s="107">
        <f>_xlfn.IFNA(VLOOKUP(CONCATENATE($AC$5,$B24,$C24),PCWA!$A$6:$N$198,14,FALSE),0)</f>
        <v>0</v>
      </c>
      <c r="AD24" s="107"/>
      <c r="AE24" s="107"/>
      <c r="AF24" s="107">
        <f>_xlfn.IFNA(VLOOKUP(CONCATENATE($AF$5,$B24,$C24),KAL!$A$6:$N$200,14,FALSE),0)</f>
        <v>0</v>
      </c>
      <c r="AG24" s="107">
        <f>_xlfn.IFNA(VLOOKUP(CONCATENATE($AG$5,$B24,$C24),DRY!$A$6:$N$198,14,FALSE),0)</f>
        <v>0</v>
      </c>
      <c r="AH24" s="107">
        <f>_xlfn.IFNA(VLOOKUP(CONCATENATE($AH$5,$B24,$C24),Spare5!$A$6:$N$197,14,FALSE),0)</f>
        <v>0</v>
      </c>
      <c r="AI24" s="108">
        <f>_xlfn.IFNA(VLOOKUP(CONCATENATE($AI$5,$B24,$C24),PCWA!$A$6:$N$231,14,FALSE),0)</f>
        <v>0</v>
      </c>
      <c r="AJ24" s="146"/>
    </row>
    <row r="25" spans="1:36" x14ac:dyDescent="0.2">
      <c r="A25" s="605"/>
      <c r="B25" s="102" t="s">
        <v>276</v>
      </c>
      <c r="C25" s="109" t="s">
        <v>277</v>
      </c>
      <c r="D25" s="109"/>
      <c r="E25" s="109" t="s">
        <v>225</v>
      </c>
      <c r="F25" s="110">
        <v>45402</v>
      </c>
      <c r="G25" s="106">
        <v>11</v>
      </c>
      <c r="H25" s="104">
        <f t="shared" si="0"/>
        <v>0</v>
      </c>
      <c r="I25" s="105">
        <f t="shared" si="1"/>
        <v>0</v>
      </c>
      <c r="J25" s="445">
        <f t="shared" si="2"/>
        <v>14</v>
      </c>
      <c r="K25" s="107">
        <f>_xlfn.IFNA(VLOOKUP(CONCATENATE($K$5,$B25,$C25),CAP!$A$6:$N$200,14,FALSE),0)</f>
        <v>0</v>
      </c>
      <c r="L25" s="107">
        <f>_xlfn.IFNA(VLOOKUP(CONCATENATE($L$5,$B25,$C25),'SER1'!$A$6:$N$200,14,FALSE),0)</f>
        <v>0</v>
      </c>
      <c r="M25" s="107">
        <f>_xlfn.IFNA(VLOOKUP(CONCATENATE($M$5,$B25,$C25),ALB!$A$6:$N$200,14,FALSE),0)</f>
        <v>0</v>
      </c>
      <c r="N25" s="107">
        <f>_xlfn.IFNA(VLOOKUP(CONCATENATE($N$5,$B25,$C25),KR!$A$6:$N$117,14,FALSE),0)</f>
        <v>0</v>
      </c>
      <c r="O25" s="107">
        <f>_xlfn.IFNA(VLOOKUP(CONCATENATE($O$5,$B25,$C25),'SER2'!$A$6:$N$200,14,FALSE),0)</f>
        <v>0</v>
      </c>
      <c r="P25" s="107">
        <f>_xlfn.IFNA(VLOOKUP(CONCATENATE($P$5,$B25,$C25),HARV!$A$6:$N$203,14,FALSE),0)</f>
        <v>0</v>
      </c>
      <c r="Q25" s="107">
        <f>_xlfn.IFNA(VLOOKUP(CONCATENATE($Q$5,$B25,$C25),DARD!$A$6:$N$203,14,FALSE),0)</f>
        <v>0</v>
      </c>
      <c r="R25" s="107">
        <f>_xlfn.IFNA(VLOOKUP(CONCATENATE($R$5,$B25,$C25),AVON!$A$6:$N$200,14,FALSE),0)</f>
        <v>0</v>
      </c>
      <c r="S25" s="107">
        <f>_xlfn.IFNA(VLOOKUP(CONCATENATE($S$5,$B25,$C25),MUR!$A$6:$N$200,14,FALSE),0)</f>
        <v>0</v>
      </c>
      <c r="T25" s="107">
        <f>_xlfn.IFNA(VLOOKUP(CONCATENATE($T$5,$B25,$C25),MOOR!$A$6:$N$200,14,FALSE),0)</f>
        <v>0</v>
      </c>
      <c r="U25" s="107">
        <f>_xlfn.IFNA(VLOOKUP(CONCATENATE($U$5,$B25,$C25),MORT!$A$6:$N$198,14,FALSE),0)</f>
        <v>0</v>
      </c>
      <c r="V25" s="107">
        <f>_xlfn.IFNA(VLOOKUP(CONCATENATE($V$5,$B25,$C25),KAL!$A$8:$N$198,14,FALSE),0)</f>
        <v>0</v>
      </c>
      <c r="W25" s="107">
        <f>_xlfn.IFNA(VLOOKUP(CONCATENATE($W$5,$B25,$C25),GID!$A$8:$N$198,14,FALSE),0)</f>
        <v>0</v>
      </c>
      <c r="X25" s="107">
        <f>_xlfn.IFNA(VLOOKUP(CONCATENATE($X$5,$B25,$C25),KEL!$A$6:$N$198,14,FALSE),0)</f>
        <v>0</v>
      </c>
      <c r="Y25" s="107">
        <f>_xlfn.IFNA(VLOOKUP(CONCATENATE($Y$5,$B25,$C25),ESP!$A$6:$N$198,14,FALSE),0)</f>
        <v>0</v>
      </c>
      <c r="Z25" s="107">
        <f>_xlfn.IFNA(VLOOKUP(CONCATENATE($Z$5,$B25,$C25),MOON!$A$6:$N$195,14,FALSE),0)</f>
        <v>0</v>
      </c>
      <c r="AA25" s="107">
        <f>_xlfn.IFNA(VLOOKUP(CONCATENATE($AA$5,$B25,$C25),DRY!$A$6:$N$200,14,FALSE),0)</f>
        <v>0</v>
      </c>
      <c r="AB25" s="107">
        <f>_xlfn.IFNA(VLOOKUP(CONCATENATE($AB$5,$B25,$C25),WALL!$A$6:$N$200,14,FALSE),0)</f>
        <v>0</v>
      </c>
      <c r="AC25" s="107">
        <f>_xlfn.IFNA(VLOOKUP(CONCATENATE($AC$5,$B25,$C25),PCWA!$A$6:$N$198,14,FALSE),0)</f>
        <v>0</v>
      </c>
      <c r="AD25" s="107"/>
      <c r="AE25" s="107"/>
      <c r="AF25" s="107">
        <f>_xlfn.IFNA(VLOOKUP(CONCATENATE($AF$5,$B25,$C25),KAL!$A$6:$N$200,14,FALSE),0)</f>
        <v>0</v>
      </c>
      <c r="AG25" s="107">
        <f>_xlfn.IFNA(VLOOKUP(CONCATENATE($AG$5,$B25,$C25),DRY!$A$6:$N$198,14,FALSE),0)</f>
        <v>0</v>
      </c>
      <c r="AH25" s="107">
        <f>_xlfn.IFNA(VLOOKUP(CONCATENATE($AH$5,$B25,$C25),Spare5!$A$6:$N$197,14,FALSE),0)</f>
        <v>0</v>
      </c>
      <c r="AI25" s="108">
        <f>_xlfn.IFNA(VLOOKUP(CONCATENATE($AI$5,$B25,$C25),PCWA!$A$6:$N$231,14,FALSE),0)</f>
        <v>0</v>
      </c>
      <c r="AJ25" s="145"/>
    </row>
    <row r="26" spans="1:36" x14ac:dyDescent="0.2">
      <c r="A26" s="605"/>
      <c r="B26" s="102" t="s">
        <v>287</v>
      </c>
      <c r="C26" s="109" t="s">
        <v>286</v>
      </c>
      <c r="D26" s="109"/>
      <c r="E26" s="109" t="s">
        <v>177</v>
      </c>
      <c r="F26" s="110">
        <v>45441</v>
      </c>
      <c r="G26" s="106">
        <v>12</v>
      </c>
      <c r="H26" s="104">
        <f t="shared" si="0"/>
        <v>0</v>
      </c>
      <c r="I26" s="105">
        <f t="shared" si="1"/>
        <v>0</v>
      </c>
      <c r="J26" s="445">
        <f t="shared" si="2"/>
        <v>14</v>
      </c>
      <c r="K26" s="107">
        <f>_xlfn.IFNA(VLOOKUP(CONCATENATE($K$5,$B26,$C26),CAP!$A$6:$N$200,14,FALSE),0)</f>
        <v>0</v>
      </c>
      <c r="L26" s="107">
        <f>_xlfn.IFNA(VLOOKUP(CONCATENATE($L$5,$B26,$C26),'SER1'!$A$6:$N$200,14,FALSE),0)</f>
        <v>0</v>
      </c>
      <c r="M26" s="107">
        <f>_xlfn.IFNA(VLOOKUP(CONCATENATE($M$5,$B26,$C26),ALB!$A$6:$N$200,14,FALSE),0)</f>
        <v>0</v>
      </c>
      <c r="N26" s="107">
        <f>_xlfn.IFNA(VLOOKUP(CONCATENATE($N$5,$B26,$C26),KR!$A$6:$N$117,14,FALSE),0)</f>
        <v>0</v>
      </c>
      <c r="O26" s="107">
        <f>_xlfn.IFNA(VLOOKUP(CONCATENATE($O$5,$B26,$C26),'SER2'!$A$6:$N$200,14,FALSE),0)</f>
        <v>0</v>
      </c>
      <c r="P26" s="107">
        <f>_xlfn.IFNA(VLOOKUP(CONCATENATE($P$5,$B26,$C26),HARV!$A$6:$N$203,14,FALSE),0)</f>
        <v>0</v>
      </c>
      <c r="Q26" s="107">
        <f>_xlfn.IFNA(VLOOKUP(CONCATENATE($Q$5,$B26,$C26),DARD!$A$6:$N$203,14,FALSE),0)</f>
        <v>0</v>
      </c>
      <c r="R26" s="107">
        <f>_xlfn.IFNA(VLOOKUP(CONCATENATE($R$5,$B26,$C26),AVON!$A$6:$N$200,14,FALSE),0)</f>
        <v>0</v>
      </c>
      <c r="S26" s="107">
        <f>_xlfn.IFNA(VLOOKUP(CONCATENATE($S$5,$B26,$C26),MUR!$A$6:$N$200,14,FALSE),0)</f>
        <v>0</v>
      </c>
      <c r="T26" s="107">
        <f>_xlfn.IFNA(VLOOKUP(CONCATENATE($T$5,$B26,$C26),MOOR!$A$6:$N$200,14,FALSE),0)</f>
        <v>0</v>
      </c>
      <c r="U26" s="107">
        <f>_xlfn.IFNA(VLOOKUP(CONCATENATE($U$5,$B26,$C26),MORT!$A$6:$N$198,14,FALSE),0)</f>
        <v>0</v>
      </c>
      <c r="V26" s="107">
        <f>_xlfn.IFNA(VLOOKUP(CONCATENATE($V$5,$B26,$C26),KAL!$A$8:$N$198,14,FALSE),0)</f>
        <v>0</v>
      </c>
      <c r="W26" s="107">
        <f>_xlfn.IFNA(VLOOKUP(CONCATENATE($W$5,$B26,$C26),GID!$A$8:$N$198,14,FALSE),0)</f>
        <v>0</v>
      </c>
      <c r="X26" s="107">
        <f>_xlfn.IFNA(VLOOKUP(CONCATENATE($X$5,$B26,$C26),KEL!$A$6:$N$198,14,FALSE),0)</f>
        <v>0</v>
      </c>
      <c r="Y26" s="107">
        <f>_xlfn.IFNA(VLOOKUP(CONCATENATE($Y$5,$B26,$C26),ESP!$A$6:$N$198,14,FALSE),0)</f>
        <v>0</v>
      </c>
      <c r="Z26" s="107">
        <f>_xlfn.IFNA(VLOOKUP(CONCATENATE($Z$5,$B26,$C26),MOON!$A$6:$N$195,14,FALSE),0)</f>
        <v>0</v>
      </c>
      <c r="AA26" s="107">
        <f>_xlfn.IFNA(VLOOKUP(CONCATENATE($AA$5,$B26,$C26),DRY!$A$6:$N$200,14,FALSE),0)</f>
        <v>0</v>
      </c>
      <c r="AB26" s="107">
        <f>_xlfn.IFNA(VLOOKUP(CONCATENATE($AB$5,$B26,$C26),WALL!$A$6:$N$200,14,FALSE),0)</f>
        <v>0</v>
      </c>
      <c r="AC26" s="107">
        <f>_xlfn.IFNA(VLOOKUP(CONCATENATE($AC$5,$B26,$C26),PCWA!$A$6:$N$198,14,FALSE),0)</f>
        <v>0</v>
      </c>
      <c r="AD26" s="107"/>
      <c r="AE26" s="107"/>
      <c r="AF26" s="107">
        <f>_xlfn.IFNA(VLOOKUP(CONCATENATE($AF$5,$B26,$C26),KAL!$A$6:$N$200,14,FALSE),0)</f>
        <v>0</v>
      </c>
      <c r="AG26" s="107">
        <f>_xlfn.IFNA(VLOOKUP(CONCATENATE($AG$5,$B26,$C26),DRY!$A$6:$N$198,14,FALSE),0)</f>
        <v>0</v>
      </c>
      <c r="AH26" s="107">
        <f>_xlfn.IFNA(VLOOKUP(CONCATENATE($AH$5,$B26,$C26),Spare5!$A$6:$N$197,14,FALSE),0)</f>
        <v>0</v>
      </c>
      <c r="AI26" s="108">
        <f>_xlfn.IFNA(VLOOKUP(CONCATENATE($AI$5,$B26,$C26),PCWA!$A$6:$N$231,14,FALSE),0)</f>
        <v>0</v>
      </c>
      <c r="AJ26" s="145"/>
    </row>
    <row r="27" spans="1:36" x14ac:dyDescent="0.2">
      <c r="A27" s="605"/>
      <c r="B27" s="102" t="s">
        <v>349</v>
      </c>
      <c r="C27" s="109" t="s">
        <v>351</v>
      </c>
      <c r="D27" s="109"/>
      <c r="E27" s="109" t="s">
        <v>174</v>
      </c>
      <c r="F27" s="110">
        <v>45490</v>
      </c>
      <c r="G27" s="106">
        <v>9</v>
      </c>
      <c r="H27" s="104">
        <f t="shared" si="0"/>
        <v>0</v>
      </c>
      <c r="I27" s="105">
        <f t="shared" si="1"/>
        <v>0</v>
      </c>
      <c r="J27" s="445">
        <f t="shared" si="2"/>
        <v>14</v>
      </c>
      <c r="K27" s="107">
        <f>_xlfn.IFNA(VLOOKUP(CONCATENATE($K$5,$B27,$C27),CAP!$A$6:$N$200,14,FALSE),0)</f>
        <v>0</v>
      </c>
      <c r="L27" s="107">
        <f>_xlfn.IFNA(VLOOKUP(CONCATENATE($L$5,$B27,$C27),'SER1'!$A$6:$N$200,14,FALSE),0)</f>
        <v>0</v>
      </c>
      <c r="M27" s="107">
        <f>_xlfn.IFNA(VLOOKUP(CONCATENATE($M$5,$B27,$C27),ALB!$A$6:$N$200,14,FALSE),0)</f>
        <v>0</v>
      </c>
      <c r="N27" s="107">
        <f>_xlfn.IFNA(VLOOKUP(CONCATENATE($N$5,$B27,$C27),KR!$A$6:$N$117,14,FALSE),0)</f>
        <v>0</v>
      </c>
      <c r="O27" s="107">
        <f>_xlfn.IFNA(VLOOKUP(CONCATENATE($O$5,$B27,$C27),'SER2'!$A$6:$N$200,14,FALSE),0)</f>
        <v>0</v>
      </c>
      <c r="P27" s="107">
        <f>_xlfn.IFNA(VLOOKUP(CONCATENATE($P$5,$B27,$C27),HARV!$A$6:$N$203,14,FALSE),0)</f>
        <v>0</v>
      </c>
      <c r="Q27" s="107">
        <f>_xlfn.IFNA(VLOOKUP(CONCATENATE($Q$5,$B27,$C27),DARD!$A$6:$N$203,14,FALSE),0)</f>
        <v>0</v>
      </c>
      <c r="R27" s="107">
        <f>_xlfn.IFNA(VLOOKUP(CONCATENATE($R$5,$B27,$C27),AVON!$A$6:$N$200,14,FALSE),0)</f>
        <v>0</v>
      </c>
      <c r="S27" s="107">
        <f>_xlfn.IFNA(VLOOKUP(CONCATENATE($S$5,$B27,$C27),MUR!$A$6:$N$200,14,FALSE),0)</f>
        <v>0</v>
      </c>
      <c r="T27" s="107">
        <f>_xlfn.IFNA(VLOOKUP(CONCATENATE($T$5,$B27,$C27),MOOR!$A$6:$N$200,14,FALSE),0)</f>
        <v>0</v>
      </c>
      <c r="U27" s="107">
        <f>_xlfn.IFNA(VLOOKUP(CONCATENATE($U$5,$B27,$C27),MORT!$A$6:$N$198,14,FALSE),0)</f>
        <v>0</v>
      </c>
      <c r="V27" s="107">
        <f>_xlfn.IFNA(VLOOKUP(CONCATENATE($V$5,$B27,$C27),KAL!$A$8:$N$198,14,FALSE),0)</f>
        <v>0</v>
      </c>
      <c r="W27" s="107">
        <f>_xlfn.IFNA(VLOOKUP(CONCATENATE($W$5,$B27,$C27),GID!$A$8:$N$198,14,FALSE),0)</f>
        <v>0</v>
      </c>
      <c r="X27" s="107">
        <f>_xlfn.IFNA(VLOOKUP(CONCATENATE($X$5,$B27,$C27),KEL!$A$6:$N$198,14,FALSE),0)</f>
        <v>0</v>
      </c>
      <c r="Y27" s="107">
        <f>_xlfn.IFNA(VLOOKUP(CONCATENATE($Y$5,$B27,$C27),ESP!$A$6:$N$198,14,FALSE),0)</f>
        <v>0</v>
      </c>
      <c r="Z27" s="107">
        <f>_xlfn.IFNA(VLOOKUP(CONCATENATE($Z$5,$B27,$C27),MOON!$A$6:$N$195,14,FALSE),0)</f>
        <v>0</v>
      </c>
      <c r="AA27" s="107">
        <f>_xlfn.IFNA(VLOOKUP(CONCATENATE($AA$5,$B27,$C27),DRY!$A$6:$N$200,14,FALSE),0)</f>
        <v>0</v>
      </c>
      <c r="AB27" s="107">
        <f>_xlfn.IFNA(VLOOKUP(CONCATENATE($AB$5,$B27,$C27),WALL!$A$6:$N$200,14,FALSE),0)</f>
        <v>0</v>
      </c>
      <c r="AC27" s="107">
        <f>_xlfn.IFNA(VLOOKUP(CONCATENATE($AC$5,$B27,$C27),PCWA!$A$6:$N$198,14,FALSE),0)</f>
        <v>0</v>
      </c>
      <c r="AD27" s="107"/>
      <c r="AE27" s="107"/>
      <c r="AF27" s="107">
        <f>_xlfn.IFNA(VLOOKUP(CONCATENATE($AF$5,$B27,$C27),KAL!$A$6:$N$200,14,FALSE),0)</f>
        <v>0</v>
      </c>
      <c r="AG27" s="107">
        <f>_xlfn.IFNA(VLOOKUP(CONCATENATE($AG$5,$B27,$C27),DRY!$A$6:$N$198,14,FALSE),0)</f>
        <v>0</v>
      </c>
      <c r="AH27" s="107">
        <f>_xlfn.IFNA(VLOOKUP(CONCATENATE($AH$5,$B27,$C27),Spare5!$A$6:$N$197,14,FALSE),0)</f>
        <v>0</v>
      </c>
      <c r="AI27" s="108">
        <f>_xlfn.IFNA(VLOOKUP(CONCATENATE($AI$5,$B27,$C27),PCWA!$A$6:$N$231,14,FALSE),0)</f>
        <v>0</v>
      </c>
      <c r="AJ27" s="145"/>
    </row>
    <row r="28" spans="1:36" x14ac:dyDescent="0.2">
      <c r="A28" s="605"/>
      <c r="B28" s="102"/>
      <c r="C28" s="109"/>
      <c r="D28" s="109"/>
      <c r="E28" s="109"/>
      <c r="F28" s="110"/>
      <c r="G28" s="106"/>
      <c r="H28" s="104">
        <f t="shared" ref="H28" si="3">COUNTIF(K28:AJ28,"&gt;0")</f>
        <v>0</v>
      </c>
      <c r="I28" s="105">
        <f t="shared" ref="I28" si="4">SUM(K28:AK28)</f>
        <v>0</v>
      </c>
      <c r="J28" s="445"/>
      <c r="K28" s="107">
        <f>_xlfn.IFNA(VLOOKUP(CONCATENATE($K$5,$B28,$C28),CAP!$A$6:$N$200,14,FALSE),0)</f>
        <v>0</v>
      </c>
      <c r="L28" s="107">
        <f>_xlfn.IFNA(VLOOKUP(CONCATENATE($L$5,$B28,$C28),'SER1'!$A$6:$N$200,14,FALSE),0)</f>
        <v>0</v>
      </c>
      <c r="M28" s="107">
        <f>_xlfn.IFNA(VLOOKUP(CONCATENATE($M$5,$B28,$C28),ALB!$A$6:$N$200,14,FALSE),0)</f>
        <v>0</v>
      </c>
      <c r="N28" s="107">
        <f>_xlfn.IFNA(VLOOKUP(CONCATENATE($N$5,$B28,$C28),KR!$A$6:$N$117,14,FALSE),0)</f>
        <v>0</v>
      </c>
      <c r="O28" s="107">
        <f>_xlfn.IFNA(VLOOKUP(CONCATENATE($O$5,$B28,$C28),'SER2'!$A$6:$N$200,14,FALSE),0)</f>
        <v>0</v>
      </c>
      <c r="P28" s="107">
        <f>_xlfn.IFNA(VLOOKUP(CONCATENATE($P$5,$B28,$C28),HARV!$A$6:$N$203,14,FALSE),0)</f>
        <v>0</v>
      </c>
      <c r="Q28" s="107">
        <f>_xlfn.IFNA(VLOOKUP(CONCATENATE($Q$5,$B28,$C28),DARD!$A$6:$N$203,14,FALSE),0)</f>
        <v>0</v>
      </c>
      <c r="R28" s="107">
        <f>_xlfn.IFNA(VLOOKUP(CONCATENATE($R$5,$B28,$C28),AVON!$A$6:$N$200,14,FALSE),0)</f>
        <v>0</v>
      </c>
      <c r="S28" s="107">
        <f>_xlfn.IFNA(VLOOKUP(CONCATENATE($S$5,$B28,$C28),MUR!$A$6:$N$200,14,FALSE),0)</f>
        <v>0</v>
      </c>
      <c r="T28" s="107">
        <f>_xlfn.IFNA(VLOOKUP(CONCATENATE($T$5,$B28,$C28),MOOR!$A$6:$N$200,14,FALSE),0)</f>
        <v>0</v>
      </c>
      <c r="U28" s="107">
        <f>_xlfn.IFNA(VLOOKUP(CONCATENATE($U$5,$B28,$C28),MORT!$A$6:$N$198,14,FALSE),0)</f>
        <v>0</v>
      </c>
      <c r="V28" s="107">
        <f>_xlfn.IFNA(VLOOKUP(CONCATENATE($V$5,$B28,$C28),KAL!$A$8:$N$198,14,FALSE),0)</f>
        <v>0</v>
      </c>
      <c r="W28" s="107">
        <f>_xlfn.IFNA(VLOOKUP(CONCATENATE($W$5,$B28,$C28),GID!$A$8:$N$198,14,FALSE),0)</f>
        <v>0</v>
      </c>
      <c r="X28" s="107">
        <f>_xlfn.IFNA(VLOOKUP(CONCATENATE($X$5,$B28,$C28),KEL!$A$6:$N$198,14,FALSE),0)</f>
        <v>0</v>
      </c>
      <c r="Y28" s="107">
        <f>_xlfn.IFNA(VLOOKUP(CONCATENATE($Y$5,$B28,$C28),ESP!$A$6:$N$198,14,FALSE),0)</f>
        <v>0</v>
      </c>
      <c r="Z28" s="107">
        <f>_xlfn.IFNA(VLOOKUP(CONCATENATE($Z$5,$B28,$C28),MOON!$A$6:$N$195,14,FALSE),0)</f>
        <v>0</v>
      </c>
      <c r="AA28" s="107">
        <f>_xlfn.IFNA(VLOOKUP(CONCATENATE($AA$5,$B28,$C28),DRY!$A$6:$N$200,14,FALSE),0)</f>
        <v>0</v>
      </c>
      <c r="AB28" s="107">
        <f>_xlfn.IFNA(VLOOKUP(CONCATENATE($AB$5,$B28,$C28),WALL!$A$6:$N$200,14,FALSE),0)</f>
        <v>0</v>
      </c>
      <c r="AC28" s="107">
        <f>_xlfn.IFNA(VLOOKUP(CONCATENATE($AC$5,$B28,$C28),PCWA!$A$6:$N$198,14,FALSE),0)</f>
        <v>0</v>
      </c>
      <c r="AD28" s="107"/>
      <c r="AE28" s="107"/>
      <c r="AF28" s="107">
        <f>_xlfn.IFNA(VLOOKUP(CONCATENATE($AF$5,$B28,$C28),KAL!$A$6:$N$200,14,FALSE),0)</f>
        <v>0</v>
      </c>
      <c r="AG28" s="107">
        <f>_xlfn.IFNA(VLOOKUP(CONCATENATE($AG$5,$B28,$C28),DRY!$A$6:$N$198,14,FALSE),0)</f>
        <v>0</v>
      </c>
      <c r="AH28" s="107">
        <f>_xlfn.IFNA(VLOOKUP(CONCATENATE($AH$5,$B28,$C28),Spare5!$A$6:$N$197,14,FALSE),0)</f>
        <v>0</v>
      </c>
      <c r="AI28" s="108">
        <f>_xlfn.IFNA(VLOOKUP(CONCATENATE($AI$5,$B28,$C28),PCWA!$A$6:$N$231,14,FALSE),0)</f>
        <v>0</v>
      </c>
      <c r="AJ28" s="146"/>
    </row>
    <row r="29" spans="1:36" x14ac:dyDescent="0.2">
      <c r="A29" s="605"/>
      <c r="B29" s="102"/>
      <c r="C29" s="109"/>
      <c r="D29" s="109"/>
      <c r="E29" s="109"/>
      <c r="F29" s="110"/>
      <c r="G29" s="106"/>
      <c r="H29" s="104">
        <f t="shared" ref="H29:H31" si="5">COUNTIF(K29:AJ29,"&gt;0")</f>
        <v>0</v>
      </c>
      <c r="I29" s="105">
        <f t="shared" ref="I29:I31" si="6">SUM(K29:AK29)</f>
        <v>0</v>
      </c>
      <c r="J29" s="445"/>
      <c r="K29" s="107">
        <f>_xlfn.IFNA(VLOOKUP(CONCATENATE($K$5,$B29,$C29),CAP!$A$6:$N$200,14,FALSE),0)</f>
        <v>0</v>
      </c>
      <c r="L29" s="107">
        <f>_xlfn.IFNA(VLOOKUP(CONCATENATE($L$5,$B29,$C29),'SER1'!$A$6:$N$200,14,FALSE),0)</f>
        <v>0</v>
      </c>
      <c r="M29" s="107">
        <f>_xlfn.IFNA(VLOOKUP(CONCATENATE($M$5,$B29,$C29),ALB!$A$6:$N$200,14,FALSE),0)</f>
        <v>0</v>
      </c>
      <c r="N29" s="107">
        <f>_xlfn.IFNA(VLOOKUP(CONCATENATE($N$5,$B29,$C29),KR!$A$6:$N$117,14,FALSE),0)</f>
        <v>0</v>
      </c>
      <c r="O29" s="107">
        <f>_xlfn.IFNA(VLOOKUP(CONCATENATE($O$5,$B29,$C29),'SER2'!$A$6:$N$200,14,FALSE),0)</f>
        <v>0</v>
      </c>
      <c r="P29" s="107">
        <f>_xlfn.IFNA(VLOOKUP(CONCATENATE($P$5,$B29,$C29),HARV!$A$6:$N$203,14,FALSE),0)</f>
        <v>0</v>
      </c>
      <c r="Q29" s="107">
        <f>_xlfn.IFNA(VLOOKUP(CONCATENATE($Q$5,$B29,$C29),DARD!$A$6:$N$203,14,FALSE),0)</f>
        <v>0</v>
      </c>
      <c r="R29" s="107">
        <f>_xlfn.IFNA(VLOOKUP(CONCATENATE($R$5,$B29,$C29),AVON!$A$6:$N$200,14,FALSE),0)</f>
        <v>0</v>
      </c>
      <c r="S29" s="107">
        <f>_xlfn.IFNA(VLOOKUP(CONCATENATE($S$5,$B29,$C29),MUR!$A$6:$N$200,14,FALSE),0)</f>
        <v>0</v>
      </c>
      <c r="T29" s="107">
        <f>_xlfn.IFNA(VLOOKUP(CONCATENATE($T$5,$B29,$C29),MOOR!$A$6:$N$200,14,FALSE),0)</f>
        <v>0</v>
      </c>
      <c r="U29" s="107">
        <f>_xlfn.IFNA(VLOOKUP(CONCATENATE($U$5,$B29,$C29),MORT!$A$6:$N$198,14,FALSE),0)</f>
        <v>0</v>
      </c>
      <c r="V29" s="107">
        <f>_xlfn.IFNA(VLOOKUP(CONCATENATE($V$5,$B29,$C29),KAL!$A$8:$N$198,14,FALSE),0)</f>
        <v>0</v>
      </c>
      <c r="W29" s="107">
        <f>_xlfn.IFNA(VLOOKUP(CONCATENATE($W$5,$B29,$C29),GID!$A$8:$N$198,14,FALSE),0)</f>
        <v>0</v>
      </c>
      <c r="X29" s="107">
        <f>_xlfn.IFNA(VLOOKUP(CONCATENATE($X$5,$B29,$C29),KEL!$A$6:$N$198,14,FALSE),0)</f>
        <v>0</v>
      </c>
      <c r="Y29" s="107">
        <f>_xlfn.IFNA(VLOOKUP(CONCATENATE($Y$5,$B29,$C29),ESP!$A$6:$N$198,14,FALSE),0)</f>
        <v>0</v>
      </c>
      <c r="Z29" s="107">
        <f>_xlfn.IFNA(VLOOKUP(CONCATENATE($Z$5,$B29,$C29),MOON!$A$6:$N$195,14,FALSE),0)</f>
        <v>0</v>
      </c>
      <c r="AA29" s="107">
        <f>_xlfn.IFNA(VLOOKUP(CONCATENATE($AA$5,$B29,$C29),DRY!$A$6:$N$200,14,FALSE),0)</f>
        <v>0</v>
      </c>
      <c r="AB29" s="107">
        <f>_xlfn.IFNA(VLOOKUP(CONCATENATE($AB$5,$B29,$C29),WALL!$A$6:$N$200,14,FALSE),0)</f>
        <v>0</v>
      </c>
      <c r="AC29" s="107">
        <f>_xlfn.IFNA(VLOOKUP(CONCATENATE($AC$5,$B29,$C29),PCWA!$A$6:$N$198,14,FALSE),0)</f>
        <v>0</v>
      </c>
      <c r="AD29" s="107"/>
      <c r="AE29" s="107"/>
      <c r="AF29" s="107">
        <f>_xlfn.IFNA(VLOOKUP(CONCATENATE($AF$5,$B29,$C29),KAL!$A$6:$N$200,14,FALSE),0)</f>
        <v>0</v>
      </c>
      <c r="AG29" s="107">
        <f>_xlfn.IFNA(VLOOKUP(CONCATENATE($AG$5,$B29,$C29),DRY!$A$6:$N$198,14,FALSE),0)</f>
        <v>0</v>
      </c>
      <c r="AH29" s="107">
        <f>_xlfn.IFNA(VLOOKUP(CONCATENATE($AH$5,$B29,$C29),Spare5!$A$6:$N$197,14,FALSE),0)</f>
        <v>0</v>
      </c>
      <c r="AI29" s="108">
        <f>_xlfn.IFNA(VLOOKUP(CONCATENATE($AI$5,$B29,$C29),PCWA!$A$6:$N$231,14,FALSE),0)</f>
        <v>0</v>
      </c>
      <c r="AJ29" s="146"/>
    </row>
    <row r="30" spans="1:36" x14ac:dyDescent="0.2">
      <c r="A30" s="605"/>
      <c r="B30" s="102"/>
      <c r="C30" s="109"/>
      <c r="D30" s="109"/>
      <c r="E30" s="109"/>
      <c r="F30" s="110"/>
      <c r="G30" s="106"/>
      <c r="H30" s="104">
        <f t="shared" si="5"/>
        <v>0</v>
      </c>
      <c r="I30" s="105">
        <f t="shared" si="6"/>
        <v>0</v>
      </c>
      <c r="J30" s="445"/>
      <c r="K30" s="107">
        <f>_xlfn.IFNA(VLOOKUP(CONCATENATE($K$5,$B30,$C30),CAP!$A$6:$N$200,14,FALSE),0)</f>
        <v>0</v>
      </c>
      <c r="L30" s="107">
        <f>_xlfn.IFNA(VLOOKUP(CONCATENATE($L$5,$B30,$C30),'SER1'!$A$6:$N$200,14,FALSE),0)</f>
        <v>0</v>
      </c>
      <c r="M30" s="107">
        <f>_xlfn.IFNA(VLOOKUP(CONCATENATE($M$5,$B30,$C30),ALB!$A$6:$N$200,14,FALSE),0)</f>
        <v>0</v>
      </c>
      <c r="N30" s="107">
        <f>_xlfn.IFNA(VLOOKUP(CONCATENATE($N$5,$B30,$C30),KR!$A$6:$N$117,14,FALSE),0)</f>
        <v>0</v>
      </c>
      <c r="O30" s="107">
        <f>_xlfn.IFNA(VLOOKUP(CONCATENATE($O$5,$B30,$C30),'SER2'!$A$6:$N$200,14,FALSE),0)</f>
        <v>0</v>
      </c>
      <c r="P30" s="107">
        <f>_xlfn.IFNA(VLOOKUP(CONCATENATE($P$5,$B30,$C30),HARV!$A$6:$N$203,14,FALSE),0)</f>
        <v>0</v>
      </c>
      <c r="Q30" s="107">
        <f>_xlfn.IFNA(VLOOKUP(CONCATENATE($Q$5,$B30,$C30),DARD!$A$6:$N$203,14,FALSE),0)</f>
        <v>0</v>
      </c>
      <c r="R30" s="107">
        <f>_xlfn.IFNA(VLOOKUP(CONCATENATE($R$5,$B30,$C30),AVON!$A$6:$N$200,14,FALSE),0)</f>
        <v>0</v>
      </c>
      <c r="S30" s="107">
        <f>_xlfn.IFNA(VLOOKUP(CONCATENATE($S$5,$B30,$C30),MUR!$A$6:$N$200,14,FALSE),0)</f>
        <v>0</v>
      </c>
      <c r="T30" s="107">
        <f>_xlfn.IFNA(VLOOKUP(CONCATENATE($T$5,$B30,$C30),MOOR!$A$6:$N$200,14,FALSE),0)</f>
        <v>0</v>
      </c>
      <c r="U30" s="107">
        <f>_xlfn.IFNA(VLOOKUP(CONCATENATE($U$5,$B30,$C30),MORT!$A$6:$N$198,14,FALSE),0)</f>
        <v>0</v>
      </c>
      <c r="V30" s="107">
        <f>_xlfn.IFNA(VLOOKUP(CONCATENATE($V$5,$B30,$C30),KAL!$A$8:$N$198,14,FALSE),0)</f>
        <v>0</v>
      </c>
      <c r="W30" s="107">
        <f>_xlfn.IFNA(VLOOKUP(CONCATENATE($W$5,$B30,$C30),GID!$A$8:$N$198,14,FALSE),0)</f>
        <v>0</v>
      </c>
      <c r="X30" s="107">
        <f>_xlfn.IFNA(VLOOKUP(CONCATENATE($X$5,$B30,$C30),KEL!$A$6:$N$198,14,FALSE),0)</f>
        <v>0</v>
      </c>
      <c r="Y30" s="107">
        <f>_xlfn.IFNA(VLOOKUP(CONCATENATE($Y$5,$B30,$C30),ESP!$A$6:$N$198,14,FALSE),0)</f>
        <v>0</v>
      </c>
      <c r="Z30" s="107">
        <f>_xlfn.IFNA(VLOOKUP(CONCATENATE($Z$5,$B30,$C30),MOON!$A$6:$N$195,14,FALSE),0)</f>
        <v>0</v>
      </c>
      <c r="AA30" s="107">
        <f>_xlfn.IFNA(VLOOKUP(CONCATENATE($AA$5,$B30,$C30),DRY!$A$6:$N$200,14,FALSE),0)</f>
        <v>0</v>
      </c>
      <c r="AB30" s="107">
        <f>_xlfn.IFNA(VLOOKUP(CONCATENATE($AB$5,$B30,$C30),WALL!$A$6:$N$200,14,FALSE),0)</f>
        <v>0</v>
      </c>
      <c r="AC30" s="107">
        <f>_xlfn.IFNA(VLOOKUP(CONCATENATE($AC$5,$B30,$C30),PCWA!$A$6:$N$198,14,FALSE),0)</f>
        <v>0</v>
      </c>
      <c r="AD30" s="107"/>
      <c r="AE30" s="107"/>
      <c r="AF30" s="107">
        <f>_xlfn.IFNA(VLOOKUP(CONCATENATE($AF$5,$B30,$C30),KAL!$A$6:$N$200,14,FALSE),0)</f>
        <v>0</v>
      </c>
      <c r="AG30" s="107">
        <f>_xlfn.IFNA(VLOOKUP(CONCATENATE($AG$5,$B30,$C30),DRY!$A$6:$N$198,14,FALSE),0)</f>
        <v>0</v>
      </c>
      <c r="AH30" s="107">
        <f>_xlfn.IFNA(VLOOKUP(CONCATENATE($AH$5,$B30,$C30),Spare5!$A$6:$N$197,14,FALSE),0)</f>
        <v>0</v>
      </c>
      <c r="AI30" s="108">
        <f>_xlfn.IFNA(VLOOKUP(CONCATENATE($AI$5,$B30,$C30),PCWA!$A$6:$N$231,14,FALSE),0)</f>
        <v>0</v>
      </c>
      <c r="AJ30" s="146"/>
    </row>
    <row r="31" spans="1:36" x14ac:dyDescent="0.2">
      <c r="A31" s="605"/>
      <c r="B31" s="102"/>
      <c r="C31" s="109"/>
      <c r="D31" s="103"/>
      <c r="E31" s="103"/>
      <c r="F31" s="110"/>
      <c r="G31" s="106"/>
      <c r="H31" s="104">
        <f t="shared" si="5"/>
        <v>0</v>
      </c>
      <c r="I31" s="105">
        <f t="shared" si="6"/>
        <v>0</v>
      </c>
      <c r="J31" s="445"/>
      <c r="K31" s="107">
        <f>_xlfn.IFNA(VLOOKUP(CONCATENATE($K$5,$B31,$C31),CAP!$A$6:$N$200,14,FALSE),0)</f>
        <v>0</v>
      </c>
      <c r="L31" s="107">
        <f>_xlfn.IFNA(VLOOKUP(CONCATENATE($L$5,$B31,$C31),'SER1'!$A$6:$N$200,14,FALSE),0)</f>
        <v>0</v>
      </c>
      <c r="M31" s="107">
        <f>_xlfn.IFNA(VLOOKUP(CONCATENATE($M$5,$B31,$C31),ALB!$A$6:$N$200,14,FALSE),0)</f>
        <v>0</v>
      </c>
      <c r="N31" s="107">
        <f>_xlfn.IFNA(VLOOKUP(CONCATENATE($N$5,$B31,$C31),KR!$A$6:$N$117,14,FALSE),0)</f>
        <v>0</v>
      </c>
      <c r="O31" s="107">
        <f>_xlfn.IFNA(VLOOKUP(CONCATENATE($O$5,$B31,$C31),'SER2'!$A$6:$N$200,14,FALSE),0)</f>
        <v>0</v>
      </c>
      <c r="P31" s="107"/>
      <c r="Q31" s="107">
        <f>_xlfn.IFNA(VLOOKUP(CONCATENATE($Q$5,$B31,$C31),DARD!$A$6:$N$203,14,FALSE),0)</f>
        <v>0</v>
      </c>
      <c r="R31" s="107">
        <f>_xlfn.IFNA(VLOOKUP(CONCATENATE($R$5,$B31,$C31),AVON!$A$6:$N$200,14,FALSE),0)</f>
        <v>0</v>
      </c>
      <c r="S31" s="107">
        <f>_xlfn.IFNA(VLOOKUP(CONCATENATE($S$5,$B31,$C31),MUR!$A$6:$N$200,14,FALSE),0)</f>
        <v>0</v>
      </c>
      <c r="T31" s="107">
        <f>_xlfn.IFNA(VLOOKUP(CONCATENATE($T$5,$B31,$C31),MOOR!$A$6:$N$200,14,FALSE),0)</f>
        <v>0</v>
      </c>
      <c r="U31" s="107">
        <f>_xlfn.IFNA(VLOOKUP(CONCATENATE($U$5,$B31,$C31),MORT!$A$6:$N$198,14,FALSE),0)</f>
        <v>0</v>
      </c>
      <c r="V31" s="107">
        <f>_xlfn.IFNA(VLOOKUP(CONCATENATE($V$5,$B31,$C31),KAL!$A$8:$N$198,14,FALSE),0)</f>
        <v>0</v>
      </c>
      <c r="W31" s="107">
        <f>_xlfn.IFNA(VLOOKUP(CONCATENATE($W$5,$B31,$C31),GID!$A$8:$N$198,14,FALSE),0)</f>
        <v>0</v>
      </c>
      <c r="X31" s="107">
        <f>_xlfn.IFNA(VLOOKUP(CONCATENATE($X$5,$B31,$C31),KEL!$A$6:$N$198,14,FALSE),0)</f>
        <v>0</v>
      </c>
      <c r="Y31" s="107">
        <f>_xlfn.IFNA(VLOOKUP(CONCATENATE($Y$5,$B31,$C31),ESP!$A$6:$N$198,14,FALSE),0)</f>
        <v>0</v>
      </c>
      <c r="Z31" s="107">
        <f>_xlfn.IFNA(VLOOKUP(CONCATENATE($Z$5,$B31,$C31),MOON!$A$6:$N$195,14,FALSE),0)</f>
        <v>0</v>
      </c>
      <c r="AA31" s="107">
        <f>_xlfn.IFNA(VLOOKUP(CONCATENATE($AA$5,$B31,$C31),DRY!$A$6:$N$200,14,FALSE),0)</f>
        <v>0</v>
      </c>
      <c r="AB31" s="107">
        <f>_xlfn.IFNA(VLOOKUP(CONCATENATE($AB$5,$B31,$C31),WALL!$A$6:$N$200,14,FALSE),0)</f>
        <v>0</v>
      </c>
      <c r="AC31" s="107">
        <f>_xlfn.IFNA(VLOOKUP(CONCATENATE($AC$5,$B31,$C31),PCWA!$A$6:$N$198,14,FALSE),0)</f>
        <v>0</v>
      </c>
      <c r="AD31" s="107"/>
      <c r="AE31" s="107"/>
      <c r="AF31" s="107">
        <f>_xlfn.IFNA(VLOOKUP(CONCATENATE($AF$5,$B31,$C31),KAL!$A$6:$N$200,14,FALSE),0)</f>
        <v>0</v>
      </c>
      <c r="AG31" s="107">
        <f>_xlfn.IFNA(VLOOKUP(CONCATENATE($AG$5,$B31,$C31),DRY!$A$6:$N$198,14,FALSE),0)</f>
        <v>0</v>
      </c>
      <c r="AH31" s="107">
        <f>_xlfn.IFNA(VLOOKUP(CONCATENATE($AH$5,$B31,$C31),Spare5!$A$6:$N$197,14,FALSE),0)</f>
        <v>0</v>
      </c>
      <c r="AI31" s="108">
        <f>_xlfn.IFNA(VLOOKUP(CONCATENATE($AI$5,$B31,$C31),PCWA!$A$6:$N$231,14,FALSE),0)</f>
        <v>0</v>
      </c>
      <c r="AJ31" s="146"/>
    </row>
    <row r="32" spans="1:36" x14ac:dyDescent="0.2">
      <c r="A32" s="605"/>
      <c r="B32" s="102"/>
      <c r="C32" s="109"/>
      <c r="D32" s="109"/>
      <c r="E32" s="109"/>
      <c r="F32" s="110"/>
      <c r="G32" s="106"/>
      <c r="H32" s="104"/>
      <c r="I32" s="105"/>
      <c r="J32" s="445"/>
      <c r="K32" s="107">
        <f>_xlfn.IFNA(VLOOKUP(CONCATENATE($K$5,$B32,$C32),CAP!$A$6:$N$200,14,FALSE),0)</f>
        <v>0</v>
      </c>
      <c r="L32" s="107">
        <f>_xlfn.IFNA(VLOOKUP(CONCATENATE($L$5,$B32,$C32),'SER1'!$A$6:$N$200,14,FALSE),0)</f>
        <v>0</v>
      </c>
      <c r="M32" s="107">
        <f>_xlfn.IFNA(VLOOKUP(CONCATENATE($M$5,$B32,$C32),ALB!$A$6:$N$200,14,FALSE),0)</f>
        <v>0</v>
      </c>
      <c r="N32" s="107">
        <f>_xlfn.IFNA(VLOOKUP(CONCATENATE($N$5,$B32,$C32),KR!$A$6:$N$117,14,FALSE),0)</f>
        <v>0</v>
      </c>
      <c r="O32" s="107">
        <f>_xlfn.IFNA(VLOOKUP(CONCATENATE($O$5,$B32,$C32),'SER2'!$A$6:$N$200,14,FALSE),0)</f>
        <v>0</v>
      </c>
      <c r="P32" s="107"/>
      <c r="Q32" s="107">
        <f>_xlfn.IFNA(VLOOKUP(CONCATENATE($Q$5,$B32,$C32),DARD!$A$6:$N$203,14,FALSE),0)</f>
        <v>0</v>
      </c>
      <c r="R32" s="107">
        <f>_xlfn.IFNA(VLOOKUP(CONCATENATE($R$5,$B32,$C32),AVON!$A$6:$N$200,14,FALSE),0)</f>
        <v>0</v>
      </c>
      <c r="S32" s="107">
        <f>_xlfn.IFNA(VLOOKUP(CONCATENATE($S$5,$B32,$C32),MUR!$A$6:$N$200,14,FALSE),0)</f>
        <v>0</v>
      </c>
      <c r="T32" s="107">
        <f>_xlfn.IFNA(VLOOKUP(CONCATENATE($T$5,$B32,$C32),MOOR!$A$6:$N$200,14,FALSE),0)</f>
        <v>0</v>
      </c>
      <c r="U32" s="107">
        <f>_xlfn.IFNA(VLOOKUP(CONCATENATE($U$5,$B32,$C32),MORT!$A$6:$N$198,14,FALSE),0)</f>
        <v>0</v>
      </c>
      <c r="V32" s="107">
        <f>_xlfn.IFNA(VLOOKUP(CONCATENATE($V$5,$B32,$C32),KAL!$A$8:$N$198,14,FALSE),0)</f>
        <v>0</v>
      </c>
      <c r="W32" s="107">
        <f>_xlfn.IFNA(VLOOKUP(CONCATENATE($W$5,$B32,$C32),GID!$A$8:$N$198,14,FALSE),0)</f>
        <v>0</v>
      </c>
      <c r="X32" s="107">
        <f>_xlfn.IFNA(VLOOKUP(CONCATENATE($X$5,$B32,$C32),KEL!$A$6:$N$198,14,FALSE),0)</f>
        <v>0</v>
      </c>
      <c r="Y32" s="107">
        <f>_xlfn.IFNA(VLOOKUP(CONCATENATE($Y$5,$B32,$C32),ESP!$A$6:$N$198,14,FALSE),0)</f>
        <v>0</v>
      </c>
      <c r="Z32" s="107">
        <f>_xlfn.IFNA(VLOOKUP(CONCATENATE($Z$5,$B32,$C32),MOON!$A$6:$N$195,14,FALSE),0)</f>
        <v>0</v>
      </c>
      <c r="AA32" s="107">
        <f>_xlfn.IFNA(VLOOKUP(CONCATENATE($AA$5,$B32,$C32),DRY!$A$6:$N$200,14,FALSE),0)</f>
        <v>0</v>
      </c>
      <c r="AB32" s="107">
        <f>_xlfn.IFNA(VLOOKUP(CONCATENATE($AB$5,$B32,$C32),WALL!$A$6:$N$200,14,FALSE),0)</f>
        <v>0</v>
      </c>
      <c r="AC32" s="107">
        <f>_xlfn.IFNA(VLOOKUP(CONCATENATE($AC$5,$B32,$C32),PCWA!$A$6:$N$198,14,FALSE),0)</f>
        <v>0</v>
      </c>
      <c r="AD32" s="107"/>
      <c r="AE32" s="107"/>
      <c r="AF32" s="107">
        <f>_xlfn.IFNA(VLOOKUP(CONCATENATE($AF$5,$B32,$C32),KAL!$A$6:$N$200,14,FALSE),0)</f>
        <v>0</v>
      </c>
      <c r="AG32" s="107">
        <f>_xlfn.IFNA(VLOOKUP(CONCATENATE($AG$5,$B32,$C32),DRY!$A$6:$N$198,14,FALSE),0)</f>
        <v>0</v>
      </c>
      <c r="AH32" s="107">
        <f>_xlfn.IFNA(VLOOKUP(CONCATENATE($AH$5,$B32,$C32),Spare5!$A$6:$N$197,14,FALSE),0)</f>
        <v>0</v>
      </c>
      <c r="AI32" s="108">
        <f>_xlfn.IFNA(VLOOKUP(CONCATENATE($AI$5,$B32,$C32),PCWA!$A$6:$N$231,14,FALSE),0)</f>
        <v>0</v>
      </c>
      <c r="AJ32" s="145"/>
    </row>
    <row r="33" spans="1:36" x14ac:dyDescent="0.2">
      <c r="A33" s="605"/>
      <c r="B33" s="102"/>
      <c r="C33" s="109"/>
      <c r="D33" s="109"/>
      <c r="E33" s="109"/>
      <c r="F33" s="110"/>
      <c r="G33" s="106"/>
      <c r="H33" s="104"/>
      <c r="I33" s="105"/>
      <c r="J33" s="106"/>
      <c r="K33" s="107">
        <f>_xlfn.IFNA(VLOOKUP(CONCATENATE($K$5,$B33,$C33),'SER1'!$A$6:$N$200,14,FALSE),0)</f>
        <v>0</v>
      </c>
      <c r="L33" s="107">
        <f>_xlfn.IFNA(VLOOKUP(CONCATENATE($L$5,$B33,$C33),ALB!$A$6:$N$200,14,FALSE),0)</f>
        <v>0</v>
      </c>
      <c r="M33" s="107">
        <f>_xlfn.IFNA(VLOOKUP(CONCATENATE($M$5,$B33,$C33),KR!$A$6:$N$182,14,FALSE),0)</f>
        <v>0</v>
      </c>
      <c r="N33" s="107">
        <f>_xlfn.IFNA(VLOOKUP(CONCATENATE($N$5,$B33,$C33),DARD!$A$6:$N$135,14,FALSE),0)</f>
        <v>0</v>
      </c>
      <c r="O33" s="107">
        <f>_xlfn.IFNA(VLOOKUP(CONCATENATE($O$5,$B33,$C33),AVON!$A$6:$N$144,14,FALSE),0)</f>
        <v>0</v>
      </c>
      <c r="P33" s="107"/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_xlfn.IFNA(VLOOKUP(CONCATENATE($V$5,$B33,$C33),MOON!$A$8:$N$198,14,FALSE),0)</f>
        <v>0</v>
      </c>
      <c r="W33" s="107">
        <f>_xlfn.IFNA(VLOOKUP(CONCATENATE($W$5,$B33,$C33),DRY!$A$8:$N$198,14,FALSE),0)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_xlfn.IFNA(VLOOKUP(CONCATENATE($Y$5,$B33,$C33),[4]PCWA!$A$6:$N$198,14,FALSE),0)</f>
        <v>0</v>
      </c>
      <c r="Z33" s="107">
        <f>_xlfn.IFNA(VLOOKUP(CONCATENATE($Z$5,$B33,$C33),MOON!$A$6:$N$195,14,FALSE),0)</f>
        <v>0</v>
      </c>
      <c r="AA33" s="107"/>
      <c r="AB33" s="107">
        <f>_xlfn.IFNA(VLOOKUP(CONCATENATE($AB$5,$B33,$C33),WALL!$A$6:$N$200,14,FALSE),0)</f>
        <v>0</v>
      </c>
      <c r="AC33" s="107">
        <f>_xlfn.IFNA(VLOOKUP(CONCATENATE($AC$5,$B33,$C33),[4]PCWA!$A$6:$N$200,14,FALSE),0)</f>
        <v>0</v>
      </c>
      <c r="AD33" s="107"/>
      <c r="AE33" s="107"/>
      <c r="AF33" s="107">
        <f>_xlfn.IFNA(VLOOKUP(CONCATENATE($AF$5,$B33,$C33),KAL!$A$6:$N$200,14,FALSE),0)</f>
        <v>0</v>
      </c>
      <c r="AG33" s="107"/>
      <c r="AH33" s="107">
        <f>_xlfn.IFNA(VLOOKUP(CONCATENATE($AH$5,$B33,$C33),Spare5!$A$6:$N$197,14,FALSE),0)</f>
        <v>0</v>
      </c>
      <c r="AI33" s="108">
        <f>_xlfn.IFNA(VLOOKUP(CONCATENATE($AI$5,$B33,$C33),PCWA!$A$6:$N$231,14,FALSE),0)</f>
        <v>0</v>
      </c>
      <c r="AJ33" s="145"/>
    </row>
    <row r="34" spans="1:36" x14ac:dyDescent="0.2">
      <c r="A34" s="605"/>
      <c r="B34" s="102"/>
      <c r="C34" s="109"/>
      <c r="D34" s="109"/>
      <c r="E34" s="109"/>
      <c r="F34" s="110"/>
      <c r="G34" s="106"/>
      <c r="H34" s="104"/>
      <c r="I34" s="105"/>
      <c r="J34" s="106"/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107">
        <f>_xlfn.IFNA(VLOOKUP(CONCATENATE($M$5,$B34,$C34),KR!$A$6:$N$182,14,FALSE),0)</f>
        <v>0</v>
      </c>
      <c r="N34" s="107">
        <f>_xlfn.IFNA(VLOOKUP(CONCATENATE($N$5,$B34,$C34),DARD!$A$6:$N$135,14,FALSE),0)</f>
        <v>0</v>
      </c>
      <c r="O34" s="107">
        <f>_xlfn.IFNA(VLOOKUP(CONCATENATE($O$5,$B34,$C34),AVON!$A$6:$N$144,14,FALSE),0)</f>
        <v>0</v>
      </c>
      <c r="P34" s="107"/>
      <c r="Q34" s="107">
        <f>_xlfn.IFNA(VLOOKUP(CONCATENATE($Q$5,$B34,$C34),MUR!$A$6:$N$203,14,FALSE),0)</f>
        <v>0</v>
      </c>
      <c r="R34" s="107">
        <f>_xlfn.IFNA(VLOOKUP(CONCATENATE($R$5,$B34,$C34),MOOR!$A$6:$N$200,14,FALSE),0)</f>
        <v>0</v>
      </c>
      <c r="S34" s="107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_xlfn.IFNA(VLOOKUP(CONCATENATE($V$5,$B34,$C34),MOON!$A$8:$N$198,14,FALSE),0)</f>
        <v>0</v>
      </c>
      <c r="W34" s="107">
        <f>_xlfn.IFNA(VLOOKUP(CONCATENATE($W$5,$B34,$C34),DRY!$A$8:$N$198,14,FALSE),0)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349"/>
      <c r="AB34" s="107"/>
      <c r="AC34" s="107">
        <f>_xlfn.IFNA(VLOOKUP(CONCATENATE($AC$5,$B34,$C34),[4]PCWA!$A$6:$N$200,14,FALSE),0)</f>
        <v>0</v>
      </c>
      <c r="AD34" s="107"/>
      <c r="AE34" s="107"/>
      <c r="AF34" s="107">
        <f>_xlfn.IFNA(VLOOKUP(CONCATENATE($AF$5,$B34,$C34),KAL!$A$6:$N$200,14,FALSE),0)</f>
        <v>0</v>
      </c>
      <c r="AG34" s="107"/>
      <c r="AH34" s="107">
        <f>_xlfn.IFNA(VLOOKUP(CONCATENATE($AH$5,$B34,$C34),Spare5!$A$6:$N$197,14,FALSE),0)</f>
        <v>0</v>
      </c>
      <c r="AI34" s="108">
        <f>_xlfn.IFNA(VLOOKUP(CONCATENATE($AI$5,$B34,$C34),PCWA!$A$6:$N$231,14,FALSE),0)</f>
        <v>0</v>
      </c>
      <c r="AJ34" s="145"/>
    </row>
    <row r="35" spans="1:36" s="3" customFormat="1" x14ac:dyDescent="0.2">
      <c r="A35" s="605"/>
      <c r="B35" s="102"/>
      <c r="C35" s="109"/>
      <c r="D35" s="109"/>
      <c r="E35" s="109"/>
      <c r="F35" s="110"/>
      <c r="G35" s="106"/>
      <c r="H35" s="104"/>
      <c r="I35" s="105"/>
      <c r="J35" s="106"/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_xlfn.IFNA(VLOOKUP(CONCATENATE($M$5,$B35,$C35),KR!$A$6:$N$182,14,FALSE),0)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_xlfn.IFNA(VLOOKUP(CONCATENATE($V$5,$B35,$C35),MOON!$A$8:$N$198,14,FALSE),0)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/>
      <c r="AC35" s="107"/>
      <c r="AD35" s="107"/>
      <c r="AE35" s="107"/>
      <c r="AF35" s="107">
        <f>_xlfn.IFNA(VLOOKUP(CONCATENATE($AF$5,$B35,$C35),KAL!$A$6:$N$200,14,FALSE),0)</f>
        <v>0</v>
      </c>
      <c r="AG35" s="107"/>
      <c r="AH35" s="107">
        <f>_xlfn.IFNA(VLOOKUP(CONCATENATE($AH$5,$B35,$C35),Spare5!$A$6:$N$197,14,FALSE),0)</f>
        <v>0</v>
      </c>
      <c r="AI35" s="108">
        <f>_xlfn.IFNA(VLOOKUP(CONCATENATE($AI$5,$B35,$C35),PCWA!$A$6:$N$231,14,FALSE),0)</f>
        <v>0</v>
      </c>
      <c r="AJ35" s="146"/>
    </row>
    <row r="36" spans="1:36" x14ac:dyDescent="0.2">
      <c r="A36" s="605"/>
      <c r="B36" s="102"/>
      <c r="C36" s="109"/>
      <c r="D36" s="109"/>
      <c r="E36" s="109"/>
      <c r="F36" s="110"/>
      <c r="G36" s="106"/>
      <c r="H36" s="104"/>
      <c r="I36" s="105"/>
      <c r="J36" s="106"/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/>
      <c r="AE36" s="107"/>
      <c r="AF36" s="107">
        <f>_xlfn.IFNA(VLOOKUP(CONCATENATE($AF$5,$B36,$C36),KAL!$A$6:$N$200,14,FALSE),0)</f>
        <v>0</v>
      </c>
      <c r="AG36" s="107"/>
      <c r="AH36" s="107">
        <f>_xlfn.IFNA(VLOOKUP(CONCATENATE($AH$5,$B36,$C36),Spare5!$A$6:$N$197,14,FALSE),0)</f>
        <v>0</v>
      </c>
      <c r="AI36" s="108">
        <f>_xlfn.IFNA(VLOOKUP(CONCATENATE($AI$5,$B36,$C36),PCWA!$A$6:$N$231,14,FALSE),0)</f>
        <v>0</v>
      </c>
      <c r="AJ36" s="146"/>
    </row>
    <row r="37" spans="1:36" x14ac:dyDescent="0.2">
      <c r="A37" s="605"/>
      <c r="B37" s="102"/>
      <c r="C37" s="109"/>
      <c r="D37" s="109"/>
      <c r="E37" s="109"/>
      <c r="F37" s="110"/>
      <c r="G37" s="106"/>
      <c r="H37" s="104"/>
      <c r="I37" s="105"/>
      <c r="J37" s="106"/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/>
      <c r="AE37" s="107"/>
      <c r="AF37" s="107">
        <f>_xlfn.IFNA(VLOOKUP(CONCATENATE($AF$5,$B37,$C37),KAL!$A$6:$N$200,14,FALSE),0)</f>
        <v>0</v>
      </c>
      <c r="AG37" s="107"/>
      <c r="AH37" s="107">
        <f>_xlfn.IFNA(VLOOKUP(CONCATENATE($AH$5,$B37,$C37),Spare5!$A$6:$N$197,14,FALSE),0)</f>
        <v>0</v>
      </c>
      <c r="AI37" s="108">
        <f>_xlfn.IFNA(VLOOKUP(CONCATENATE($AI$5,$B37,$C37),PCWA!$A$6:$N$231,14,FALSE),0)</f>
        <v>0</v>
      </c>
      <c r="AJ37" s="146"/>
    </row>
    <row r="38" spans="1:36" x14ac:dyDescent="0.2">
      <c r="A38" s="605"/>
      <c r="B38" s="102"/>
      <c r="C38" s="109"/>
      <c r="D38" s="109"/>
      <c r="E38" s="109"/>
      <c r="F38" s="110"/>
      <c r="G38" s="106"/>
      <c r="H38" s="104"/>
      <c r="I38" s="105"/>
      <c r="J38" s="106"/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/>
      <c r="AE38" s="107"/>
      <c r="AF38" s="107">
        <f>_xlfn.IFNA(VLOOKUP(CONCATENATE($AF$5,$B38,$C38),KAL!$A$6:$N$200,14,FALSE),0)</f>
        <v>0</v>
      </c>
      <c r="AG38" s="107"/>
      <c r="AH38" s="107">
        <f>_xlfn.IFNA(VLOOKUP(CONCATENATE($AH$5,$B38,$C38),Spare5!$A$6:$N$197,14,FALSE),0)</f>
        <v>0</v>
      </c>
      <c r="AI38" s="108">
        <f>_xlfn.IFNA(VLOOKUP(CONCATENATE($AI$5,$B38,$C38),PCWA!$A$6:$N$231,14,FALSE),0)</f>
        <v>0</v>
      </c>
      <c r="AJ38" s="146"/>
    </row>
    <row r="39" spans="1:36" x14ac:dyDescent="0.2">
      <c r="A39" s="605"/>
      <c r="B39" s="102"/>
      <c r="C39" s="109"/>
      <c r="D39" s="103"/>
      <c r="E39" s="103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/>
      <c r="AE39" s="107"/>
      <c r="AF39" s="107">
        <f>_xlfn.IFNA(VLOOKUP(CONCATENATE($AF$5,$B39,$C39),KAL!$A$6:$N$200,14,FALSE),0)</f>
        <v>0</v>
      </c>
      <c r="AG39" s="107"/>
      <c r="AH39" s="107">
        <f>_xlfn.IFNA(VLOOKUP(CONCATENATE($AH$5,$B39,$C39),Spare5!$A$6:$N$197,14,FALSE),0)</f>
        <v>0</v>
      </c>
      <c r="AI39" s="108">
        <f>_xlfn.IFNA(VLOOKUP(CONCATENATE($AI$5,$B39,$C39),PCWA!$A$6:$N$231,14,FALSE),0)</f>
        <v>0</v>
      </c>
      <c r="AJ39" s="146"/>
    </row>
    <row r="40" spans="1:36" x14ac:dyDescent="0.2">
      <c r="A40" s="605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/>
      <c r="AE40" s="107"/>
      <c r="AF40" s="107">
        <f>_xlfn.IFNA(VLOOKUP(CONCATENATE($AF$5,$B40,$C40),KAL!$A$6:$N$200,14,FALSE),0)</f>
        <v>0</v>
      </c>
      <c r="AG40" s="107"/>
      <c r="AH40" s="107">
        <f>_xlfn.IFNA(VLOOKUP(CONCATENATE($AH$5,$B40,$C40),Spare5!$A$6:$N$197,14,FALSE),0)</f>
        <v>0</v>
      </c>
      <c r="AI40" s="108">
        <f>_xlfn.IFNA(VLOOKUP(CONCATENATE($AI$5,$B40,$C40),PCWA!$A$6:$N$231,14,FALSE),0)</f>
        <v>0</v>
      </c>
      <c r="AJ40" s="146"/>
    </row>
    <row r="41" spans="1:36" x14ac:dyDescent="0.2">
      <c r="A41" s="605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/>
      <c r="AE41" s="107"/>
      <c r="AF41" s="107">
        <f>_xlfn.IFNA(VLOOKUP(CONCATENATE($AF$5,$B41,$C41),KAL!$A$6:$N$200,14,FALSE),0)</f>
        <v>0</v>
      </c>
      <c r="AG41" s="107"/>
      <c r="AH41" s="107">
        <f>_xlfn.IFNA(VLOOKUP(CONCATENATE($AH$5,$B41,$C41),Spare5!$A$6:$N$197,14,FALSE),0)</f>
        <v>0</v>
      </c>
      <c r="AI41" s="108">
        <f>_xlfn.IFNA(VLOOKUP(CONCATENATE($AI$5,$B41,$C41),PCWA!$A$6:$N$231,14,FALSE),0)</f>
        <v>0</v>
      </c>
      <c r="AJ41" s="145"/>
    </row>
    <row r="42" spans="1:36" x14ac:dyDescent="0.2">
      <c r="A42" s="605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/>
      <c r="AE42" s="107"/>
      <c r="AF42" s="107">
        <f>_xlfn.IFNA(VLOOKUP(CONCATENATE($AF$5,$B42,$C42),KAL!$A$6:$N$200,14,FALSE),0)</f>
        <v>0</v>
      </c>
      <c r="AG42" s="107"/>
      <c r="AH42" s="107">
        <f>_xlfn.IFNA(VLOOKUP(CONCATENATE($AH$5,$B42,$C42),Spare5!$A$6:$N$197,14,FALSE),0)</f>
        <v>0</v>
      </c>
      <c r="AI42" s="108">
        <f>_xlfn.IFNA(VLOOKUP(CONCATENATE($AI$5,$B42,$C42),PCWA!$A$6:$N$231,14,FALSE),0)</f>
        <v>0</v>
      </c>
      <c r="AJ42" s="145"/>
    </row>
    <row r="43" spans="1:36" x14ac:dyDescent="0.2">
      <c r="A43" s="605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/>
      <c r="AE43" s="107"/>
      <c r="AF43" s="107">
        <f>_xlfn.IFNA(VLOOKUP(CONCATENATE($AF$5,$B43,$C43),KAL!$A$6:$N$200,14,FALSE),0)</f>
        <v>0</v>
      </c>
      <c r="AG43" s="107"/>
      <c r="AH43" s="107">
        <f>_xlfn.IFNA(VLOOKUP(CONCATENATE($AH$5,$B43,$C43),Spare5!$A$6:$N$197,14,FALSE),0)</f>
        <v>0</v>
      </c>
      <c r="AI43" s="108">
        <f>_xlfn.IFNA(VLOOKUP(CONCATENATE($AI$5,$B43,$C43),PCWA!$A$6:$N$231,14,FALSE),0)</f>
        <v>0</v>
      </c>
      <c r="AJ43" s="145"/>
    </row>
    <row r="44" spans="1:36" x14ac:dyDescent="0.2">
      <c r="A44" s="605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/>
      <c r="AE44" s="107"/>
      <c r="AF44" s="107">
        <f>_xlfn.IFNA(VLOOKUP(CONCATENATE($AF$5,$B44,$C44),KAL!$A$6:$N$200,14,FALSE),0)</f>
        <v>0</v>
      </c>
      <c r="AG44" s="107"/>
      <c r="AH44" s="107">
        <f>_xlfn.IFNA(VLOOKUP(CONCATENATE($AH$5,$B44,$C44),Spare5!$A$6:$N$197,14,FALSE),0)</f>
        <v>0</v>
      </c>
      <c r="AI44" s="108">
        <f>_xlfn.IFNA(VLOOKUP(CONCATENATE($AI$5,$B44,$C44),PCWA!$A$6:$N$231,14,FALSE),0)</f>
        <v>0</v>
      </c>
      <c r="AJ44" s="146"/>
    </row>
    <row r="45" spans="1:36" x14ac:dyDescent="0.2">
      <c r="A45" s="605"/>
      <c r="B45" s="102"/>
      <c r="C45" s="109"/>
      <c r="D45" s="109"/>
      <c r="E45" s="109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/>
      <c r="AE45" s="107"/>
      <c r="AF45" s="107">
        <f>_xlfn.IFNA(VLOOKUP(CONCATENATE($AF$5,$B45,$C45),KAL!$A$6:$N$200,14,FALSE),0)</f>
        <v>0</v>
      </c>
      <c r="AG45" s="107"/>
      <c r="AH45" s="107">
        <f>_xlfn.IFNA(VLOOKUP(CONCATENATE($AH$5,$B45,$C45),Spare5!$A$6:$N$197,14,FALSE),0)</f>
        <v>0</v>
      </c>
      <c r="AI45" s="108">
        <f>_xlfn.IFNA(VLOOKUP(CONCATENATE($AI$5,$B45,$C45),PCWA!$A$6:$N$231,14,FALSE),0)</f>
        <v>0</v>
      </c>
      <c r="AJ45" s="146"/>
    </row>
    <row r="46" spans="1:36" x14ac:dyDescent="0.2">
      <c r="A46" s="605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/>
      <c r="AE46" s="107"/>
      <c r="AF46" s="107">
        <f>_xlfn.IFNA(VLOOKUP(CONCATENATE($AF$5,$B46,$C46),KAL!$A$6:$N$200,14,FALSE),0)</f>
        <v>0</v>
      </c>
      <c r="AG46" s="107"/>
      <c r="AH46" s="107">
        <f>_xlfn.IFNA(VLOOKUP(CONCATENATE($AH$5,$B46,$C46),Spare5!$A$6:$N$197,14,FALSE),0)</f>
        <v>0</v>
      </c>
      <c r="AI46" s="108">
        <f>_xlfn.IFNA(VLOOKUP(CONCATENATE($AI$5,$B46,$C46),PCWA!$A$6:$N$231,14,FALSE),0)</f>
        <v>0</v>
      </c>
      <c r="AJ46" s="146"/>
    </row>
    <row r="47" spans="1:36" x14ac:dyDescent="0.2">
      <c r="A47" s="605"/>
      <c r="B47" s="102"/>
      <c r="C47" s="109"/>
      <c r="D47" s="109"/>
      <c r="E47" s="109"/>
      <c r="F47" s="110"/>
      <c r="G47" s="106"/>
      <c r="H47" s="104"/>
      <c r="I47" s="105"/>
      <c r="J47" s="106"/>
      <c r="K47" s="107">
        <f>_xlfn.IFNA(VLOOKUP(CONCATENATE($K$5,$B47,$C47),'SER1'!$A$6:$N$200,14,FALSE),0)</f>
        <v>0</v>
      </c>
      <c r="L47" s="107">
        <f>_xlfn.IFNA(VLOOKUP(CONCATENATE($L$5,$B47,$C47),ALB!$A$6:$N$200,14,FALSE),0)</f>
        <v>0</v>
      </c>
      <c r="M47" s="107">
        <f>_xlfn.IFNA(VLOOKUP(CONCATENATE($M$5,$B47,$C47),KR!$A$6:$N$182,14,FALSE),0)</f>
        <v>0</v>
      </c>
      <c r="N47" s="107">
        <f>_xlfn.IFNA(VLOOKUP(CONCATENATE($N$5,$B47,$C47),DARD!$A$6:$N$135,14,FALSE),0)</f>
        <v>0</v>
      </c>
      <c r="O47" s="107">
        <f>_xlfn.IFNA(VLOOKUP(CONCATENATE($O$5,$B47,$C47),AVON!$A$6:$N$144,14,FALSE),0)</f>
        <v>0</v>
      </c>
      <c r="P47" s="107"/>
      <c r="Q47" s="107">
        <f>_xlfn.IFNA(VLOOKUP(CONCATENATE($Q$5,$B47,$C47),MUR!$A$6:$N$203,14,FALSE),0)</f>
        <v>0</v>
      </c>
      <c r="R47" s="107">
        <f>_xlfn.IFNA(VLOOKUP(CONCATENATE($R$5,$B47,$C47),MOOR!$A$6:$N$200,14,FALSE),0)</f>
        <v>0</v>
      </c>
      <c r="S47" s="107">
        <f>_xlfn.IFNA(VLOOKUP(CONCATENATE($S$5,$B47,$C47),KAL!$A$6:$N$200,14,FALSE),0)</f>
        <v>0</v>
      </c>
      <c r="T47" s="107">
        <f>_xlfn.IFNA(VLOOKUP(CONCATENATE($T$5,$B47,$C47),MORT!$A$6:$N$200,14,FALSE),0)</f>
        <v>0</v>
      </c>
      <c r="U47" s="107">
        <f>_xlfn.IFNA(VLOOKUP(CONCATENATE($U$5,$B47,$C47),ESP!$A$6:$N$198,14,FALSE),0)</f>
        <v>0</v>
      </c>
      <c r="V47" s="107">
        <f>_xlfn.IFNA(VLOOKUP(CONCATENATE($V$5,$B47,$C47),MOON!$A$8:$N$198,14,FALSE),0)</f>
        <v>0</v>
      </c>
      <c r="W47" s="107">
        <f>_xlfn.IFNA(VLOOKUP(CONCATENATE($W$5,$B47,$C47),DRY!$A$8:$N$198,14,FALSE),0)</f>
        <v>0</v>
      </c>
      <c r="X47" s="107">
        <f>_xlfn.IFNA(VLOOKUP(CONCATENATE($Y$5,$B47,$C47),[4]PCWA!$A$6:$N$198,14,FALSE),0)</f>
        <v>0</v>
      </c>
      <c r="Y47" s="107">
        <f>_xlfn.IFNA(VLOOKUP(CONCATENATE($Y$5,$B47,$C47),[4]PCWA!$A$6:$N$198,14,FALSE),0)</f>
        <v>0</v>
      </c>
      <c r="Z47" s="107"/>
      <c r="AA47" s="107"/>
      <c r="AB47" s="107"/>
      <c r="AC47" s="107"/>
      <c r="AD47" s="107"/>
      <c r="AE47" s="107"/>
      <c r="AF47" s="107">
        <f>_xlfn.IFNA(VLOOKUP(CONCATENATE($AF$5,$B47,$C47),KAL!$A$6:$N$200,14,FALSE),0)</f>
        <v>0</v>
      </c>
      <c r="AG47" s="107"/>
      <c r="AH47" s="107">
        <f>_xlfn.IFNA(VLOOKUP(CONCATENATE($AH$5,$B47,$C47),Spare5!$A$6:$N$197,14,FALSE),0)</f>
        <v>0</v>
      </c>
      <c r="AI47" s="108">
        <f>_xlfn.IFNA(VLOOKUP(CONCATENATE($AI$5,$B47,$C47),PCWA!$A$6:$N$231,14,FALSE),0)</f>
        <v>0</v>
      </c>
      <c r="AJ47" s="146"/>
    </row>
    <row r="48" spans="1:36" x14ac:dyDescent="0.2">
      <c r="A48" s="605"/>
      <c r="B48" s="102"/>
      <c r="C48" s="109"/>
      <c r="D48" s="103"/>
      <c r="E48" s="103"/>
      <c r="F48" s="110"/>
      <c r="G48" s="106"/>
      <c r="H48" s="104"/>
      <c r="I48" s="105"/>
      <c r="J48" s="106"/>
      <c r="K48" s="107">
        <f>_xlfn.IFNA(VLOOKUP(CONCATENATE($K$5,$B48,$C48),'SER1'!$A$6:$N$200,14,FALSE),0)</f>
        <v>0</v>
      </c>
      <c r="L48" s="107">
        <f>_xlfn.IFNA(VLOOKUP(CONCATENATE($L$5,$B48,$C48),ALB!$A$6:$N$200,14,FALSE),0)</f>
        <v>0</v>
      </c>
      <c r="M48" s="107">
        <f>_xlfn.IFNA(VLOOKUP(CONCATENATE($M$5,$B48,$C48),KR!$A$6:$N$182,14,FALSE),0)</f>
        <v>0</v>
      </c>
      <c r="N48" s="107">
        <f>_xlfn.IFNA(VLOOKUP(CONCATENATE($N$5,$B48,$C48),DARD!$A$6:$N$135,14,FALSE),0)</f>
        <v>0</v>
      </c>
      <c r="O48" s="107">
        <f>_xlfn.IFNA(VLOOKUP(CONCATENATE($O$5,$B48,$C48),AVON!$A$6:$N$144,14,FALSE),0)</f>
        <v>0</v>
      </c>
      <c r="P48" s="107"/>
      <c r="Q48" s="107">
        <f>_xlfn.IFNA(VLOOKUP(CONCATENATE($Q$5,$B48,$C48),MUR!$A$6:$N$203,14,FALSE),0)</f>
        <v>0</v>
      </c>
      <c r="R48" s="107">
        <f>_xlfn.IFNA(VLOOKUP(CONCATENATE($R$5,$B48,$C48),MOOR!$A$6:$N$200,14,FALSE),0)</f>
        <v>0</v>
      </c>
      <c r="S48" s="107">
        <f>_xlfn.IFNA(VLOOKUP(CONCATENATE($S$5,$B48,$C48),KAL!$A$6:$N$200,14,FALSE),0)</f>
        <v>0</v>
      </c>
      <c r="T48" s="107">
        <f>_xlfn.IFNA(VLOOKUP(CONCATENATE($T$5,$B48,$C48),MORT!$A$6:$N$200,14,FALSE),0)</f>
        <v>0</v>
      </c>
      <c r="U48" s="107">
        <f>_xlfn.IFNA(VLOOKUP(CONCATENATE($U$5,$B48,$C48),ESP!$A$6:$N$198,14,FALSE),0)</f>
        <v>0</v>
      </c>
      <c r="V48" s="107">
        <f>_xlfn.IFNA(VLOOKUP(CONCATENATE($V$5,$B48,$C48),MOON!$A$8:$N$198,14,FALSE),0)</f>
        <v>0</v>
      </c>
      <c r="W48" s="107">
        <f>_xlfn.IFNA(VLOOKUP(CONCATENATE($W$5,$B48,$C48),DRY!$A$8:$N$198,14,FALSE),0)</f>
        <v>0</v>
      </c>
      <c r="X48" s="107">
        <f>_xlfn.IFNA(VLOOKUP(CONCATENATE($Y$5,$B48,$C48),[4]PCWA!$A$6:$N$198,14,FALSE),0)</f>
        <v>0</v>
      </c>
      <c r="Y48" s="107">
        <f>_xlfn.IFNA(VLOOKUP(CONCATENATE($Y$5,$B48,$C48),[4]PCWA!$A$6:$N$198,14,FALSE),0)</f>
        <v>0</v>
      </c>
      <c r="Z48" s="107"/>
      <c r="AA48" s="107"/>
      <c r="AB48" s="107"/>
      <c r="AC48" s="107"/>
      <c r="AD48" s="107"/>
      <c r="AE48" s="107"/>
      <c r="AF48" s="107">
        <f>_xlfn.IFNA(VLOOKUP(CONCATENATE($AF$5,$B48,$C48),KAL!$A$6:$N$200,14,FALSE),0)</f>
        <v>0</v>
      </c>
      <c r="AG48" s="107"/>
      <c r="AH48" s="107">
        <f>_xlfn.IFNA(VLOOKUP(CONCATENATE($AH$5,$B48,$C48),Spare5!$A$6:$N$197,14,FALSE),0)</f>
        <v>0</v>
      </c>
      <c r="AI48" s="108">
        <f>_xlfn.IFNA(VLOOKUP(CONCATENATE($AI$5,$B48,$C48),PCWA!$A$6:$N$231,14,FALSE),0)</f>
        <v>0</v>
      </c>
      <c r="AJ48" s="145"/>
    </row>
    <row r="49" spans="1:36" x14ac:dyDescent="0.2">
      <c r="A49" s="605"/>
      <c r="B49" s="102"/>
      <c r="C49" s="109"/>
      <c r="D49" s="109"/>
      <c r="E49" s="109"/>
      <c r="F49" s="110"/>
      <c r="G49" s="106"/>
      <c r="H49" s="104"/>
      <c r="I49" s="105"/>
      <c r="J49" s="106"/>
      <c r="K49" s="107">
        <f>_xlfn.IFNA(VLOOKUP(CONCATENATE($K$5,$B49,$C49),'SER1'!$A$6:$N$200,14,FALSE),0)</f>
        <v>0</v>
      </c>
      <c r="L49" s="107">
        <f>_xlfn.IFNA(VLOOKUP(CONCATENATE($L$5,$B49,$C49),ALB!$A$6:$N$200,14,FALSE),0)</f>
        <v>0</v>
      </c>
      <c r="M49" s="107">
        <f>_xlfn.IFNA(VLOOKUP(CONCATENATE($M$5,$B49,$C49),KR!$A$6:$N$182,14,FALSE),0)</f>
        <v>0</v>
      </c>
      <c r="N49" s="107">
        <f>_xlfn.IFNA(VLOOKUP(CONCATENATE($N$5,$B49,$C49),DARD!$A$6:$N$135,14,FALSE),0)</f>
        <v>0</v>
      </c>
      <c r="O49" s="107">
        <f>_xlfn.IFNA(VLOOKUP(CONCATENATE($O$5,$B49,$C49),AVON!$A$6:$N$144,14,FALSE),0)</f>
        <v>0</v>
      </c>
      <c r="P49" s="107"/>
      <c r="Q49" s="107">
        <f>_xlfn.IFNA(VLOOKUP(CONCATENATE($Q$5,$B49,$C49),MUR!$A$6:$N$203,14,FALSE),0)</f>
        <v>0</v>
      </c>
      <c r="R49" s="107">
        <f>_xlfn.IFNA(VLOOKUP(CONCATENATE($R$5,$B49,$C49),MOOR!$A$6:$N$200,14,FALSE),0)</f>
        <v>0</v>
      </c>
      <c r="S49" s="107">
        <f>_xlfn.IFNA(VLOOKUP(CONCATENATE($S$5,$B49,$C49),KAL!$A$6:$N$200,14,FALSE),0)</f>
        <v>0</v>
      </c>
      <c r="T49" s="107">
        <f>_xlfn.IFNA(VLOOKUP(CONCATENATE($T$5,$B49,$C49),MORT!$A$6:$N$200,14,FALSE),0)</f>
        <v>0</v>
      </c>
      <c r="U49" s="107">
        <f>_xlfn.IFNA(VLOOKUP(CONCATENATE($U$5,$B49,$C49),ESP!$A$6:$N$198,14,FALSE),0)</f>
        <v>0</v>
      </c>
      <c r="V49" s="107">
        <f>_xlfn.IFNA(VLOOKUP(CONCATENATE($V$5,$B49,$C49),MOON!$A$8:$N$198,14,FALSE),0)</f>
        <v>0</v>
      </c>
      <c r="W49" s="107">
        <f>_xlfn.IFNA(VLOOKUP(CONCATENATE($W$5,$B49,$C49),DRY!$A$8:$N$198,14,FALSE),0)</f>
        <v>0</v>
      </c>
      <c r="X49" s="107">
        <f>_xlfn.IFNA(VLOOKUP(CONCATENATE($Y$5,$B49,$C49),[4]PCWA!$A$6:$N$198,14,FALSE),0)</f>
        <v>0</v>
      </c>
      <c r="Y49" s="107">
        <f>_xlfn.IFNA(VLOOKUP(CONCATENATE($Y$5,$B49,$C49),[4]PCWA!$A$6:$N$198,14,FALSE),0)</f>
        <v>0</v>
      </c>
      <c r="Z49" s="107"/>
      <c r="AA49" s="107"/>
      <c r="AB49" s="107"/>
      <c r="AC49" s="107"/>
      <c r="AD49" s="107"/>
      <c r="AE49" s="107"/>
      <c r="AF49" s="107">
        <f>_xlfn.IFNA(VLOOKUP(CONCATENATE($AF$5,$B49,$C49),KAL!$A$6:$N$200,14,FALSE),0)</f>
        <v>0</v>
      </c>
      <c r="AG49" s="107"/>
      <c r="AH49" s="107">
        <f>_xlfn.IFNA(VLOOKUP(CONCATENATE($AH$5,$B49,$C49),Spare5!$A$6:$N$197,14,FALSE),0)</f>
        <v>0</v>
      </c>
      <c r="AI49" s="108">
        <f>_xlfn.IFNA(VLOOKUP(CONCATENATE($AI$5,$B49,$C49),PCWA!$A$6:$N$231,14,FALSE),0)</f>
        <v>0</v>
      </c>
      <c r="AJ49" s="145"/>
    </row>
    <row r="50" spans="1:36" ht="13.5" thickBot="1" x14ac:dyDescent="0.25">
      <c r="A50" s="605"/>
      <c r="B50" s="111"/>
      <c r="C50" s="112"/>
      <c r="D50" s="112"/>
      <c r="E50" s="112"/>
      <c r="F50" s="113"/>
      <c r="G50" s="114"/>
      <c r="H50" s="115"/>
      <c r="I50" s="116"/>
      <c r="J50" s="114"/>
      <c r="K50" s="117">
        <f>_xlfn.IFNA(VLOOKUP(CONCATENATE($K$5,$B50,$C50),'SER1'!$A$6:$N$200,14,FALSE),0)</f>
        <v>0</v>
      </c>
      <c r="L50" s="117">
        <f>_xlfn.IFNA(VLOOKUP(CONCATENATE($L$5,$B50,$C50),ALB!$A$6:$N$200,14,FALSE),0)</f>
        <v>0</v>
      </c>
      <c r="M50" s="117">
        <f>_xlfn.IFNA(VLOOKUP(CONCATENATE($M$5,$B50,$C50),KR!$A$6:$N$182,14,FALSE),0)</f>
        <v>0</v>
      </c>
      <c r="N50" s="117">
        <f>_xlfn.IFNA(VLOOKUP(CONCATENATE($N$5,$B50,$C50),DARD!$A$6:$N$135,14,FALSE),0)</f>
        <v>0</v>
      </c>
      <c r="O50" s="117">
        <f>_xlfn.IFNA(VLOOKUP(CONCATENATE($O$5,$B50,$C50),AVON!$A$6:$N$144,14,FALSE),0)</f>
        <v>0</v>
      </c>
      <c r="P50" s="117"/>
      <c r="Q50" s="117">
        <f>_xlfn.IFNA(VLOOKUP(CONCATENATE($Q$5,$B50,$C50),MUR!$A$6:$N$203,14,FALSE),0)</f>
        <v>0</v>
      </c>
      <c r="R50" s="117">
        <f>_xlfn.IFNA(VLOOKUP(CONCATENATE($R$5,$B50,$C50),MOOR!$A$6:$N$200,14,FALSE),0)</f>
        <v>0</v>
      </c>
      <c r="S50" s="117">
        <f>_xlfn.IFNA(VLOOKUP(CONCATENATE($S$5,$B50,$C50),KAL!$A$6:$N$200,14,FALSE),0)</f>
        <v>0</v>
      </c>
      <c r="T50" s="117">
        <f>_xlfn.IFNA(VLOOKUP(CONCATENATE($T$5,$B50,$C50),MORT!$A$6:$N$200,14,FALSE),0)</f>
        <v>0</v>
      </c>
      <c r="U50" s="117">
        <f>_xlfn.IFNA(VLOOKUP(CONCATENATE($U$5,$B50,$C50),ESP!$A$6:$N$198,14,FALSE),0)</f>
        <v>0</v>
      </c>
      <c r="V50" s="117">
        <f>_xlfn.IFNA(VLOOKUP(CONCATENATE($V$5,$B50,$C50),MOON!$A$8:$N$198,14,FALSE),0)</f>
        <v>0</v>
      </c>
      <c r="W50" s="107">
        <f>_xlfn.IFNA(VLOOKUP(CONCATENATE($W$5,$B50,$C50),DRY!$A$8:$N$198,14,FALSE),0)</f>
        <v>0</v>
      </c>
      <c r="X50" s="117">
        <f>_xlfn.IFNA(VLOOKUP(CONCATENATE($Y$5,$B50,$C50),[4]PCWA!$A$6:$N$198,14,FALSE),0)</f>
        <v>0</v>
      </c>
      <c r="Y50" s="117">
        <f>_xlfn.IFNA(VLOOKUP(CONCATENATE($Y$5,$B50,$C50),[4]PCWA!$A$6:$N$198,14,FALSE),0)</f>
        <v>0</v>
      </c>
      <c r="Z50" s="117"/>
      <c r="AA50" s="117"/>
      <c r="AB50" s="117"/>
      <c r="AC50" s="117"/>
      <c r="AD50" s="117"/>
      <c r="AE50" s="117"/>
      <c r="AF50" s="117">
        <f>_xlfn.IFNA(VLOOKUP(CONCATENATE($AF$5,$B50,$C50),KAL!$A$6:$N$200,14,FALSE),0)</f>
        <v>0</v>
      </c>
      <c r="AG50" s="117"/>
      <c r="AH50" s="117">
        <f>_xlfn.IFNA(VLOOKUP(CONCATENATE($AH$5,$B50,$C50),Spare5!$A$6:$N$197,14,FALSE),0)</f>
        <v>0</v>
      </c>
      <c r="AI50" s="118">
        <f>_xlfn.IFNA(VLOOKUP(CONCATENATE($AI$5,$B50,$C50),PCWA!$A$6:$N$231,14,FALSE),0)</f>
        <v>0</v>
      </c>
      <c r="AJ50" s="145"/>
    </row>
    <row r="51" spans="1:36" ht="15.75" x14ac:dyDescent="0.2">
      <c r="A51" s="605"/>
      <c r="B51" s="147" t="s">
        <v>19</v>
      </c>
      <c r="C51" s="147"/>
      <c r="D51" s="147"/>
      <c r="E51" s="147" t="s">
        <v>19</v>
      </c>
      <c r="F51" s="148"/>
      <c r="G51" s="148"/>
      <c r="H51" s="148"/>
      <c r="I51" s="149"/>
      <c r="J51" s="148"/>
      <c r="K51" s="150"/>
      <c r="L51" s="150"/>
      <c r="M51" s="150"/>
      <c r="N51" s="150"/>
      <c r="O51" s="150"/>
      <c r="P51" s="235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48"/>
    </row>
    <row r="53" spans="1:36" x14ac:dyDescent="0.2">
      <c r="B53" s="28"/>
    </row>
    <row r="54" spans="1:36" x14ac:dyDescent="0.2">
      <c r="B54" s="28"/>
    </row>
    <row r="55" spans="1:36" x14ac:dyDescent="0.2">
      <c r="B55" s="28"/>
    </row>
    <row r="56" spans="1:36" x14ac:dyDescent="0.2">
      <c r="B56" s="28"/>
    </row>
    <row r="57" spans="1:36" x14ac:dyDescent="0.2">
      <c r="B57" s="28"/>
    </row>
    <row r="58" spans="1:36" x14ac:dyDescent="0.2">
      <c r="B58" s="28"/>
    </row>
    <row r="59" spans="1:36" x14ac:dyDescent="0.2">
      <c r="B59" s="28"/>
    </row>
    <row r="60" spans="1:36" x14ac:dyDescent="0.2">
      <c r="B60" s="28"/>
    </row>
    <row r="61" spans="1:36" x14ac:dyDescent="0.2">
      <c r="B61" s="28"/>
    </row>
    <row r="62" spans="1:36" x14ac:dyDescent="0.2">
      <c r="B62" s="28"/>
    </row>
    <row r="63" spans="1:36" x14ac:dyDescent="0.2">
      <c r="B63" s="28"/>
    </row>
    <row r="64" spans="1:36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</sheetData>
  <sortState xmlns:xlrd2="http://schemas.microsoft.com/office/spreadsheetml/2017/richdata2" ref="B6:J27">
    <sortCondition ref="J6:J27"/>
    <sortCondition descending="1" ref="I6:I27"/>
  </sortState>
  <mergeCells count="69">
    <mergeCell ref="Q3:Q4"/>
    <mergeCell ref="R3:R4"/>
    <mergeCell ref="K3:K4"/>
    <mergeCell ref="L3:L4"/>
    <mergeCell ref="M3:M4"/>
    <mergeCell ref="N3:N4"/>
    <mergeCell ref="O3:O4"/>
    <mergeCell ref="P3:P4"/>
    <mergeCell ref="G1:G2"/>
    <mergeCell ref="A1:A51"/>
    <mergeCell ref="B1:B2"/>
    <mergeCell ref="C1:C2"/>
    <mergeCell ref="E1:E2"/>
    <mergeCell ref="F1:F2"/>
    <mergeCell ref="D1:D2"/>
    <mergeCell ref="D3:D4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AF3:AF4"/>
    <mergeCell ref="AG3:AG4"/>
    <mergeCell ref="AH3:AH4"/>
    <mergeCell ref="AI3:AI4"/>
    <mergeCell ref="AD3:AD4"/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</mergeCells>
  <phoneticPr fontId="13" type="noConversion"/>
  <conditionalFormatting sqref="C20:D20">
    <cfRule type="duplicateValues" dxfId="56" priority="3"/>
  </conditionalFormatting>
  <conditionalFormatting sqref="C21:D22 C24:D27">
    <cfRule type="duplicateValues" dxfId="55" priority="8"/>
  </conditionalFormatting>
  <conditionalFormatting sqref="C23:D23">
    <cfRule type="duplicateValues" dxfId="54" priority="2"/>
  </conditionalFormatting>
  <conditionalFormatting sqref="C26:D34">
    <cfRule type="duplicateValues" dxfId="53" priority="9"/>
  </conditionalFormatting>
  <conditionalFormatting sqref="C40:D40">
    <cfRule type="duplicateValues" dxfId="52" priority="508"/>
    <cfRule type="duplicateValues" dxfId="51" priority="509"/>
  </conditionalFormatting>
  <conditionalFormatting sqref="C41:D41">
    <cfRule type="duplicateValues" dxfId="50" priority="512"/>
    <cfRule type="duplicateValues" dxfId="49" priority="513"/>
  </conditionalFormatting>
  <conditionalFormatting sqref="C42:D43 C35:D40">
    <cfRule type="duplicateValues" dxfId="48" priority="516"/>
  </conditionalFormatting>
  <conditionalFormatting sqref="C42:D1048576 C33:D37 D1 D3 D5:D22 C1:C22">
    <cfRule type="duplicateValues" dxfId="47" priority="11"/>
  </conditionalFormatting>
  <conditionalFormatting sqref="K6:O50 Q6:AI50">
    <cfRule type="cellIs" dxfId="46" priority="12" operator="lessThan">
      <formula>1</formula>
    </cfRule>
  </conditionalFormatting>
  <conditionalFormatting sqref="P6:P50">
    <cfRule type="cellIs" dxfId="45" priority="1" operator="lessThan">
      <formula>1</formula>
    </cfRule>
  </conditionalFormatting>
  <pageMargins left="0.25" right="0.25" top="0.75" bottom="0.75" header="0.3" footer="0.3"/>
  <pageSetup paperSize="9" scale="44" fitToHeight="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DD41-F993-4CF2-B95B-EA27514C630E}">
  <sheetPr>
    <tabColor rgb="FF00B0F0"/>
    <pageSetUpPr fitToPage="1"/>
  </sheetPr>
  <dimension ref="A1:AI134"/>
  <sheetViews>
    <sheetView showZeros="0" zoomScale="80" zoomScaleNormal="80" zoomScaleSheetLayoutView="90" workbookViewId="0">
      <selection activeCell="N27" sqref="N27"/>
    </sheetView>
  </sheetViews>
  <sheetFormatPr defaultColWidth="14.42578125" defaultRowHeight="12.75" x14ac:dyDescent="0.2"/>
  <cols>
    <col min="1" max="1" width="3.7109375" style="4" bestFit="1" customWidth="1"/>
    <col min="2" max="2" width="20.28515625" style="5" bestFit="1" customWidth="1"/>
    <col min="3" max="3" width="24.85546875" style="5" bestFit="1" customWidth="1"/>
    <col min="4" max="4" width="13.42578125" style="5" customWidth="1"/>
    <col min="5" max="5" width="16.570312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8.140625" style="2" bestFit="1" customWidth="1"/>
    <col min="13" max="15" width="8.5703125" style="2" bestFit="1" customWidth="1"/>
    <col min="16" max="16" width="8.7109375" style="2" customWidth="1"/>
    <col min="17" max="17" width="8.5703125" style="2" customWidth="1"/>
    <col min="18" max="21" width="8.7109375" style="2" bestFit="1" customWidth="1"/>
    <col min="22" max="22" width="8.7109375" style="2" customWidth="1"/>
    <col min="23" max="23" width="8.7109375" style="2" bestFit="1" customWidth="1"/>
    <col min="24" max="24" width="8.42578125" style="2" bestFit="1" customWidth="1"/>
    <col min="25" max="25" width="7.140625" style="2" bestFit="1" customWidth="1"/>
    <col min="26" max="26" width="8.85546875" style="2" bestFit="1" customWidth="1"/>
    <col min="27" max="27" width="7.28515625" style="2" bestFit="1" customWidth="1"/>
    <col min="28" max="28" width="8.5703125" style="2" bestFit="1" customWidth="1"/>
    <col min="29" max="29" width="8" style="2" bestFit="1" customWidth="1"/>
    <col min="30" max="31" width="8.42578125" style="2" bestFit="1" customWidth="1"/>
    <col min="32" max="32" width="7.85546875" style="2" bestFit="1" customWidth="1"/>
    <col min="33" max="33" width="9.28515625" style="6" bestFit="1" customWidth="1"/>
    <col min="34" max="34" width="7.85546875" style="6" bestFit="1" customWidth="1"/>
    <col min="35" max="16384" width="14.42578125" style="4"/>
  </cols>
  <sheetData>
    <row r="1" spans="1:35" s="3" customFormat="1" ht="12.75" customHeight="1" x14ac:dyDescent="0.2">
      <c r="A1" s="623" t="s">
        <v>130</v>
      </c>
      <c r="B1" s="624" t="s">
        <v>105</v>
      </c>
      <c r="C1" s="624" t="s">
        <v>108</v>
      </c>
      <c r="D1" s="624" t="s">
        <v>166</v>
      </c>
      <c r="E1" s="624" t="s">
        <v>0</v>
      </c>
      <c r="F1" s="624" t="s">
        <v>1</v>
      </c>
      <c r="G1" s="618" t="s">
        <v>74</v>
      </c>
      <c r="H1" s="626" t="s">
        <v>72</v>
      </c>
      <c r="I1" s="627" t="s">
        <v>3</v>
      </c>
      <c r="J1" s="625" t="s">
        <v>21</v>
      </c>
      <c r="K1" s="621" t="s">
        <v>143</v>
      </c>
      <c r="L1" s="612" t="s">
        <v>386</v>
      </c>
      <c r="M1" s="612" t="s">
        <v>129</v>
      </c>
      <c r="N1" s="612" t="s">
        <v>93</v>
      </c>
      <c r="O1" s="612" t="s">
        <v>387</v>
      </c>
      <c r="P1" s="612" t="s">
        <v>947</v>
      </c>
      <c r="Q1" s="612" t="s">
        <v>126</v>
      </c>
      <c r="R1" s="612" t="s">
        <v>138</v>
      </c>
      <c r="S1" s="612" t="s">
        <v>139</v>
      </c>
      <c r="T1" s="612" t="s">
        <v>388</v>
      </c>
      <c r="U1" s="612" t="s">
        <v>389</v>
      </c>
      <c r="V1" s="612" t="s">
        <v>127</v>
      </c>
      <c r="W1" s="612" t="s">
        <v>390</v>
      </c>
      <c r="X1" s="612" t="s">
        <v>140</v>
      </c>
      <c r="Y1" s="612" t="s">
        <v>391</v>
      </c>
      <c r="Z1" s="612" t="s">
        <v>131</v>
      </c>
      <c r="AA1" s="612" t="s">
        <v>128</v>
      </c>
      <c r="AB1" s="612" t="s">
        <v>141</v>
      </c>
      <c r="AC1" s="612" t="s">
        <v>142</v>
      </c>
      <c r="AD1" s="612"/>
      <c r="AE1" s="612"/>
      <c r="AF1" s="612"/>
      <c r="AG1" s="612"/>
      <c r="AH1" s="615"/>
      <c r="AI1" s="48"/>
    </row>
    <row r="2" spans="1:35" s="3" customFormat="1" ht="12.75" customHeight="1" x14ac:dyDescent="0.2">
      <c r="A2" s="623"/>
      <c r="B2" s="617"/>
      <c r="C2" s="617"/>
      <c r="D2" s="617"/>
      <c r="E2" s="617"/>
      <c r="F2" s="617"/>
      <c r="G2" s="618"/>
      <c r="H2" s="619"/>
      <c r="I2" s="618"/>
      <c r="J2" s="620"/>
      <c r="K2" s="622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6"/>
      <c r="AI2" s="48"/>
    </row>
    <row r="3" spans="1:35" s="3" customFormat="1" ht="12.75" customHeight="1" x14ac:dyDescent="0.2">
      <c r="A3" s="623"/>
      <c r="B3" s="617" t="s">
        <v>4</v>
      </c>
      <c r="C3" s="617" t="s">
        <v>5</v>
      </c>
      <c r="D3" s="617" t="s">
        <v>167</v>
      </c>
      <c r="E3" s="617" t="s">
        <v>9</v>
      </c>
      <c r="F3" s="617" t="s">
        <v>6</v>
      </c>
      <c r="G3" s="618" t="s">
        <v>2</v>
      </c>
      <c r="H3" s="619" t="s">
        <v>73</v>
      </c>
      <c r="I3" s="618" t="s">
        <v>7</v>
      </c>
      <c r="J3" s="620" t="s">
        <v>20</v>
      </c>
      <c r="K3" s="614" t="s">
        <v>385</v>
      </c>
      <c r="L3" s="610" t="s">
        <v>370</v>
      </c>
      <c r="M3" s="610">
        <v>45354</v>
      </c>
      <c r="N3" s="610" t="s">
        <v>392</v>
      </c>
      <c r="O3" s="610">
        <v>45403</v>
      </c>
      <c r="P3" s="610">
        <v>45410</v>
      </c>
      <c r="Q3" s="610" t="s">
        <v>393</v>
      </c>
      <c r="R3" s="610">
        <v>45423</v>
      </c>
      <c r="S3" s="610">
        <v>45444</v>
      </c>
      <c r="T3" s="610" t="s">
        <v>394</v>
      </c>
      <c r="U3" s="610">
        <v>45465</v>
      </c>
      <c r="V3" s="610" t="s">
        <v>395</v>
      </c>
      <c r="W3" s="610" t="s">
        <v>396</v>
      </c>
      <c r="X3" s="610" t="s">
        <v>397</v>
      </c>
      <c r="Y3" s="610" t="s">
        <v>136</v>
      </c>
      <c r="Z3" s="610" t="s">
        <v>398</v>
      </c>
      <c r="AA3" s="610" t="s">
        <v>399</v>
      </c>
      <c r="AB3" s="610" t="s">
        <v>382</v>
      </c>
      <c r="AC3" s="610" t="s">
        <v>400</v>
      </c>
      <c r="AD3" s="610"/>
      <c r="AE3" s="610"/>
      <c r="AF3" s="610"/>
      <c r="AG3" s="610"/>
      <c r="AH3" s="611"/>
      <c r="AI3" s="48"/>
    </row>
    <row r="4" spans="1:35" s="2" customFormat="1" ht="12.75" customHeight="1" x14ac:dyDescent="0.2">
      <c r="A4" s="623"/>
      <c r="B4" s="617" t="s">
        <v>4</v>
      </c>
      <c r="C4" s="617"/>
      <c r="D4" s="617"/>
      <c r="E4" s="617"/>
      <c r="F4" s="617"/>
      <c r="G4" s="618"/>
      <c r="H4" s="619"/>
      <c r="I4" s="618"/>
      <c r="J4" s="620"/>
      <c r="K4" s="614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1"/>
      <c r="AI4" s="49"/>
    </row>
    <row r="5" spans="1:35" s="2" customFormat="1" ht="16.5" thickBot="1" x14ac:dyDescent="0.25">
      <c r="A5" s="623"/>
      <c r="B5" s="74" t="s">
        <v>82</v>
      </c>
      <c r="C5" s="74" t="s">
        <v>83</v>
      </c>
      <c r="D5" s="74"/>
      <c r="E5" s="74" t="s">
        <v>9</v>
      </c>
      <c r="F5" s="74" t="s">
        <v>6</v>
      </c>
      <c r="G5" s="71" t="s">
        <v>2</v>
      </c>
      <c r="H5" s="75" t="s">
        <v>28</v>
      </c>
      <c r="I5" s="76" t="s">
        <v>7</v>
      </c>
      <c r="J5" s="77" t="s">
        <v>8</v>
      </c>
      <c r="K5" s="489" t="s">
        <v>114</v>
      </c>
      <c r="L5" s="279" t="s">
        <v>114</v>
      </c>
      <c r="M5" s="279" t="s">
        <v>114</v>
      </c>
      <c r="N5" s="279" t="s">
        <v>114</v>
      </c>
      <c r="O5" s="279" t="s">
        <v>114</v>
      </c>
      <c r="P5" s="279" t="s">
        <v>114</v>
      </c>
      <c r="Q5" s="279" t="s">
        <v>114</v>
      </c>
      <c r="R5" s="279" t="s">
        <v>114</v>
      </c>
      <c r="S5" s="279" t="s">
        <v>114</v>
      </c>
      <c r="T5" s="279" t="s">
        <v>114</v>
      </c>
      <c r="U5" s="279" t="s">
        <v>114</v>
      </c>
      <c r="V5" s="279" t="s">
        <v>114</v>
      </c>
      <c r="W5" s="279" t="s">
        <v>114</v>
      </c>
      <c r="X5" s="279" t="s">
        <v>114</v>
      </c>
      <c r="Y5" s="279" t="s">
        <v>114</v>
      </c>
      <c r="Z5" s="279" t="s">
        <v>114</v>
      </c>
      <c r="AA5" s="279" t="s">
        <v>114</v>
      </c>
      <c r="AB5" s="279" t="s">
        <v>114</v>
      </c>
      <c r="AC5" s="279" t="s">
        <v>114</v>
      </c>
      <c r="AD5" s="279"/>
      <c r="AE5" s="279"/>
      <c r="AF5" s="279"/>
      <c r="AG5" s="279"/>
      <c r="AH5" s="280"/>
      <c r="AI5" s="49"/>
    </row>
    <row r="6" spans="1:35" s="3" customFormat="1" x14ac:dyDescent="0.2">
      <c r="A6" s="623"/>
      <c r="B6" s="493" t="s">
        <v>476</v>
      </c>
      <c r="C6" s="494" t="s">
        <v>477</v>
      </c>
      <c r="D6" s="494"/>
      <c r="E6" s="494" t="s">
        <v>949</v>
      </c>
      <c r="F6" s="495">
        <v>45464</v>
      </c>
      <c r="G6" s="496">
        <v>15</v>
      </c>
      <c r="H6" s="504">
        <f t="shared" ref="H6:H18" si="0">COUNTIF(K6:AI6,"&gt;0")</f>
        <v>4</v>
      </c>
      <c r="I6" s="498">
        <f t="shared" ref="I6:I18" si="1">SUM(K6:AJ6)</f>
        <v>25</v>
      </c>
      <c r="J6" s="516">
        <f t="shared" ref="J6:J18" si="2">RANK(I6,$I$6:$I$50)</f>
        <v>1</v>
      </c>
      <c r="K6" s="390">
        <f>_xlfn.IFNA(VLOOKUP(CONCATENATE($K$5,$B6,$C6),CAP!$A$6:$N$200,14,FALSE),0)</f>
        <v>0</v>
      </c>
      <c r="L6" s="228">
        <f>_xlfn.IFNA(VLOOKUP(CONCATENATE($L$5,$B6,$C6),'SER1'!$A$6:$N$200,14,FALSE),0)</f>
        <v>0</v>
      </c>
      <c r="M6" s="228">
        <f>_xlfn.IFNA(VLOOKUP(CONCATENATE($M$5,$B6,$C6),ALB!$A$6:$N$200,14,FALSE),0)</f>
        <v>0</v>
      </c>
      <c r="N6" s="228">
        <f>_xlfn.IFNA(VLOOKUP(CONCATENATE($N$5,$B6,$C6),KR!$A$6:$N$117,14,FALSE),0)</f>
        <v>0</v>
      </c>
      <c r="O6" s="228">
        <f>_xlfn.IFNA(VLOOKUP(CONCATENATE($O$5,$B6,$C6),'SER2'!$A$6:$N$200,14,FALSE),0)</f>
        <v>0</v>
      </c>
      <c r="P6" s="228">
        <f>_xlfn.IFNA(VLOOKUP(CONCATENATE($P$5,$B6,$C6),HARV!$A$6:$N$203,14,FALSE),0)</f>
        <v>7</v>
      </c>
      <c r="Q6" s="228">
        <f>_xlfn.IFNA(VLOOKUP(CONCATENATE($Q$5,$B6,$C6),DARD!$A$6:$N$203,14,FALSE),0)</f>
        <v>0</v>
      </c>
      <c r="R6" s="228">
        <f>_xlfn.IFNA(VLOOKUP(CONCATENATE($R$5,$B6,$C6),AVON!$A$6:$N$200,14,FALSE),0)</f>
        <v>0</v>
      </c>
      <c r="S6" s="228">
        <f>_xlfn.IFNA(VLOOKUP(CONCATENATE($S$5,$B6,$C6),MUR!$A$6:$N$200,14,FALSE),0)</f>
        <v>0</v>
      </c>
      <c r="T6" s="228">
        <f>_xlfn.IFNA(VLOOKUP(CONCATENATE($T$5,$B6,$C6),MOOR!$A$6:$N$200,14,FALSE),0)</f>
        <v>0</v>
      </c>
      <c r="U6" s="228">
        <f>_xlfn.IFNA(VLOOKUP(CONCATENATE($U$5,$B6,$C6),MORT!$A$6:$N$198,14,FALSE),0)</f>
        <v>0</v>
      </c>
      <c r="V6" s="228">
        <f>_xlfn.IFNA(VLOOKUP(CONCATENATE($V$5,$B6,$C6),KAL!$A$8:$N$198,14,FALSE),0)</f>
        <v>0</v>
      </c>
      <c r="W6" s="228">
        <f>_xlfn.IFNA(VLOOKUP(CONCATENATE($W$5,$B6,$C6),GID!$A$8:$N$198,14,FALSE),0)</f>
        <v>7</v>
      </c>
      <c r="X6" s="228">
        <f>_xlfn.IFNA(VLOOKUP(CONCATENATE($X$5,$B6,$C6),KEL!$A$6:$N$198,14,FALSE),0)</f>
        <v>0</v>
      </c>
      <c r="Y6" s="228">
        <f>_xlfn.IFNA(VLOOKUP(CONCATENATE($Y$5,$B6,$C6),ESP!$A$6:$N$198,14,FALSE),0)</f>
        <v>0</v>
      </c>
      <c r="Z6" s="228">
        <f>_xlfn.IFNA(VLOOKUP(CONCATENATE($Z$5,$B6,$C6),MOON!$A$6:$N$195,14,FALSE),0)</f>
        <v>0</v>
      </c>
      <c r="AA6" s="228">
        <f>_xlfn.IFNA(VLOOKUP(CONCATENATE($AA$5,$B6,$C6),DRY!$A$6:$N$200,14,FALSE),0)</f>
        <v>0</v>
      </c>
      <c r="AB6" s="228">
        <f>_xlfn.IFNA(VLOOKUP(CONCATENATE($AB$5,$B6,$C6),WALL!$A$6:$N$200,14,FALSE),0)</f>
        <v>4</v>
      </c>
      <c r="AC6" s="228">
        <f>_xlfn.IFNA(VLOOKUP(CONCATENATE($AC$5,$B6,$C6),PCWA!$A$6:$N$200,14,FALSE),0)</f>
        <v>7</v>
      </c>
      <c r="AD6" s="54"/>
      <c r="AE6" s="54"/>
      <c r="AF6" s="54"/>
      <c r="AG6" s="54"/>
      <c r="AH6" s="55"/>
      <c r="AI6" s="49"/>
    </row>
    <row r="7" spans="1:35" s="3" customFormat="1" x14ac:dyDescent="0.2">
      <c r="A7" s="623"/>
      <c r="B7" s="500" t="s">
        <v>344</v>
      </c>
      <c r="C7" s="507" t="s">
        <v>345</v>
      </c>
      <c r="D7" s="507"/>
      <c r="E7" s="507" t="s">
        <v>588</v>
      </c>
      <c r="F7" s="508">
        <v>45487</v>
      </c>
      <c r="G7" s="509">
        <v>21</v>
      </c>
      <c r="H7" s="504">
        <f t="shared" si="0"/>
        <v>3</v>
      </c>
      <c r="I7" s="505">
        <f t="shared" si="1"/>
        <v>11</v>
      </c>
      <c r="J7" s="506">
        <f t="shared" si="2"/>
        <v>2</v>
      </c>
      <c r="K7" s="390">
        <f>_xlfn.IFNA(VLOOKUP(CONCATENATE($K$5,$B7,$C7),CAP!$A$6:$N$200,14,FALSE),0)</f>
        <v>0</v>
      </c>
      <c r="L7" s="228">
        <f>_xlfn.IFNA(VLOOKUP(CONCATENATE($L$5,$B7,$C7),'SER1'!$A$6:$N$200,14,FALSE),0)</f>
        <v>0</v>
      </c>
      <c r="M7" s="228">
        <f>_xlfn.IFNA(VLOOKUP(CONCATENATE($M$5,$B7,$C7),ALB!$A$6:$N$200,14,FALSE),0)</f>
        <v>0</v>
      </c>
      <c r="N7" s="228">
        <f>_xlfn.IFNA(VLOOKUP(CONCATENATE($N$5,$B7,$C7),KR!$A$6:$N$117,14,FALSE),0)</f>
        <v>0</v>
      </c>
      <c r="O7" s="228">
        <f>_xlfn.IFNA(VLOOKUP(CONCATENATE($O$5,$B7,$C7),'SER2'!$A$6:$N$200,14,FALSE),0)</f>
        <v>4</v>
      </c>
      <c r="P7" s="228">
        <f>_xlfn.IFNA(VLOOKUP(CONCATENATE($P$5,$B7,$C7),HARV!$A$6:$N$203,14,FALSE),0)</f>
        <v>0</v>
      </c>
      <c r="Q7" s="228">
        <f>_xlfn.IFNA(VLOOKUP(CONCATENATE($Q$5,$B7,$C7),DARD!$A$6:$N$203,14,FALSE),0)</f>
        <v>0</v>
      </c>
      <c r="R7" s="228">
        <f>_xlfn.IFNA(VLOOKUP(CONCATENATE($R$5,$B7,$C7),AVON!$A$6:$N$200,14,FALSE),0)</f>
        <v>0</v>
      </c>
      <c r="S7" s="228">
        <f>_xlfn.IFNA(VLOOKUP(CONCATENATE($S$5,$B7,$C7),MUR!$A$6:$N$200,14,FALSE),0)</f>
        <v>0</v>
      </c>
      <c r="T7" s="228">
        <f>_xlfn.IFNA(VLOOKUP(CONCATENATE($T$5,$B7,$C7),MOOR!$A$6:$N$200,14,FALSE),0)</f>
        <v>0</v>
      </c>
      <c r="U7" s="228">
        <f>_xlfn.IFNA(VLOOKUP(CONCATENATE($U$5,$B7,$C7),MORT!$A$6:$N$198,14,FALSE),0)</f>
        <v>0</v>
      </c>
      <c r="V7" s="228">
        <f>_xlfn.IFNA(VLOOKUP(CONCATENATE($V$5,$B7,$C7),KAL!$A$8:$N$198,14,FALSE),0)</f>
        <v>0</v>
      </c>
      <c r="W7" s="228">
        <f>_xlfn.IFNA(VLOOKUP(CONCATENATE($W$5,$B7,$C7),GID!$A$8:$N$198,14,FALSE),0)</f>
        <v>1</v>
      </c>
      <c r="X7" s="228">
        <f>_xlfn.IFNA(VLOOKUP(CONCATENATE($X$5,$B7,$C7),KEL!$A$6:$N$198,14,FALSE),0)</f>
        <v>6</v>
      </c>
      <c r="Y7" s="228">
        <f>_xlfn.IFNA(VLOOKUP(CONCATENATE($Y$5,$B7,$C7),ESP!$A$6:$N$198,14,FALSE),0)</f>
        <v>0</v>
      </c>
      <c r="Z7" s="228">
        <f>_xlfn.IFNA(VLOOKUP(CONCATENATE($Z$5,$B7,$C7),MOON!$A$6:$N$195,14,FALSE),0)</f>
        <v>0</v>
      </c>
      <c r="AA7" s="228">
        <f>_xlfn.IFNA(VLOOKUP(CONCATENATE($AA$5,$B7,$C7),DRY!$A$6:$N$200,14,FALSE),0)</f>
        <v>0</v>
      </c>
      <c r="AB7" s="228">
        <f>_xlfn.IFNA(VLOOKUP(CONCATENATE($AB$5,$B7,$C7),WALL!$A$6:$N$200,14,FALSE),0)</f>
        <v>0</v>
      </c>
      <c r="AC7" s="228">
        <f>_xlfn.IFNA(VLOOKUP(CONCATENATE($AC$5,$B7,$C7),PCWA!$A$6:$N$200,14,FALSE),0)</f>
        <v>0</v>
      </c>
      <c r="AD7" s="60"/>
      <c r="AE7" s="60"/>
      <c r="AF7" s="60"/>
      <c r="AG7" s="60"/>
      <c r="AH7" s="61"/>
      <c r="AI7" s="49"/>
    </row>
    <row r="8" spans="1:35" s="3" customFormat="1" x14ac:dyDescent="0.2">
      <c r="A8" s="623"/>
      <c r="B8" s="500" t="s">
        <v>220</v>
      </c>
      <c r="C8" s="507" t="s">
        <v>647</v>
      </c>
      <c r="D8" s="507"/>
      <c r="E8" s="507" t="s">
        <v>195</v>
      </c>
      <c r="F8" s="508">
        <v>45524</v>
      </c>
      <c r="G8" s="509">
        <v>16</v>
      </c>
      <c r="H8" s="504">
        <f t="shared" si="0"/>
        <v>3</v>
      </c>
      <c r="I8" s="505">
        <f t="shared" si="1"/>
        <v>8</v>
      </c>
      <c r="J8" s="506">
        <f t="shared" si="2"/>
        <v>3</v>
      </c>
      <c r="K8" s="390">
        <f>_xlfn.IFNA(VLOOKUP(CONCATENATE($K$5,$B8,$C8),CAP!$A$6:$N$200,14,FALSE),0)</f>
        <v>1</v>
      </c>
      <c r="L8" s="228">
        <f>_xlfn.IFNA(VLOOKUP(CONCATENATE($L$5,$B8,$C8),'SER1'!$A$6:$N$200,14,FALSE),0)</f>
        <v>0</v>
      </c>
      <c r="M8" s="228">
        <f>_xlfn.IFNA(VLOOKUP(CONCATENATE($M$5,$B8,$C8),ALB!$A$6:$N$200,14,FALSE),0)</f>
        <v>0</v>
      </c>
      <c r="N8" s="228">
        <f>_xlfn.IFNA(VLOOKUP(CONCATENATE($N$5,$B8,$C8),KR!$A$6:$N$117,14,FALSE),0)</f>
        <v>0</v>
      </c>
      <c r="O8" s="228">
        <f>_xlfn.IFNA(VLOOKUP(CONCATENATE($O$5,$B8,$C8),'SER2'!$A$6:$N$200,14,FALSE),0)</f>
        <v>0</v>
      </c>
      <c r="P8" s="228">
        <f>_xlfn.IFNA(VLOOKUP(CONCATENATE($P$5,$B8,$C8),HARV!$A$6:$N$203,14,FALSE),0)</f>
        <v>0</v>
      </c>
      <c r="Q8" s="228">
        <f>_xlfn.IFNA(VLOOKUP(CONCATENATE($Q$5,$B8,$C8),DARD!$A$6:$N$203,14,FALSE),0)</f>
        <v>0</v>
      </c>
      <c r="R8" s="228">
        <f>_xlfn.IFNA(VLOOKUP(CONCATENATE($R$5,$B8,$C8),AVON!$A$6:$N$200,14,FALSE),0)</f>
        <v>0</v>
      </c>
      <c r="S8" s="228">
        <f>_xlfn.IFNA(VLOOKUP(CONCATENATE($S$5,$B8,$C8),MUR!$A$6:$N$200,14,FALSE),0)</f>
        <v>0</v>
      </c>
      <c r="T8" s="228">
        <f>_xlfn.IFNA(VLOOKUP(CONCATENATE($T$5,$B8,$C8),MOOR!$A$6:$N$200,14,FALSE),0)</f>
        <v>0</v>
      </c>
      <c r="U8" s="228">
        <f>_xlfn.IFNA(VLOOKUP(CONCATENATE($U$5,$B8,$C8),MORT!$A$6:$N$198,14,FALSE),0)</f>
        <v>0</v>
      </c>
      <c r="V8" s="228">
        <f>_xlfn.IFNA(VLOOKUP(CONCATENATE($V$5,$B8,$C8),KAL!$A$8:$N$198,14,FALSE),0)</f>
        <v>0</v>
      </c>
      <c r="W8" s="228">
        <f>_xlfn.IFNA(VLOOKUP(CONCATENATE($W$5,$B8,$C8),GID!$A$8:$N$198,14,FALSE),0)</f>
        <v>0</v>
      </c>
      <c r="X8" s="228">
        <f>_xlfn.IFNA(VLOOKUP(CONCATENATE($X$5,$B8,$C8),KEL!$A$6:$N$198,14,FALSE),0)</f>
        <v>0</v>
      </c>
      <c r="Y8" s="228">
        <f>_xlfn.IFNA(VLOOKUP(CONCATENATE($Y$5,$B8,$C8),ESP!$A$6:$N$198,14,FALSE),0)</f>
        <v>5</v>
      </c>
      <c r="Z8" s="228">
        <f>_xlfn.IFNA(VLOOKUP(CONCATENATE($Z$5,$B8,$C8),MOON!$A$6:$N$195,14,FALSE),0)</f>
        <v>0</v>
      </c>
      <c r="AA8" s="228">
        <f>_xlfn.IFNA(VLOOKUP(CONCATENATE($AA$5,$B8,$C8),DRY!$A$6:$N$200,14,FALSE),0)</f>
        <v>2</v>
      </c>
      <c r="AB8" s="228">
        <f>_xlfn.IFNA(VLOOKUP(CONCATENATE($AB$5,$B8,$C8),WALL!$A$6:$N$200,14,FALSE),0)</f>
        <v>0</v>
      </c>
      <c r="AC8" s="228">
        <f>_xlfn.IFNA(VLOOKUP(CONCATENATE($AC$5,$B8,$C8),PCWA!$A$6:$N$200,14,FALSE),0)</f>
        <v>0</v>
      </c>
      <c r="AD8" s="60"/>
      <c r="AE8" s="60"/>
      <c r="AF8" s="60"/>
      <c r="AG8" s="60"/>
      <c r="AH8" s="61"/>
      <c r="AI8" s="49"/>
    </row>
    <row r="9" spans="1:35" s="3" customFormat="1" x14ac:dyDescent="0.2">
      <c r="A9" s="623"/>
      <c r="B9" s="500" t="s">
        <v>645</v>
      </c>
      <c r="C9" s="507" t="s">
        <v>646</v>
      </c>
      <c r="D9" s="507"/>
      <c r="E9" s="507" t="s">
        <v>255</v>
      </c>
      <c r="F9" s="508">
        <v>45533</v>
      </c>
      <c r="G9" s="509">
        <v>18</v>
      </c>
      <c r="H9" s="504">
        <f t="shared" si="0"/>
        <v>2</v>
      </c>
      <c r="I9" s="505">
        <f t="shared" si="1"/>
        <v>6</v>
      </c>
      <c r="J9" s="506">
        <f t="shared" si="2"/>
        <v>4</v>
      </c>
      <c r="K9" s="390">
        <f>_xlfn.IFNA(VLOOKUP(CONCATENATE($K$5,$B9,$C9),CAP!$A$6:$N$200,14,FALSE),0)</f>
        <v>3</v>
      </c>
      <c r="L9" s="228">
        <f>_xlfn.IFNA(VLOOKUP(CONCATENATE($L$5,$B9,$C9),'SER1'!$A$6:$N$200,14,FALSE),0)</f>
        <v>0</v>
      </c>
      <c r="M9" s="228">
        <f>_xlfn.IFNA(VLOOKUP(CONCATENATE($M$5,$B9,$C9),ALB!$A$6:$N$200,14,FALSE),0)</f>
        <v>0</v>
      </c>
      <c r="N9" s="228">
        <f>_xlfn.IFNA(VLOOKUP(CONCATENATE($N$5,$B9,$C9),KR!$A$6:$N$117,14,FALSE),0)</f>
        <v>0</v>
      </c>
      <c r="O9" s="228">
        <f>_xlfn.IFNA(VLOOKUP(CONCATENATE($O$5,$B9,$C9),'SER2'!$A$6:$N$200,14,FALSE),0)</f>
        <v>0</v>
      </c>
      <c r="P9" s="228">
        <f>_xlfn.IFNA(VLOOKUP(CONCATENATE($P$5,$B9,$C9),HARV!$A$6:$N$203,14,FALSE),0)</f>
        <v>0</v>
      </c>
      <c r="Q9" s="228">
        <f>_xlfn.IFNA(VLOOKUP(CONCATENATE($Q$5,$B9,$C9),DARD!$A$6:$N$203,14,FALSE),0)</f>
        <v>0</v>
      </c>
      <c r="R9" s="228">
        <f>_xlfn.IFNA(VLOOKUP(CONCATENATE($R$5,$B9,$C9),AVON!$A$6:$N$200,14,FALSE),0)</f>
        <v>0</v>
      </c>
      <c r="S9" s="228">
        <f>_xlfn.IFNA(VLOOKUP(CONCATENATE($S$5,$B9,$C9),MUR!$A$6:$N$200,14,FALSE),0)</f>
        <v>0</v>
      </c>
      <c r="T9" s="228">
        <f>_xlfn.IFNA(VLOOKUP(CONCATENATE($T$5,$B9,$C9),MOOR!$A$6:$N$200,14,FALSE),0)</f>
        <v>0</v>
      </c>
      <c r="U9" s="228">
        <f>_xlfn.IFNA(VLOOKUP(CONCATENATE($U$5,$B9,$C9),MORT!$A$6:$N$198,14,FALSE),0)</f>
        <v>0</v>
      </c>
      <c r="V9" s="228">
        <f>_xlfn.IFNA(VLOOKUP(CONCATENATE($V$5,$B9,$C9),KAL!$A$8:$N$198,14,FALSE),0)</f>
        <v>0</v>
      </c>
      <c r="W9" s="228">
        <f>_xlfn.IFNA(VLOOKUP(CONCATENATE($W$5,$B9,$C9),GID!$A$8:$N$198,14,FALSE),0)</f>
        <v>0</v>
      </c>
      <c r="X9" s="228">
        <f>_xlfn.IFNA(VLOOKUP(CONCATENATE($X$5,$B9,$C9),KEL!$A$6:$N$198,14,FALSE),0)</f>
        <v>0</v>
      </c>
      <c r="Y9" s="228">
        <f>_xlfn.IFNA(VLOOKUP(CONCATENATE($Y$5,$B9,$C9),ESP!$A$6:$N$198,14,FALSE),0)</f>
        <v>0</v>
      </c>
      <c r="Z9" s="228">
        <f>_xlfn.IFNA(VLOOKUP(CONCATENATE($Z$5,$B9,$C9),MOON!$A$6:$N$195,14,FALSE),0)</f>
        <v>0</v>
      </c>
      <c r="AA9" s="228">
        <f>_xlfn.IFNA(VLOOKUP(CONCATENATE($AA$5,$B9,$C9),DRY!$A$6:$N$200,14,FALSE),0)</f>
        <v>3</v>
      </c>
      <c r="AB9" s="228">
        <f>_xlfn.IFNA(VLOOKUP(CONCATENATE($AB$5,$B9,$C9),WALL!$A$6:$N$200,14,FALSE),0)</f>
        <v>0</v>
      </c>
      <c r="AC9" s="228">
        <f>_xlfn.IFNA(VLOOKUP(CONCATENATE($AC$5,$B9,$C9),PCWA!$A$6:$N$200,14,FALSE),0)</f>
        <v>0</v>
      </c>
      <c r="AD9" s="60"/>
      <c r="AE9" s="60"/>
      <c r="AF9" s="60"/>
      <c r="AG9" s="60"/>
      <c r="AH9" s="61"/>
      <c r="AI9" s="49"/>
    </row>
    <row r="10" spans="1:35" s="3" customFormat="1" x14ac:dyDescent="0.2">
      <c r="A10" s="623"/>
      <c r="B10" s="56" t="s">
        <v>327</v>
      </c>
      <c r="C10" s="62" t="s">
        <v>328</v>
      </c>
      <c r="D10" s="62"/>
      <c r="E10" s="62" t="s">
        <v>181</v>
      </c>
      <c r="F10" s="63">
        <v>45380</v>
      </c>
      <c r="G10" s="72">
        <v>21</v>
      </c>
      <c r="H10" s="58">
        <f t="shared" si="0"/>
        <v>1</v>
      </c>
      <c r="I10" s="59">
        <f t="shared" si="1"/>
        <v>1</v>
      </c>
      <c r="J10" s="440">
        <f t="shared" si="2"/>
        <v>5</v>
      </c>
      <c r="K10" s="390">
        <f>_xlfn.IFNA(VLOOKUP(CONCATENATE($K$5,$B10,$C10),CAP!$A$6:$N$200,14,FALSE),0)</f>
        <v>0</v>
      </c>
      <c r="L10" s="228">
        <f>_xlfn.IFNA(VLOOKUP(CONCATENATE($L$5,$B10,$C10),'SER1'!$A$6:$N$200,14,FALSE),0)</f>
        <v>0</v>
      </c>
      <c r="M10" s="228">
        <f>_xlfn.IFNA(VLOOKUP(CONCATENATE($M$5,$B10,$C10),ALB!$A$6:$N$200,14,FALSE),0)</f>
        <v>0</v>
      </c>
      <c r="N10" s="228">
        <f>_xlfn.IFNA(VLOOKUP(CONCATENATE($N$5,$B10,$C10),KR!$A$6:$N$117,14,FALSE),0)</f>
        <v>0</v>
      </c>
      <c r="O10" s="228">
        <f>_xlfn.IFNA(VLOOKUP(CONCATENATE($O$5,$B10,$C10),'SER2'!$A$6:$N$200,14,FALSE),0)</f>
        <v>0</v>
      </c>
      <c r="P10" s="228">
        <f>_xlfn.IFNA(VLOOKUP(CONCATENATE($P$5,$B10,$C10),HARV!$A$6:$N$203,14,FALSE),0)</f>
        <v>0</v>
      </c>
      <c r="Q10" s="228">
        <f>_xlfn.IFNA(VLOOKUP(CONCATENATE($Q$5,$B10,$C10),DARD!$A$6:$N$203,14,FALSE),0)</f>
        <v>0</v>
      </c>
      <c r="R10" s="228">
        <f>_xlfn.IFNA(VLOOKUP(CONCATENATE($R$5,$B10,$C10),AVON!$A$6:$N$200,14,FALSE),0)</f>
        <v>0</v>
      </c>
      <c r="S10" s="228">
        <f>_xlfn.IFNA(VLOOKUP(CONCATENATE($S$5,$B10,$C10),MUR!$A$6:$N$200,14,FALSE),0)</f>
        <v>0</v>
      </c>
      <c r="T10" s="228">
        <f>_xlfn.IFNA(VLOOKUP(CONCATENATE($T$5,$B10,$C10),MOOR!$A$6:$N$200,14,FALSE),0)</f>
        <v>0</v>
      </c>
      <c r="U10" s="228">
        <f>_xlfn.IFNA(VLOOKUP(CONCATENATE($U$5,$B10,$C10),MORT!$A$6:$N$198,14,FALSE),0)</f>
        <v>0</v>
      </c>
      <c r="V10" s="228">
        <f>_xlfn.IFNA(VLOOKUP(CONCATENATE($V$5,$B10,$C10),KAL!$A$8:$N$198,14,FALSE),0)</f>
        <v>0</v>
      </c>
      <c r="W10" s="228">
        <f>_xlfn.IFNA(VLOOKUP(CONCATENATE($W$5,$B10,$C10),GID!$A$8:$N$198,14,FALSE),0)</f>
        <v>0</v>
      </c>
      <c r="X10" s="228">
        <f>_xlfn.IFNA(VLOOKUP(CONCATENATE($X$5,$B10,$C10),KEL!$A$6:$N$198,14,FALSE),0)</f>
        <v>0</v>
      </c>
      <c r="Y10" s="228">
        <f>_xlfn.IFNA(VLOOKUP(CONCATENATE($Y$5,$B10,$C10),ESP!$A$6:$N$198,14,FALSE),0)</f>
        <v>0</v>
      </c>
      <c r="Z10" s="228">
        <f>_xlfn.IFNA(VLOOKUP(CONCATENATE($Z$5,$B10,$C10),MOON!$A$6:$N$195,14,FALSE),0)</f>
        <v>0</v>
      </c>
      <c r="AA10" s="228">
        <f>_xlfn.IFNA(VLOOKUP(CONCATENATE($AA$5,$B10,$C10),DRY!$A$6:$N$200,14,FALSE),0)</f>
        <v>0</v>
      </c>
      <c r="AB10" s="228">
        <f>_xlfn.IFNA(VLOOKUP(CONCATENATE($AB$5,$B10,$C10),WALL!$A$6:$N$200,14,FALSE),0)</f>
        <v>1</v>
      </c>
      <c r="AC10" s="228">
        <f>_xlfn.IFNA(VLOOKUP(CONCATENATE($AC$5,$B10,$C10),PCWA!$A$6:$N$200,14,FALSE),0)</f>
        <v>0</v>
      </c>
      <c r="AD10" s="60"/>
      <c r="AE10" s="60"/>
      <c r="AF10" s="60"/>
      <c r="AG10" s="60"/>
      <c r="AH10" s="61"/>
      <c r="AI10" s="49"/>
    </row>
    <row r="11" spans="1:35" s="3" customFormat="1" x14ac:dyDescent="0.2">
      <c r="A11" s="623"/>
      <c r="B11" s="56" t="s">
        <v>324</v>
      </c>
      <c r="C11" s="62" t="s">
        <v>325</v>
      </c>
      <c r="D11" s="62" t="s">
        <v>326</v>
      </c>
      <c r="E11" s="62" t="s">
        <v>188</v>
      </c>
      <c r="F11" s="63">
        <v>45371</v>
      </c>
      <c r="G11" s="72">
        <v>21</v>
      </c>
      <c r="H11" s="58">
        <f t="shared" si="0"/>
        <v>0</v>
      </c>
      <c r="I11" s="59">
        <f t="shared" si="1"/>
        <v>0</v>
      </c>
      <c r="J11" s="440">
        <f t="shared" si="2"/>
        <v>6</v>
      </c>
      <c r="K11" s="390">
        <f>_xlfn.IFNA(VLOOKUP(CONCATENATE($K$5,$B11,$C11),CAP!$A$6:$N$200,14,FALSE),0)</f>
        <v>0</v>
      </c>
      <c r="L11" s="228">
        <f>_xlfn.IFNA(VLOOKUP(CONCATENATE($L$5,$B11,$C11),'SER1'!$A$6:$N$200,14,FALSE),0)</f>
        <v>0</v>
      </c>
      <c r="M11" s="228">
        <f>_xlfn.IFNA(VLOOKUP(CONCATENATE($M$5,$B11,$C11),ALB!$A$6:$N$200,14,FALSE),0)</f>
        <v>0</v>
      </c>
      <c r="N11" s="228">
        <f>_xlfn.IFNA(VLOOKUP(CONCATENATE($N$5,$B11,$C11),KR!$A$6:$N$117,14,FALSE),0)</f>
        <v>0</v>
      </c>
      <c r="O11" s="228">
        <f>_xlfn.IFNA(VLOOKUP(CONCATENATE($O$5,$B11,$C11),'SER2'!$A$6:$N$200,14,FALSE),0)</f>
        <v>0</v>
      </c>
      <c r="P11" s="228">
        <f>_xlfn.IFNA(VLOOKUP(CONCATENATE($P$5,$B11,$C11),HARV!$A$6:$N$203,14,FALSE),0)</f>
        <v>0</v>
      </c>
      <c r="Q11" s="228">
        <f>_xlfn.IFNA(VLOOKUP(CONCATENATE($Q$5,$B11,$C11),DARD!$A$6:$N$203,14,FALSE),0)</f>
        <v>0</v>
      </c>
      <c r="R11" s="228">
        <f>_xlfn.IFNA(VLOOKUP(CONCATENATE($R$5,$B11,$C11),AVON!$A$6:$N$200,14,FALSE),0)</f>
        <v>0</v>
      </c>
      <c r="S11" s="228">
        <f>_xlfn.IFNA(VLOOKUP(CONCATENATE($S$5,$B11,$C11),MUR!$A$6:$N$200,14,FALSE),0)</f>
        <v>0</v>
      </c>
      <c r="T11" s="228">
        <f>_xlfn.IFNA(VLOOKUP(CONCATENATE($T$5,$B11,$C11),MOOR!$A$6:$N$200,14,FALSE),0)</f>
        <v>0</v>
      </c>
      <c r="U11" s="228">
        <f>_xlfn.IFNA(VLOOKUP(CONCATENATE($U$5,$B11,$C11),MORT!$A$6:$N$198,14,FALSE),0)</f>
        <v>0</v>
      </c>
      <c r="V11" s="228">
        <f>_xlfn.IFNA(VLOOKUP(CONCATENATE($V$5,$B11,$C11),KAL!$A$8:$N$198,14,FALSE),0)</f>
        <v>0</v>
      </c>
      <c r="W11" s="228">
        <f>_xlfn.IFNA(VLOOKUP(CONCATENATE($W$5,$B11,$C11),GID!$A$8:$N$198,14,FALSE),0)</f>
        <v>0</v>
      </c>
      <c r="X11" s="228">
        <f>_xlfn.IFNA(VLOOKUP(CONCATENATE($X$5,$B11,$C11),KEL!$A$6:$N$198,14,FALSE),0)</f>
        <v>0</v>
      </c>
      <c r="Y11" s="228">
        <f>_xlfn.IFNA(VLOOKUP(CONCATENATE($Y$5,$B11,$C11),ESP!$A$6:$N$198,14,FALSE),0)</f>
        <v>0</v>
      </c>
      <c r="Z11" s="228">
        <f>_xlfn.IFNA(VLOOKUP(CONCATENATE($Z$5,$B11,$C11),MOON!$A$6:$N$195,14,FALSE),0)</f>
        <v>0</v>
      </c>
      <c r="AA11" s="228">
        <f>_xlfn.IFNA(VLOOKUP(CONCATENATE($AA$5,$B11,$C11),DRY!$A$6:$N$200,14,FALSE),0)</f>
        <v>0</v>
      </c>
      <c r="AB11" s="228">
        <f>_xlfn.IFNA(VLOOKUP(CONCATENATE($AB$5,$B11,$C11),WALL!$A$6:$N$200,14,FALSE),0)</f>
        <v>0</v>
      </c>
      <c r="AC11" s="228">
        <f>_xlfn.IFNA(VLOOKUP(CONCATENATE($AC$5,$B11,$C11),PCWA!$A$6:$N$200,14,FALSE),0)</f>
        <v>0</v>
      </c>
      <c r="AD11" s="60"/>
      <c r="AE11" s="60"/>
      <c r="AF11" s="60"/>
      <c r="AG11" s="60"/>
      <c r="AH11" s="61"/>
      <c r="AI11" s="49"/>
    </row>
    <row r="12" spans="1:35" x14ac:dyDescent="0.2">
      <c r="A12" s="623"/>
      <c r="B12" s="56" t="s">
        <v>329</v>
      </c>
      <c r="C12" s="62" t="s">
        <v>330</v>
      </c>
      <c r="D12" s="62"/>
      <c r="E12" s="62" t="s">
        <v>174</v>
      </c>
      <c r="F12" s="63">
        <v>45415</v>
      </c>
      <c r="G12" s="72">
        <v>13</v>
      </c>
      <c r="H12" s="58">
        <f t="shared" si="0"/>
        <v>0</v>
      </c>
      <c r="I12" s="59">
        <f t="shared" si="1"/>
        <v>0</v>
      </c>
      <c r="J12" s="440">
        <f t="shared" si="2"/>
        <v>6</v>
      </c>
      <c r="K12" s="390">
        <f>_xlfn.IFNA(VLOOKUP(CONCATENATE($K$5,$B12,$C12),CAP!$A$6:$N$200,14,FALSE),0)</f>
        <v>0</v>
      </c>
      <c r="L12" s="228">
        <f>_xlfn.IFNA(VLOOKUP(CONCATENATE($L$5,$B12,$C12),'SER1'!$A$6:$N$200,14,FALSE),0)</f>
        <v>0</v>
      </c>
      <c r="M12" s="228">
        <f>_xlfn.IFNA(VLOOKUP(CONCATENATE($M$5,$B12,$C12),ALB!$A$6:$N$200,14,FALSE),0)</f>
        <v>0</v>
      </c>
      <c r="N12" s="228">
        <f>_xlfn.IFNA(VLOOKUP(CONCATENATE($N$5,$B12,$C12),KR!$A$6:$N$117,14,FALSE),0)</f>
        <v>0</v>
      </c>
      <c r="O12" s="228">
        <f>_xlfn.IFNA(VLOOKUP(CONCATENATE($O$5,$B12,$C12),'SER2'!$A$6:$N$200,14,FALSE),0)</f>
        <v>0</v>
      </c>
      <c r="P12" s="228">
        <f>_xlfn.IFNA(VLOOKUP(CONCATENATE($P$5,$B12,$C12),HARV!$A$6:$N$203,14,FALSE),0)</f>
        <v>0</v>
      </c>
      <c r="Q12" s="228">
        <f>_xlfn.IFNA(VLOOKUP(CONCATENATE($Q$5,$B12,$C12),DARD!$A$6:$N$203,14,FALSE),0)</f>
        <v>0</v>
      </c>
      <c r="R12" s="228">
        <f>_xlfn.IFNA(VLOOKUP(CONCATENATE($R$5,$B12,$C12),AVON!$A$6:$N$200,14,FALSE),0)</f>
        <v>0</v>
      </c>
      <c r="S12" s="228">
        <f>_xlfn.IFNA(VLOOKUP(CONCATENATE($S$5,$B12,$C12),MUR!$A$6:$N$200,14,FALSE),0)</f>
        <v>0</v>
      </c>
      <c r="T12" s="228">
        <f>_xlfn.IFNA(VLOOKUP(CONCATENATE($T$5,$B12,$C12),MOOR!$A$6:$N$200,14,FALSE),0)</f>
        <v>0</v>
      </c>
      <c r="U12" s="228">
        <f>_xlfn.IFNA(VLOOKUP(CONCATENATE($U$5,$B12,$C12),MORT!$A$6:$N$198,14,FALSE),0)</f>
        <v>0</v>
      </c>
      <c r="V12" s="228">
        <f>_xlfn.IFNA(VLOOKUP(CONCATENATE($V$5,$B12,$C12),KAL!$A$8:$N$198,14,FALSE),0)</f>
        <v>0</v>
      </c>
      <c r="W12" s="228">
        <f>_xlfn.IFNA(VLOOKUP(CONCATENATE($W$5,$B12,$C12),GID!$A$8:$N$198,14,FALSE),0)</f>
        <v>0</v>
      </c>
      <c r="X12" s="228">
        <f>_xlfn.IFNA(VLOOKUP(CONCATENATE($X$5,$B12,$C12),KEL!$A$6:$N$198,14,FALSE),0)</f>
        <v>0</v>
      </c>
      <c r="Y12" s="228">
        <f>_xlfn.IFNA(VLOOKUP(CONCATENATE($Y$5,$B12,$C12),ESP!$A$6:$N$198,14,FALSE),0)</f>
        <v>0</v>
      </c>
      <c r="Z12" s="228">
        <f>_xlfn.IFNA(VLOOKUP(CONCATENATE($Z$5,$B12,$C12),MOON!$A$6:$N$195,14,FALSE),0)</f>
        <v>0</v>
      </c>
      <c r="AA12" s="228">
        <f>_xlfn.IFNA(VLOOKUP(CONCATENATE($AA$5,$B12,$C12),DRY!$A$6:$N$200,14,FALSE),0)</f>
        <v>0</v>
      </c>
      <c r="AB12" s="228">
        <f>_xlfn.IFNA(VLOOKUP(CONCATENATE($AB$5,$B12,$C12),WALL!$A$6:$N$200,14,FALSE),0)</f>
        <v>0</v>
      </c>
      <c r="AC12" s="228">
        <f>_xlfn.IFNA(VLOOKUP(CONCATENATE($AC$5,$B12,$C12),PCWA!$A$6:$N$200,14,FALSE),0)</f>
        <v>0</v>
      </c>
      <c r="AD12" s="60"/>
      <c r="AE12" s="60"/>
      <c r="AF12" s="60"/>
      <c r="AG12" s="60"/>
      <c r="AH12" s="61"/>
      <c r="AI12" s="49"/>
    </row>
    <row r="13" spans="1:35" x14ac:dyDescent="0.2">
      <c r="A13" s="623"/>
      <c r="B13" s="56" t="s">
        <v>222</v>
      </c>
      <c r="C13" s="62" t="s">
        <v>331</v>
      </c>
      <c r="D13" s="62"/>
      <c r="E13" s="62" t="s">
        <v>225</v>
      </c>
      <c r="F13" s="63">
        <v>45430</v>
      </c>
      <c r="G13" s="72">
        <v>14</v>
      </c>
      <c r="H13" s="58">
        <f t="shared" si="0"/>
        <v>0</v>
      </c>
      <c r="I13" s="59">
        <f t="shared" si="1"/>
        <v>0</v>
      </c>
      <c r="J13" s="440">
        <f t="shared" si="2"/>
        <v>6</v>
      </c>
      <c r="K13" s="390">
        <f>_xlfn.IFNA(VLOOKUP(CONCATENATE($K$5,$B13,$C13),CAP!$A$6:$N$200,14,FALSE),0)</f>
        <v>0</v>
      </c>
      <c r="L13" s="228">
        <f>_xlfn.IFNA(VLOOKUP(CONCATENATE($L$5,$B13,$C13),'SER1'!$A$6:$N$200,14,FALSE),0)</f>
        <v>0</v>
      </c>
      <c r="M13" s="228">
        <f>_xlfn.IFNA(VLOOKUP(CONCATENATE($M$5,$B13,$C13),ALB!$A$6:$N$200,14,FALSE),0)</f>
        <v>0</v>
      </c>
      <c r="N13" s="228">
        <f>_xlfn.IFNA(VLOOKUP(CONCATENATE($N$5,$B13,$C13),KR!$A$6:$N$117,14,FALSE),0)</f>
        <v>0</v>
      </c>
      <c r="O13" s="228">
        <f>_xlfn.IFNA(VLOOKUP(CONCATENATE($O$5,$B13,$C13),'SER2'!$A$6:$N$200,14,FALSE),0)</f>
        <v>0</v>
      </c>
      <c r="P13" s="228">
        <f>_xlfn.IFNA(VLOOKUP(CONCATENATE($P$5,$B13,$C13),HARV!$A$6:$N$203,14,FALSE),0)</f>
        <v>0</v>
      </c>
      <c r="Q13" s="228">
        <f>_xlfn.IFNA(VLOOKUP(CONCATENATE($Q$5,$B13,$C13),DARD!$A$6:$N$203,14,FALSE),0)</f>
        <v>0</v>
      </c>
      <c r="R13" s="228">
        <f>_xlfn.IFNA(VLOOKUP(CONCATENATE($R$5,$B13,$C13),AVON!$A$6:$N$200,14,FALSE),0)</f>
        <v>0</v>
      </c>
      <c r="S13" s="228">
        <f>_xlfn.IFNA(VLOOKUP(CONCATENATE($S$5,$B13,$C13),MUR!$A$6:$N$200,14,FALSE),0)</f>
        <v>0</v>
      </c>
      <c r="T13" s="228">
        <f>_xlfn.IFNA(VLOOKUP(CONCATENATE($T$5,$B13,$C13),MOOR!$A$6:$N$200,14,FALSE),0)</f>
        <v>0</v>
      </c>
      <c r="U13" s="228">
        <f>_xlfn.IFNA(VLOOKUP(CONCATENATE($U$5,$B13,$C13),MORT!$A$6:$N$198,14,FALSE),0)</f>
        <v>0</v>
      </c>
      <c r="V13" s="228">
        <f>_xlfn.IFNA(VLOOKUP(CONCATENATE($V$5,$B13,$C13),KAL!$A$8:$N$198,14,FALSE),0)</f>
        <v>0</v>
      </c>
      <c r="W13" s="228">
        <f>_xlfn.IFNA(VLOOKUP(CONCATENATE($W$5,$B13,$C13),GID!$A$8:$N$198,14,FALSE),0)</f>
        <v>0</v>
      </c>
      <c r="X13" s="228">
        <f>_xlfn.IFNA(VLOOKUP(CONCATENATE($X$5,$B13,$C13),KEL!$A$6:$N$198,14,FALSE),0)</f>
        <v>0</v>
      </c>
      <c r="Y13" s="228">
        <f>_xlfn.IFNA(VLOOKUP(CONCATENATE($Y$5,$B13,$C13),ESP!$A$6:$N$198,14,FALSE),0)</f>
        <v>0</v>
      </c>
      <c r="Z13" s="228">
        <f>_xlfn.IFNA(VLOOKUP(CONCATENATE($Z$5,$B13,$C13),MOON!$A$6:$N$195,14,FALSE),0)</f>
        <v>0</v>
      </c>
      <c r="AA13" s="228">
        <f>_xlfn.IFNA(VLOOKUP(CONCATENATE($AA$5,$B13,$C13),DRY!$A$6:$N$200,14,FALSE),0)</f>
        <v>0</v>
      </c>
      <c r="AB13" s="228">
        <f>_xlfn.IFNA(VLOOKUP(CONCATENATE($AB$5,$B13,$C13),WALL!$A$6:$N$200,14,FALSE),0)</f>
        <v>0</v>
      </c>
      <c r="AC13" s="228">
        <f>_xlfn.IFNA(VLOOKUP(CONCATENATE($AC$5,$B13,$C13),PCWA!$A$6:$N$200,14,FALSE),0)</f>
        <v>0</v>
      </c>
      <c r="AD13" s="60"/>
      <c r="AE13" s="60"/>
      <c r="AF13" s="60"/>
      <c r="AG13" s="60"/>
      <c r="AH13" s="61"/>
      <c r="AI13" s="49"/>
    </row>
    <row r="14" spans="1:35" x14ac:dyDescent="0.2">
      <c r="A14" s="623"/>
      <c r="B14" s="56" t="s">
        <v>612</v>
      </c>
      <c r="C14" s="62" t="s">
        <v>332</v>
      </c>
      <c r="D14" s="62" t="s">
        <v>332</v>
      </c>
      <c r="E14" s="62" t="s">
        <v>171</v>
      </c>
      <c r="F14" s="63">
        <v>45443</v>
      </c>
      <c r="G14" s="72">
        <v>14</v>
      </c>
      <c r="H14" s="58">
        <f t="shared" si="0"/>
        <v>0</v>
      </c>
      <c r="I14" s="59">
        <f t="shared" si="1"/>
        <v>0</v>
      </c>
      <c r="J14" s="440">
        <f t="shared" si="2"/>
        <v>6</v>
      </c>
      <c r="K14" s="390">
        <f>_xlfn.IFNA(VLOOKUP(CONCATENATE($K$5,$B14,$C14),CAP!$A$6:$N$200,14,FALSE),0)</f>
        <v>0</v>
      </c>
      <c r="L14" s="228">
        <f>_xlfn.IFNA(VLOOKUP(CONCATENATE($L$5,$B14,$C14),'SER1'!$A$6:$N$200,14,FALSE),0)</f>
        <v>0</v>
      </c>
      <c r="M14" s="228">
        <f>_xlfn.IFNA(VLOOKUP(CONCATENATE($M$5,$B14,$C14),ALB!$A$6:$N$200,14,FALSE),0)</f>
        <v>0</v>
      </c>
      <c r="N14" s="228">
        <f>_xlfn.IFNA(VLOOKUP(CONCATENATE($N$5,$B14,$C14),KR!$A$6:$N$117,14,FALSE),0)</f>
        <v>0</v>
      </c>
      <c r="O14" s="228">
        <f>_xlfn.IFNA(VLOOKUP(CONCATENATE($O$5,$B14,$C14),'SER2'!$A$6:$N$200,14,FALSE),0)</f>
        <v>0</v>
      </c>
      <c r="P14" s="228">
        <f>_xlfn.IFNA(VLOOKUP(CONCATENATE($P$5,$B14,$C14),HARV!$A$6:$N$203,14,FALSE),0)</f>
        <v>0</v>
      </c>
      <c r="Q14" s="228">
        <f>_xlfn.IFNA(VLOOKUP(CONCATENATE($Q$5,$B14,$C14),DARD!$A$6:$N$203,14,FALSE),0)</f>
        <v>0</v>
      </c>
      <c r="R14" s="228">
        <f>_xlfn.IFNA(VLOOKUP(CONCATENATE($R$5,$B14,$C14),AVON!$A$6:$N$200,14,FALSE),0)</f>
        <v>0</v>
      </c>
      <c r="S14" s="228">
        <f>_xlfn.IFNA(VLOOKUP(CONCATENATE($S$5,$B14,$C14),MUR!$A$6:$N$200,14,FALSE),0)</f>
        <v>0</v>
      </c>
      <c r="T14" s="228">
        <f>_xlfn.IFNA(VLOOKUP(CONCATENATE($T$5,$B14,$C14),MOOR!$A$6:$N$200,14,FALSE),0)</f>
        <v>0</v>
      </c>
      <c r="U14" s="228">
        <f>_xlfn.IFNA(VLOOKUP(CONCATENATE($U$5,$B14,$C14),MORT!$A$6:$N$198,14,FALSE),0)</f>
        <v>0</v>
      </c>
      <c r="V14" s="228">
        <f>_xlfn.IFNA(VLOOKUP(CONCATENATE($V$5,$B14,$C14),KAL!$A$8:$N$198,14,FALSE),0)</f>
        <v>0</v>
      </c>
      <c r="W14" s="228">
        <f>_xlfn.IFNA(VLOOKUP(CONCATENATE($W$5,$B14,$C14),GID!$A$8:$N$198,14,FALSE),0)</f>
        <v>0</v>
      </c>
      <c r="X14" s="228">
        <f>_xlfn.IFNA(VLOOKUP(CONCATENATE($X$5,$B14,$C14),KEL!$A$6:$N$198,14,FALSE),0)</f>
        <v>0</v>
      </c>
      <c r="Y14" s="228">
        <f>_xlfn.IFNA(VLOOKUP(CONCATENATE($Y$5,$B14,$C14),ESP!$A$6:$N$198,14,FALSE),0)</f>
        <v>0</v>
      </c>
      <c r="Z14" s="228">
        <f>_xlfn.IFNA(VLOOKUP(CONCATENATE($Z$5,$B14,$C14),MOON!$A$6:$N$195,14,FALSE),0)</f>
        <v>0</v>
      </c>
      <c r="AA14" s="228">
        <f>_xlfn.IFNA(VLOOKUP(CONCATENATE($AA$5,$B14,$C14),DRY!$A$6:$N$200,14,FALSE),0)</f>
        <v>0</v>
      </c>
      <c r="AB14" s="228">
        <f>_xlfn.IFNA(VLOOKUP(CONCATENATE($AB$5,$B14,$C14),WALL!$A$6:$N$200,14,FALSE),0)</f>
        <v>0</v>
      </c>
      <c r="AC14" s="228">
        <f>_xlfn.IFNA(VLOOKUP(CONCATENATE($AC$5,$B14,$C14),PCWA!$A$6:$N$200,14,FALSE),0)</f>
        <v>0</v>
      </c>
      <c r="AD14" s="60"/>
      <c r="AE14" s="60"/>
      <c r="AF14" s="60"/>
      <c r="AG14" s="60"/>
      <c r="AH14" s="61"/>
      <c r="AI14" s="49"/>
    </row>
    <row r="15" spans="1:35" x14ac:dyDescent="0.2">
      <c r="A15" s="623"/>
      <c r="B15" s="56" t="s">
        <v>762</v>
      </c>
      <c r="C15" s="62" t="s">
        <v>763</v>
      </c>
      <c r="D15" s="62" t="s">
        <v>764</v>
      </c>
      <c r="E15" s="62" t="s">
        <v>584</v>
      </c>
      <c r="F15" s="63">
        <v>45532</v>
      </c>
      <c r="G15" s="72">
        <v>14</v>
      </c>
      <c r="H15" s="58">
        <f t="shared" si="0"/>
        <v>0</v>
      </c>
      <c r="I15" s="59">
        <f t="shared" si="1"/>
        <v>0</v>
      </c>
      <c r="J15" s="440">
        <f t="shared" si="2"/>
        <v>6</v>
      </c>
      <c r="K15" s="390">
        <f>_xlfn.IFNA(VLOOKUP(CONCATENATE($K$5,$B15,$C15),CAP!$A$6:$N$200,14,FALSE),0)</f>
        <v>0</v>
      </c>
      <c r="L15" s="228">
        <f>_xlfn.IFNA(VLOOKUP(CONCATENATE($L$5,$B15,$C15),'SER1'!$A$6:$N$200,14,FALSE),0)</f>
        <v>0</v>
      </c>
      <c r="M15" s="228">
        <f>_xlfn.IFNA(VLOOKUP(CONCATENATE($M$5,$B15,$C15),ALB!$A$6:$N$200,14,FALSE),0)</f>
        <v>0</v>
      </c>
      <c r="N15" s="228">
        <f>_xlfn.IFNA(VLOOKUP(CONCATENATE($N$5,$B15,$C15),KR!$A$6:$N$117,14,FALSE),0)</f>
        <v>0</v>
      </c>
      <c r="O15" s="228">
        <f>_xlfn.IFNA(VLOOKUP(CONCATENATE($O$5,$B15,$C15),'SER2'!$A$6:$N$200,14,FALSE),0)</f>
        <v>0</v>
      </c>
      <c r="P15" s="228">
        <f>_xlfn.IFNA(VLOOKUP(CONCATENATE($P$5,$B15,$C15),HARV!$A$6:$N$203,14,FALSE),0)</f>
        <v>0</v>
      </c>
      <c r="Q15" s="228">
        <f>_xlfn.IFNA(VLOOKUP(CONCATENATE($Q$5,$B15,$C15),DARD!$A$6:$N$203,14,FALSE),0)</f>
        <v>0</v>
      </c>
      <c r="R15" s="228">
        <f>_xlfn.IFNA(VLOOKUP(CONCATENATE($R$5,$B15,$C15),AVON!$A$6:$N$200,14,FALSE),0)</f>
        <v>0</v>
      </c>
      <c r="S15" s="228">
        <f>_xlfn.IFNA(VLOOKUP(CONCATENATE($S$5,$B15,$C15),MUR!$A$6:$N$200,14,FALSE),0)</f>
        <v>0</v>
      </c>
      <c r="T15" s="228">
        <f>_xlfn.IFNA(VLOOKUP(CONCATENATE($T$5,$B15,$C15),MOOR!$A$6:$N$200,14,FALSE),0)</f>
        <v>0</v>
      </c>
      <c r="U15" s="228">
        <f>_xlfn.IFNA(VLOOKUP(CONCATENATE($U$5,$B15,$C15),MORT!$A$6:$N$198,14,FALSE),0)</f>
        <v>0</v>
      </c>
      <c r="V15" s="228">
        <f>_xlfn.IFNA(VLOOKUP(CONCATENATE($V$5,$B15,$C15),KAL!$A$8:$N$198,14,FALSE),0)</f>
        <v>0</v>
      </c>
      <c r="W15" s="228">
        <f>_xlfn.IFNA(VLOOKUP(CONCATENATE($W$5,$B15,$C15),GID!$A$8:$N$198,14,FALSE),0)</f>
        <v>0</v>
      </c>
      <c r="X15" s="228">
        <f>_xlfn.IFNA(VLOOKUP(CONCATENATE($X$5,$B15,$C15),KEL!$A$6:$N$198,14,FALSE),0)</f>
        <v>0</v>
      </c>
      <c r="Y15" s="228">
        <f>_xlfn.IFNA(VLOOKUP(CONCATENATE($Y$5,$B15,$C15),ESP!$A$6:$N$198,14,FALSE),0)</f>
        <v>0</v>
      </c>
      <c r="Z15" s="228">
        <f>_xlfn.IFNA(VLOOKUP(CONCATENATE($Z$5,$B15,$C15),MOON!$A$6:$N$195,14,FALSE),0)</f>
        <v>0</v>
      </c>
      <c r="AA15" s="228">
        <f>_xlfn.IFNA(VLOOKUP(CONCATENATE($AA$5,$B15,$C15),DRY!$A$6:$N$200,14,FALSE),0)</f>
        <v>0</v>
      </c>
      <c r="AB15" s="228">
        <f>_xlfn.IFNA(VLOOKUP(CONCATENATE($AB$5,$B15,$C15),WALL!$A$6:$N$200,14,FALSE),0)</f>
        <v>0</v>
      </c>
      <c r="AC15" s="228">
        <f>_xlfn.IFNA(VLOOKUP(CONCATENATE($AC$5,$B15,$C15),PCWA!$A$6:$N$200,14,FALSE),0)</f>
        <v>0</v>
      </c>
      <c r="AD15" s="60"/>
      <c r="AE15" s="60"/>
      <c r="AF15" s="60"/>
      <c r="AG15" s="60"/>
      <c r="AH15" s="61"/>
      <c r="AI15" s="49"/>
    </row>
    <row r="16" spans="1:35" x14ac:dyDescent="0.2">
      <c r="A16" s="623"/>
      <c r="B16" s="56" t="s">
        <v>765</v>
      </c>
      <c r="C16" s="62" t="s">
        <v>493</v>
      </c>
      <c r="D16" s="62"/>
      <c r="E16" s="62" t="s">
        <v>285</v>
      </c>
      <c r="F16" s="63">
        <v>45532</v>
      </c>
      <c r="G16" s="72">
        <v>15</v>
      </c>
      <c r="H16" s="58">
        <f t="shared" si="0"/>
        <v>0</v>
      </c>
      <c r="I16" s="59">
        <f t="shared" si="1"/>
        <v>0</v>
      </c>
      <c r="J16" s="440">
        <f t="shared" si="2"/>
        <v>6</v>
      </c>
      <c r="K16" s="390">
        <f>_xlfn.IFNA(VLOOKUP(CONCATENATE($K$5,$B16,$C16),CAP!$A$6:$N$200,14,FALSE),0)</f>
        <v>0</v>
      </c>
      <c r="L16" s="228">
        <f>_xlfn.IFNA(VLOOKUP(CONCATENATE($L$5,$B16,$C16),'SER1'!$A$6:$N$200,14,FALSE),0)</f>
        <v>0</v>
      </c>
      <c r="M16" s="228">
        <f>_xlfn.IFNA(VLOOKUP(CONCATENATE($M$5,$B16,$C16),ALB!$A$6:$N$200,14,FALSE),0)</f>
        <v>0</v>
      </c>
      <c r="N16" s="228">
        <f>_xlfn.IFNA(VLOOKUP(CONCATENATE($N$5,$B16,$C16),KR!$A$6:$N$117,14,FALSE),0)</f>
        <v>0</v>
      </c>
      <c r="O16" s="228">
        <f>_xlfn.IFNA(VLOOKUP(CONCATENATE($O$5,$B16,$C16),'SER2'!$A$6:$N$200,14,FALSE),0)</f>
        <v>0</v>
      </c>
      <c r="P16" s="228">
        <f>_xlfn.IFNA(VLOOKUP(CONCATENATE($P$5,$B16,$C16),HARV!$A$6:$N$203,14,FALSE),0)</f>
        <v>0</v>
      </c>
      <c r="Q16" s="228">
        <f>_xlfn.IFNA(VLOOKUP(CONCATENATE($Q$5,$B16,$C16),DARD!$A$6:$N$203,14,FALSE),0)</f>
        <v>0</v>
      </c>
      <c r="R16" s="228">
        <f>_xlfn.IFNA(VLOOKUP(CONCATENATE($R$5,$B16,$C16),AVON!$A$6:$N$200,14,FALSE),0)</f>
        <v>0</v>
      </c>
      <c r="S16" s="228">
        <f>_xlfn.IFNA(VLOOKUP(CONCATENATE($S$5,$B16,$C16),MUR!$A$6:$N$200,14,FALSE),0)</f>
        <v>0</v>
      </c>
      <c r="T16" s="228">
        <f>_xlfn.IFNA(VLOOKUP(CONCATENATE($T$5,$B16,$C16),MOOR!$A$6:$N$200,14,FALSE),0)</f>
        <v>0</v>
      </c>
      <c r="U16" s="228">
        <f>_xlfn.IFNA(VLOOKUP(CONCATENATE($U$5,$B16,$C16),MORT!$A$6:$N$198,14,FALSE),0)</f>
        <v>0</v>
      </c>
      <c r="V16" s="228">
        <f>_xlfn.IFNA(VLOOKUP(CONCATENATE($V$5,$B16,$C16),KAL!$A$8:$N$198,14,FALSE),0)</f>
        <v>0</v>
      </c>
      <c r="W16" s="228">
        <f>_xlfn.IFNA(VLOOKUP(CONCATENATE($W$5,$B16,$C16),GID!$A$8:$N$198,14,FALSE),0)</f>
        <v>0</v>
      </c>
      <c r="X16" s="228">
        <f>_xlfn.IFNA(VLOOKUP(CONCATENATE($X$5,$B16,$C16),KEL!$A$6:$N$198,14,FALSE),0)</f>
        <v>0</v>
      </c>
      <c r="Y16" s="228">
        <f>_xlfn.IFNA(VLOOKUP(CONCATENATE($Y$5,$B16,$C16),ESP!$A$6:$N$198,14,FALSE),0)</f>
        <v>0</v>
      </c>
      <c r="Z16" s="228">
        <f>_xlfn.IFNA(VLOOKUP(CONCATENATE($Z$5,$B16,$C16),MOON!$A$6:$N$195,14,FALSE),0)</f>
        <v>0</v>
      </c>
      <c r="AA16" s="228">
        <f>_xlfn.IFNA(VLOOKUP(CONCATENATE($AA$5,$B16,$C16),DRY!$A$6:$N$200,14,FALSE),0)</f>
        <v>0</v>
      </c>
      <c r="AB16" s="228">
        <f>_xlfn.IFNA(VLOOKUP(CONCATENATE($AB$5,$B16,$C16),WALL!$A$6:$N$200,14,FALSE),0)</f>
        <v>0</v>
      </c>
      <c r="AC16" s="228">
        <f>_xlfn.IFNA(VLOOKUP(CONCATENATE($AC$5,$B16,$C16),PCWA!$A$6:$N$200,14,FALSE),0)</f>
        <v>0</v>
      </c>
      <c r="AD16" s="60"/>
      <c r="AE16" s="60"/>
      <c r="AF16" s="60"/>
      <c r="AG16" s="60"/>
      <c r="AH16" s="61"/>
      <c r="AI16" s="49"/>
    </row>
    <row r="17" spans="1:35" x14ac:dyDescent="0.2">
      <c r="A17" s="623"/>
      <c r="B17" s="56" t="s">
        <v>765</v>
      </c>
      <c r="C17" s="62" t="s">
        <v>766</v>
      </c>
      <c r="D17" s="62"/>
      <c r="E17" s="62" t="s">
        <v>285</v>
      </c>
      <c r="F17" s="63">
        <v>45532</v>
      </c>
      <c r="G17" s="72">
        <v>15</v>
      </c>
      <c r="H17" s="58">
        <f t="shared" si="0"/>
        <v>0</v>
      </c>
      <c r="I17" s="59">
        <f t="shared" si="1"/>
        <v>0</v>
      </c>
      <c r="J17" s="440">
        <f t="shared" si="2"/>
        <v>6</v>
      </c>
      <c r="K17" s="390">
        <f>_xlfn.IFNA(VLOOKUP(CONCATENATE($K$5,$B17,$C17),CAP!$A$6:$N$200,14,FALSE),0)</f>
        <v>0</v>
      </c>
      <c r="L17" s="228">
        <f>_xlfn.IFNA(VLOOKUP(CONCATENATE($L$5,$B17,$C17),'SER1'!$A$6:$N$200,14,FALSE),0)</f>
        <v>0</v>
      </c>
      <c r="M17" s="228">
        <f>_xlfn.IFNA(VLOOKUP(CONCATENATE($M$5,$B17,$C17),ALB!$A$6:$N$200,14,FALSE),0)</f>
        <v>0</v>
      </c>
      <c r="N17" s="228">
        <f>_xlfn.IFNA(VLOOKUP(CONCATENATE($N$5,$B17,$C17),KR!$A$6:$N$117,14,FALSE),0)</f>
        <v>0</v>
      </c>
      <c r="O17" s="228">
        <f>_xlfn.IFNA(VLOOKUP(CONCATENATE($O$5,$B17,$C17),'SER2'!$A$6:$N$200,14,FALSE),0)</f>
        <v>0</v>
      </c>
      <c r="P17" s="228">
        <f>_xlfn.IFNA(VLOOKUP(CONCATENATE($P$5,$B17,$C17),HARV!$A$6:$N$203,14,FALSE),0)</f>
        <v>0</v>
      </c>
      <c r="Q17" s="228">
        <f>_xlfn.IFNA(VLOOKUP(CONCATENATE($Q$5,$B17,$C17),DARD!$A$6:$N$203,14,FALSE),0)</f>
        <v>0</v>
      </c>
      <c r="R17" s="228">
        <f>_xlfn.IFNA(VLOOKUP(CONCATENATE($R$5,$B17,$C17),AVON!$A$6:$N$200,14,FALSE),0)</f>
        <v>0</v>
      </c>
      <c r="S17" s="228">
        <f>_xlfn.IFNA(VLOOKUP(CONCATENATE($S$5,$B17,$C17),MUR!$A$6:$N$200,14,FALSE),0)</f>
        <v>0</v>
      </c>
      <c r="T17" s="228">
        <f>_xlfn.IFNA(VLOOKUP(CONCATENATE($T$5,$B17,$C17),MOOR!$A$6:$N$200,14,FALSE),0)</f>
        <v>0</v>
      </c>
      <c r="U17" s="228">
        <f>_xlfn.IFNA(VLOOKUP(CONCATENATE($U$5,$B17,$C17),MORT!$A$6:$N$198,14,FALSE),0)</f>
        <v>0</v>
      </c>
      <c r="V17" s="228">
        <f>_xlfn.IFNA(VLOOKUP(CONCATENATE($V$5,$B17,$C17),KAL!$A$8:$N$198,14,FALSE),0)</f>
        <v>0</v>
      </c>
      <c r="W17" s="228">
        <f>_xlfn.IFNA(VLOOKUP(CONCATENATE($W$5,$B17,$C17),GID!$A$8:$N$198,14,FALSE),0)</f>
        <v>0</v>
      </c>
      <c r="X17" s="228">
        <f>_xlfn.IFNA(VLOOKUP(CONCATENATE($X$5,$B17,$C17),KEL!$A$6:$N$198,14,FALSE),0)</f>
        <v>0</v>
      </c>
      <c r="Y17" s="228">
        <f>_xlfn.IFNA(VLOOKUP(CONCATENATE($Y$5,$B17,$C17),ESP!$A$6:$N$198,14,FALSE),0)</f>
        <v>0</v>
      </c>
      <c r="Z17" s="228">
        <f>_xlfn.IFNA(VLOOKUP(CONCATENATE($Z$5,$B17,$C17),MOON!$A$6:$N$195,14,FALSE),0)</f>
        <v>0</v>
      </c>
      <c r="AA17" s="228">
        <f>_xlfn.IFNA(VLOOKUP(CONCATENATE($AA$5,$B17,$C17),DRY!$A$6:$N$200,14,FALSE),0)</f>
        <v>0</v>
      </c>
      <c r="AB17" s="228">
        <f>_xlfn.IFNA(VLOOKUP(CONCATENATE($AB$5,$B17,$C17),WALL!$A$6:$N$200,14,FALSE),0)</f>
        <v>0</v>
      </c>
      <c r="AC17" s="228">
        <f>_xlfn.IFNA(VLOOKUP(CONCATENATE($AC$5,$B17,$C17),PCWA!$A$6:$N$200,14,FALSE),0)</f>
        <v>0</v>
      </c>
      <c r="AD17" s="60"/>
      <c r="AE17" s="60"/>
      <c r="AF17" s="60"/>
      <c r="AG17" s="60"/>
      <c r="AH17" s="61"/>
      <c r="AI17" s="49"/>
    </row>
    <row r="18" spans="1:35" x14ac:dyDescent="0.2">
      <c r="A18" s="623"/>
      <c r="B18" s="56" t="s">
        <v>767</v>
      </c>
      <c r="C18" s="62" t="s">
        <v>768</v>
      </c>
      <c r="D18" s="62"/>
      <c r="E18" s="62" t="s">
        <v>225</v>
      </c>
      <c r="F18" s="63">
        <v>45532</v>
      </c>
      <c r="G18" s="72">
        <v>13</v>
      </c>
      <c r="H18" s="58">
        <f t="shared" si="0"/>
        <v>0</v>
      </c>
      <c r="I18" s="59">
        <f t="shared" si="1"/>
        <v>0</v>
      </c>
      <c r="J18" s="440">
        <f t="shared" si="2"/>
        <v>6</v>
      </c>
      <c r="K18" s="390">
        <f>_xlfn.IFNA(VLOOKUP(CONCATENATE($K$5,$B18,$C18),CAP!$A$6:$N$200,14,FALSE),0)</f>
        <v>0</v>
      </c>
      <c r="L18" s="228">
        <f>_xlfn.IFNA(VLOOKUP(CONCATENATE($L$5,$B18,$C18),'SER1'!$A$6:$N$200,14,FALSE),0)</f>
        <v>0</v>
      </c>
      <c r="M18" s="228">
        <f>_xlfn.IFNA(VLOOKUP(CONCATENATE($M$5,$B18,$C18),ALB!$A$6:$N$200,14,FALSE),0)</f>
        <v>0</v>
      </c>
      <c r="N18" s="228">
        <f>_xlfn.IFNA(VLOOKUP(CONCATENATE($N$5,$B18,$C18),KR!$A$6:$N$117,14,FALSE),0)</f>
        <v>0</v>
      </c>
      <c r="O18" s="228">
        <f>_xlfn.IFNA(VLOOKUP(CONCATENATE($O$5,$B18,$C18),'SER2'!$A$6:$N$200,14,FALSE),0)</f>
        <v>0</v>
      </c>
      <c r="P18" s="228">
        <f>_xlfn.IFNA(VLOOKUP(CONCATENATE($P$5,$B18,$C18),HARV!$A$6:$N$203,14,FALSE),0)</f>
        <v>0</v>
      </c>
      <c r="Q18" s="228">
        <f>_xlfn.IFNA(VLOOKUP(CONCATENATE($Q$5,$B18,$C18),DARD!$A$6:$N$203,14,FALSE),0)</f>
        <v>0</v>
      </c>
      <c r="R18" s="228">
        <f>_xlfn.IFNA(VLOOKUP(CONCATENATE($R$5,$B18,$C18),AVON!$A$6:$N$200,14,FALSE),0)</f>
        <v>0</v>
      </c>
      <c r="S18" s="228">
        <f>_xlfn.IFNA(VLOOKUP(CONCATENATE($S$5,$B18,$C18),MUR!$A$6:$N$200,14,FALSE),0)</f>
        <v>0</v>
      </c>
      <c r="T18" s="228">
        <f>_xlfn.IFNA(VLOOKUP(CONCATENATE($T$5,$B18,$C18),MOOR!$A$6:$N$200,14,FALSE),0)</f>
        <v>0</v>
      </c>
      <c r="U18" s="228">
        <f>_xlfn.IFNA(VLOOKUP(CONCATENATE($U$5,$B18,$C18),MORT!$A$6:$N$198,14,FALSE),0)</f>
        <v>0</v>
      </c>
      <c r="V18" s="228">
        <f>_xlfn.IFNA(VLOOKUP(CONCATENATE($V$5,$B18,$C18),KAL!$A$8:$N$198,14,FALSE),0)</f>
        <v>0</v>
      </c>
      <c r="W18" s="228">
        <f>_xlfn.IFNA(VLOOKUP(CONCATENATE($W$5,$B18,$C18),GID!$A$8:$N$198,14,FALSE),0)</f>
        <v>0</v>
      </c>
      <c r="X18" s="228">
        <f>_xlfn.IFNA(VLOOKUP(CONCATENATE($X$5,$B18,$C18),KEL!$A$6:$N$198,14,FALSE),0)</f>
        <v>0</v>
      </c>
      <c r="Y18" s="228">
        <f>_xlfn.IFNA(VLOOKUP(CONCATENATE($Y$5,$B18,$C18),ESP!$A$6:$N$198,14,FALSE),0)</f>
        <v>0</v>
      </c>
      <c r="Z18" s="228">
        <f>_xlfn.IFNA(VLOOKUP(CONCATENATE($Z$5,$B18,$C18),MOON!$A$6:$N$195,14,FALSE),0)</f>
        <v>0</v>
      </c>
      <c r="AA18" s="228">
        <f>_xlfn.IFNA(VLOOKUP(CONCATENATE($AA$5,$B18,$C18),DRY!$A$6:$N$200,14,FALSE),0)</f>
        <v>0</v>
      </c>
      <c r="AB18" s="228">
        <f>_xlfn.IFNA(VLOOKUP(CONCATENATE($AB$5,$B18,$C18),WALL!$A$6:$N$200,14,FALSE),0)</f>
        <v>0</v>
      </c>
      <c r="AC18" s="228">
        <f>_xlfn.IFNA(VLOOKUP(CONCATENATE($AC$5,$B18,$C18),PCWA!$A$6:$N$200,14,FALSE),0)</f>
        <v>0</v>
      </c>
      <c r="AD18" s="60"/>
      <c r="AE18" s="60"/>
      <c r="AF18" s="60"/>
      <c r="AG18" s="60"/>
      <c r="AH18" s="61"/>
      <c r="AI18" s="49"/>
    </row>
    <row r="19" spans="1:35" s="3" customFormat="1" x14ac:dyDescent="0.2">
      <c r="A19" s="623"/>
      <c r="B19" s="56"/>
      <c r="C19" s="62"/>
      <c r="D19" s="62"/>
      <c r="E19" s="62"/>
      <c r="F19" s="63"/>
      <c r="G19" s="72"/>
      <c r="H19" s="58">
        <f t="shared" ref="H19:H20" si="3">COUNTIF(K19:AI19,"&gt;0")</f>
        <v>0</v>
      </c>
      <c r="I19" s="59">
        <f t="shared" ref="I19:I20" si="4">SUM(K19:AJ19)</f>
        <v>0</v>
      </c>
      <c r="J19" s="440">
        <f t="shared" ref="J19:J30" si="5">RANK(I19,$I$6:$I$50)</f>
        <v>6</v>
      </c>
      <c r="K19" s="390">
        <f>_xlfn.IFNA(VLOOKUP(CONCATENATE($K$5,$B19,$C19),CAP!$A$6:$N$200,14,FALSE),0)</f>
        <v>0</v>
      </c>
      <c r="L19" s="228">
        <f>_xlfn.IFNA(VLOOKUP(CONCATENATE($L$5,$B19,$C19),'SER1'!$A$6:$N$200,14,FALSE),0)</f>
        <v>0</v>
      </c>
      <c r="M19" s="228">
        <f>_xlfn.IFNA(VLOOKUP(CONCATENATE($M$5,$B19,$C19),ALB!$A$6:$N$200,14,FALSE),0)</f>
        <v>0</v>
      </c>
      <c r="N19" s="228">
        <f>_xlfn.IFNA(VLOOKUP(CONCATENATE($N$5,$B19,$C19),KR!$A$6:$N$117,14,FALSE),0)</f>
        <v>0</v>
      </c>
      <c r="O19" s="228">
        <f>_xlfn.IFNA(VLOOKUP(CONCATENATE($O$5,$B19,$C19),'SER2'!$A$6:$N$200,14,FALSE),0)</f>
        <v>0</v>
      </c>
      <c r="P19" s="228">
        <f>_xlfn.IFNA(VLOOKUP(CONCATENATE($P$5,$B19,$C19),HARV!$A$6:$N$203,14,FALSE),0)</f>
        <v>0</v>
      </c>
      <c r="Q19" s="228">
        <f>_xlfn.IFNA(VLOOKUP(CONCATENATE($Q$5,$B19,$C19),DARD!$A$6:$N$203,14,FALSE),0)</f>
        <v>0</v>
      </c>
      <c r="R19" s="228">
        <f>_xlfn.IFNA(VLOOKUP(CONCATENATE($R$5,$B19,$C19),AVON!$A$6:$N$200,14,FALSE),0)</f>
        <v>0</v>
      </c>
      <c r="S19" s="228">
        <f>_xlfn.IFNA(VLOOKUP(CONCATENATE($S$5,$B19,$C19),MUR!$A$6:$N$200,14,FALSE),0)</f>
        <v>0</v>
      </c>
      <c r="T19" s="228">
        <f>_xlfn.IFNA(VLOOKUP(CONCATENATE($T$5,$B19,$C19),MOOR!$A$6:$N$200,14,FALSE),0)</f>
        <v>0</v>
      </c>
      <c r="U19" s="228">
        <f>_xlfn.IFNA(VLOOKUP(CONCATENATE($U$5,$B19,$C19),MORT!$A$6:$N$198,14,FALSE),0)</f>
        <v>0</v>
      </c>
      <c r="V19" s="228">
        <f>_xlfn.IFNA(VLOOKUP(CONCATENATE($V$5,$B19,$C19),KAL!$A$8:$N$198,14,FALSE),0)</f>
        <v>0</v>
      </c>
      <c r="W19" s="228">
        <f>_xlfn.IFNA(VLOOKUP(CONCATENATE($W$5,$B19,$C19),GID!$A$8:$N$198,14,FALSE),0)</f>
        <v>0</v>
      </c>
      <c r="X19" s="228">
        <f>_xlfn.IFNA(VLOOKUP(CONCATENATE($X$5,$B19,$C19),KEL!$A$6:$N$198,14,FALSE),0)</f>
        <v>0</v>
      </c>
      <c r="Y19" s="228">
        <f>_xlfn.IFNA(VLOOKUP(CONCATENATE($Y$5,$B19,$C19),ESP!$A$6:$N$198,14,FALSE),0)</f>
        <v>0</v>
      </c>
      <c r="Z19" s="228">
        <f>_xlfn.IFNA(VLOOKUP(CONCATENATE($Z$5,$B19,$C19),MOON!$A$6:$N$195,14,FALSE),0)</f>
        <v>0</v>
      </c>
      <c r="AA19" s="228">
        <f>_xlfn.IFNA(VLOOKUP(CONCATENATE($AA$5,$B19,$C19),DRY!$A$6:$N$200,14,FALSE),0)</f>
        <v>0</v>
      </c>
      <c r="AB19" s="228">
        <f>_xlfn.IFNA(VLOOKUP(CONCATENATE($AB$5,$B19,$C19),WALL!$A$6:$N$200,14,FALSE),0)</f>
        <v>0</v>
      </c>
      <c r="AC19" s="228">
        <f>_xlfn.IFNA(VLOOKUP(CONCATENATE($AC$5,$B19,$C19),PCWA!$A$6:$N$200,14,FALSE),0)</f>
        <v>0</v>
      </c>
      <c r="AD19" s="60"/>
      <c r="AE19" s="60"/>
      <c r="AF19" s="60"/>
      <c r="AG19" s="60"/>
      <c r="AH19" s="61"/>
      <c r="AI19" s="49"/>
    </row>
    <row r="20" spans="1:35" s="3" customFormat="1" x14ac:dyDescent="0.2">
      <c r="A20" s="623"/>
      <c r="B20" s="56"/>
      <c r="C20" s="62"/>
      <c r="D20" s="62"/>
      <c r="E20" s="62"/>
      <c r="F20" s="63"/>
      <c r="G20" s="72"/>
      <c r="H20" s="58">
        <f t="shared" si="3"/>
        <v>0</v>
      </c>
      <c r="I20" s="59">
        <f t="shared" si="4"/>
        <v>0</v>
      </c>
      <c r="J20" s="440">
        <f t="shared" si="5"/>
        <v>6</v>
      </c>
      <c r="K20" s="390">
        <f>_xlfn.IFNA(VLOOKUP(CONCATENATE($K$5,$B20,$C20),CAP!$A$6:$N$200,14,FALSE),0)</f>
        <v>0</v>
      </c>
      <c r="L20" s="228">
        <f>_xlfn.IFNA(VLOOKUP(CONCATENATE($L$5,$B20,$C20),'SER1'!$A$6:$N$200,14,FALSE),0)</f>
        <v>0</v>
      </c>
      <c r="M20" s="228">
        <f>_xlfn.IFNA(VLOOKUP(CONCATENATE($M$5,$B20,$C20),ALB!$A$6:$N$200,14,FALSE),0)</f>
        <v>0</v>
      </c>
      <c r="N20" s="228">
        <f>_xlfn.IFNA(VLOOKUP(CONCATENATE($N$5,$B20,$C20),KR!$A$6:$N$117,14,FALSE),0)</f>
        <v>0</v>
      </c>
      <c r="O20" s="228">
        <f>_xlfn.IFNA(VLOOKUP(CONCATENATE($O$5,$B20,$C20),'SER2'!$A$6:$N$200,14,FALSE),0)</f>
        <v>0</v>
      </c>
      <c r="P20" s="228">
        <f>_xlfn.IFNA(VLOOKUP(CONCATENATE($P$5,$B20,$C20),HARV!$A$6:$N$203,14,FALSE),0)</f>
        <v>0</v>
      </c>
      <c r="Q20" s="228">
        <f>_xlfn.IFNA(VLOOKUP(CONCATENATE($Q$5,$B20,$C20),DARD!$A$6:$N$203,14,FALSE),0)</f>
        <v>0</v>
      </c>
      <c r="R20" s="228">
        <f>_xlfn.IFNA(VLOOKUP(CONCATENATE($R$5,$B20,$C20),AVON!$A$6:$N$200,14,FALSE),0)</f>
        <v>0</v>
      </c>
      <c r="S20" s="228">
        <f>_xlfn.IFNA(VLOOKUP(CONCATENATE($S$5,$B20,$C20),MUR!$A$6:$N$200,14,FALSE),0)</f>
        <v>0</v>
      </c>
      <c r="T20" s="228">
        <f>_xlfn.IFNA(VLOOKUP(CONCATENATE($T$5,$B20,$C20),MOOR!$A$6:$N$200,14,FALSE),0)</f>
        <v>0</v>
      </c>
      <c r="U20" s="228">
        <f>_xlfn.IFNA(VLOOKUP(CONCATENATE($U$5,$B20,$C20),MORT!$A$6:$N$198,14,FALSE),0)</f>
        <v>0</v>
      </c>
      <c r="V20" s="228">
        <f>_xlfn.IFNA(VLOOKUP(CONCATENATE($V$5,$B20,$C20),KAL!$A$8:$N$198,14,FALSE),0)</f>
        <v>0</v>
      </c>
      <c r="W20" s="228">
        <f>_xlfn.IFNA(VLOOKUP(CONCATENATE($W$5,$B20,$C20),GID!$A$8:$N$198,14,FALSE),0)</f>
        <v>0</v>
      </c>
      <c r="X20" s="228">
        <f>_xlfn.IFNA(VLOOKUP(CONCATENATE($X$5,$B20,$C20),KEL!$A$6:$N$198,14,FALSE),0)</f>
        <v>0</v>
      </c>
      <c r="Y20" s="228">
        <f>_xlfn.IFNA(VLOOKUP(CONCATENATE($Y$5,$B20,$C20),ESP!$A$6:$N$198,14,FALSE),0)</f>
        <v>0</v>
      </c>
      <c r="Z20" s="228">
        <f>_xlfn.IFNA(VLOOKUP(CONCATENATE($Z$5,$B20,$C20),MOON!$A$6:$N$195,14,FALSE),0)</f>
        <v>0</v>
      </c>
      <c r="AA20" s="228">
        <f>_xlfn.IFNA(VLOOKUP(CONCATENATE($AA$5,$B20,$C20),DRY!$A$6:$N$200,14,FALSE),0)</f>
        <v>0</v>
      </c>
      <c r="AB20" s="228">
        <f>_xlfn.IFNA(VLOOKUP(CONCATENATE($AB$5,$B20,$C20),WALL!$A$6:$N$200,14,FALSE),0)</f>
        <v>0</v>
      </c>
      <c r="AC20" s="228">
        <f>_xlfn.IFNA(VLOOKUP(CONCATENATE($AC$5,$B20,$C20),PCWA!$A$6:$N$200,14,FALSE),0)</f>
        <v>0</v>
      </c>
      <c r="AD20" s="60"/>
      <c r="AE20" s="60"/>
      <c r="AF20" s="60"/>
      <c r="AG20" s="60"/>
      <c r="AH20" s="61"/>
      <c r="AI20" s="49"/>
    </row>
    <row r="21" spans="1:35" x14ac:dyDescent="0.2">
      <c r="A21" s="623"/>
      <c r="B21" s="56"/>
      <c r="C21" s="62"/>
      <c r="D21" s="62"/>
      <c r="E21" s="62"/>
      <c r="F21" s="63"/>
      <c r="G21" s="72"/>
      <c r="H21" s="58">
        <f t="shared" ref="H21:H23" si="6">COUNTIF(K21:AI21,"&gt;0")</f>
        <v>0</v>
      </c>
      <c r="I21" s="59">
        <f t="shared" ref="I21:I23" si="7">SUM(K21:AJ21)</f>
        <v>0</v>
      </c>
      <c r="J21" s="440">
        <f t="shared" si="5"/>
        <v>6</v>
      </c>
      <c r="K21" s="390">
        <f>_xlfn.IFNA(VLOOKUP(CONCATENATE($K$5,$B21,$C21),CAP!$A$6:$N$200,14,FALSE),0)</f>
        <v>0</v>
      </c>
      <c r="L21" s="228">
        <f>_xlfn.IFNA(VLOOKUP(CONCATENATE($L$5,$B21,$C21),'SER1'!$A$6:$N$200,14,FALSE),0)</f>
        <v>0</v>
      </c>
      <c r="M21" s="228">
        <f>_xlfn.IFNA(VLOOKUP(CONCATENATE($M$5,$B21,$C21),ALB!$A$6:$N$200,14,FALSE),0)</f>
        <v>0</v>
      </c>
      <c r="N21" s="228">
        <f>_xlfn.IFNA(VLOOKUP(CONCATENATE($N$5,$B21,$C21),KR!$A$6:$N$117,14,FALSE),0)</f>
        <v>0</v>
      </c>
      <c r="O21" s="228">
        <f>_xlfn.IFNA(VLOOKUP(CONCATENATE($O$5,$B21,$C21),'SER2'!$A$6:$N$200,14,FALSE),0)</f>
        <v>0</v>
      </c>
      <c r="P21" s="228">
        <f>_xlfn.IFNA(VLOOKUP(CONCATENATE($P$5,$B21,$C21),HARV!$A$6:$N$203,14,FALSE),0)</f>
        <v>0</v>
      </c>
      <c r="Q21" s="228">
        <f>_xlfn.IFNA(VLOOKUP(CONCATENATE($Q$5,$B21,$C21),DARD!$A$6:$N$203,14,FALSE),0)</f>
        <v>0</v>
      </c>
      <c r="R21" s="228">
        <f>_xlfn.IFNA(VLOOKUP(CONCATENATE($R$5,$B21,$C21),AVON!$A$6:$N$200,14,FALSE),0)</f>
        <v>0</v>
      </c>
      <c r="S21" s="228">
        <f>_xlfn.IFNA(VLOOKUP(CONCATENATE($S$5,$B21,$C21),MUR!$A$6:$N$200,14,FALSE),0)</f>
        <v>0</v>
      </c>
      <c r="T21" s="228">
        <f>_xlfn.IFNA(VLOOKUP(CONCATENATE($T$5,$B21,$C21),MOOR!$A$6:$N$200,14,FALSE),0)</f>
        <v>0</v>
      </c>
      <c r="U21" s="228">
        <f>_xlfn.IFNA(VLOOKUP(CONCATENATE($U$5,$B21,$C21),MORT!$A$6:$N$198,14,FALSE),0)</f>
        <v>0</v>
      </c>
      <c r="V21" s="228">
        <f>_xlfn.IFNA(VLOOKUP(CONCATENATE($V$5,$B21,$C21),KAL!$A$8:$N$198,14,FALSE),0)</f>
        <v>0</v>
      </c>
      <c r="W21" s="228">
        <f>_xlfn.IFNA(VLOOKUP(CONCATENATE($W$5,$B21,$C21),GID!$A$8:$N$198,14,FALSE),0)</f>
        <v>0</v>
      </c>
      <c r="X21" s="228">
        <f>_xlfn.IFNA(VLOOKUP(CONCATENATE($X$5,$B21,$C21),KEL!$A$6:$N$198,14,FALSE),0)</f>
        <v>0</v>
      </c>
      <c r="Y21" s="228">
        <f>_xlfn.IFNA(VLOOKUP(CONCATENATE($Y$5,$B21,$C21),ESP!$A$6:$N$198,14,FALSE),0)</f>
        <v>0</v>
      </c>
      <c r="Z21" s="228">
        <f>_xlfn.IFNA(VLOOKUP(CONCATENATE($Z$5,$B21,$C21),MOON!$A$6:$N$195,14,FALSE),0)</f>
        <v>0</v>
      </c>
      <c r="AA21" s="228">
        <f>_xlfn.IFNA(VLOOKUP(CONCATENATE($AA$5,$B21,$C21),DRY!$A$6:$N$200,14,FALSE),0)</f>
        <v>0</v>
      </c>
      <c r="AB21" s="228">
        <f>_xlfn.IFNA(VLOOKUP(CONCATENATE($AB$5,$B21,$C21),WALL!$A$6:$N$200,14,FALSE),0)</f>
        <v>0</v>
      </c>
      <c r="AC21" s="228">
        <f>_xlfn.IFNA(VLOOKUP(CONCATENATE($AC$5,$B21,$C21),PCWA!$A$6:$N$200,14,FALSE),0)</f>
        <v>0</v>
      </c>
      <c r="AD21" s="60"/>
      <c r="AE21" s="60"/>
      <c r="AF21" s="60"/>
      <c r="AG21" s="60"/>
      <c r="AH21" s="61"/>
      <c r="AI21" s="49"/>
    </row>
    <row r="22" spans="1:35" x14ac:dyDescent="0.2">
      <c r="A22" s="623"/>
      <c r="B22" s="56"/>
      <c r="C22" s="62"/>
      <c r="D22" s="62"/>
      <c r="E22" s="62"/>
      <c r="F22" s="63"/>
      <c r="G22" s="72"/>
      <c r="H22" s="58">
        <f t="shared" si="6"/>
        <v>0</v>
      </c>
      <c r="I22" s="59">
        <f t="shared" si="7"/>
        <v>0</v>
      </c>
      <c r="J22" s="440">
        <f t="shared" si="5"/>
        <v>6</v>
      </c>
      <c r="K22" s="390">
        <f>_xlfn.IFNA(VLOOKUP(CONCATENATE($K$5,$B22,$C22),CAP!$A$6:$N$200,14,FALSE),0)</f>
        <v>0</v>
      </c>
      <c r="L22" s="228">
        <f>_xlfn.IFNA(VLOOKUP(CONCATENATE($L$5,$B22,$C22),'SER1'!$A$6:$N$200,14,FALSE),0)</f>
        <v>0</v>
      </c>
      <c r="M22" s="228">
        <f>_xlfn.IFNA(VLOOKUP(CONCATENATE($M$5,$B22,$C22),ALB!$A$6:$N$200,14,FALSE),0)</f>
        <v>0</v>
      </c>
      <c r="N22" s="228">
        <f>_xlfn.IFNA(VLOOKUP(CONCATENATE($N$5,$B22,$C22),KR!$A$6:$N$117,14,FALSE),0)</f>
        <v>0</v>
      </c>
      <c r="O22" s="228">
        <f>_xlfn.IFNA(VLOOKUP(CONCATENATE($O$5,$B22,$C22),'SER2'!$A$6:$N$200,14,FALSE),0)</f>
        <v>0</v>
      </c>
      <c r="P22" s="228">
        <f>_xlfn.IFNA(VLOOKUP(CONCATENATE($P$5,$B22,$C22),HARV!$A$6:$N$203,14,FALSE),0)</f>
        <v>0</v>
      </c>
      <c r="Q22" s="228">
        <f>_xlfn.IFNA(VLOOKUP(CONCATENATE($Q$5,$B22,$C22),DARD!$A$6:$N$203,14,FALSE),0)</f>
        <v>0</v>
      </c>
      <c r="R22" s="228">
        <f>_xlfn.IFNA(VLOOKUP(CONCATENATE($R$5,$B22,$C22),AVON!$A$6:$N$200,14,FALSE),0)</f>
        <v>0</v>
      </c>
      <c r="S22" s="228">
        <f>_xlfn.IFNA(VLOOKUP(CONCATENATE($S$5,$B22,$C22),MUR!$A$6:$N$200,14,FALSE),0)</f>
        <v>0</v>
      </c>
      <c r="T22" s="228">
        <f>_xlfn.IFNA(VLOOKUP(CONCATENATE($T$5,$B22,$C22),MOOR!$A$6:$N$200,14,FALSE),0)</f>
        <v>0</v>
      </c>
      <c r="U22" s="228">
        <f>_xlfn.IFNA(VLOOKUP(CONCATENATE($U$5,$B22,$C22),MORT!$A$6:$N$198,14,FALSE),0)</f>
        <v>0</v>
      </c>
      <c r="V22" s="228">
        <f>_xlfn.IFNA(VLOOKUP(CONCATENATE($V$5,$B22,$C22),KAL!$A$8:$N$198,14,FALSE),0)</f>
        <v>0</v>
      </c>
      <c r="W22" s="228">
        <f>_xlfn.IFNA(VLOOKUP(CONCATENATE($W$5,$B22,$C22),GID!$A$8:$N$198,14,FALSE),0)</f>
        <v>0</v>
      </c>
      <c r="X22" s="228">
        <f>_xlfn.IFNA(VLOOKUP(CONCATENATE($X$5,$B22,$C22),KEL!$A$6:$N$198,14,FALSE),0)</f>
        <v>0</v>
      </c>
      <c r="Y22" s="228">
        <f>_xlfn.IFNA(VLOOKUP(CONCATENATE($Y$5,$B22,$C22),ESP!$A$6:$N$198,14,FALSE),0)</f>
        <v>0</v>
      </c>
      <c r="Z22" s="228">
        <f>_xlfn.IFNA(VLOOKUP(CONCATENATE($Z$5,$B22,$C22),MOON!$A$6:$N$195,14,FALSE),0)</f>
        <v>0</v>
      </c>
      <c r="AA22" s="228">
        <f>_xlfn.IFNA(VLOOKUP(CONCATENATE($AA$5,$B22,$C22),DRY!$A$6:$N$200,14,FALSE),0)</f>
        <v>0</v>
      </c>
      <c r="AB22" s="228">
        <f>_xlfn.IFNA(VLOOKUP(CONCATENATE($AB$5,$B22,$C22),WALL!$A$6:$N$200,14,FALSE),0)</f>
        <v>0</v>
      </c>
      <c r="AC22" s="228">
        <f>_xlfn.IFNA(VLOOKUP(CONCATENATE($AC$5,$B22,$C22),PCWA!$A$6:$N$200,14,FALSE),0)</f>
        <v>0</v>
      </c>
      <c r="AD22" s="60"/>
      <c r="AE22" s="60"/>
      <c r="AF22" s="60"/>
      <c r="AG22" s="60"/>
      <c r="AH22" s="61"/>
      <c r="AI22" s="49"/>
    </row>
    <row r="23" spans="1:35" x14ac:dyDescent="0.2">
      <c r="A23" s="623"/>
      <c r="B23" s="56"/>
      <c r="C23" s="62"/>
      <c r="D23" s="57"/>
      <c r="E23" s="57"/>
      <c r="F23" s="63"/>
      <c r="G23" s="72"/>
      <c r="H23" s="58">
        <f t="shared" si="6"/>
        <v>0</v>
      </c>
      <c r="I23" s="59">
        <f t="shared" si="7"/>
        <v>0</v>
      </c>
      <c r="J23" s="440">
        <f t="shared" si="5"/>
        <v>6</v>
      </c>
      <c r="K23" s="390">
        <f>_xlfn.IFNA(VLOOKUP(CONCATENATE($K$5,$B23,$C23),CAP!$A$6:$N$200,14,FALSE),0)</f>
        <v>0</v>
      </c>
      <c r="L23" s="228">
        <f>_xlfn.IFNA(VLOOKUP(CONCATENATE($L$5,$B23,$C23),'SER1'!$A$6:$N$200,14,FALSE),0)</f>
        <v>0</v>
      </c>
      <c r="M23" s="228">
        <f>_xlfn.IFNA(VLOOKUP(CONCATENATE($M$5,$B23,$C23),ALB!$A$6:$N$200,14,FALSE),0)</f>
        <v>0</v>
      </c>
      <c r="N23" s="228">
        <f>_xlfn.IFNA(VLOOKUP(CONCATENATE($N$5,$B23,$C23),KR!$A$6:$N$117,14,FALSE),0)</f>
        <v>0</v>
      </c>
      <c r="O23" s="228">
        <f>_xlfn.IFNA(VLOOKUP(CONCATENATE($O$5,$B23,$C23),'SER2'!$A$6:$N$200,14,FALSE),0)</f>
        <v>0</v>
      </c>
      <c r="P23" s="60">
        <f>_xlfn.IFNA(VLOOKUP(CONCATENATE($P$5,$B23,$C23),HARV!$A$6:$N$203,14,FALSE),0)</f>
        <v>0</v>
      </c>
      <c r="Q23" s="228">
        <f>_xlfn.IFNA(VLOOKUP(CONCATENATE($Q$5,$B23,$C23),DARD!$A$6:$N$203,14,FALSE),0)</f>
        <v>0</v>
      </c>
      <c r="R23" s="228">
        <f>_xlfn.IFNA(VLOOKUP(CONCATENATE($R$5,$B23,$C23),AVON!$A$6:$N$200,14,FALSE),0)</f>
        <v>0</v>
      </c>
      <c r="S23" s="228">
        <f>_xlfn.IFNA(VLOOKUP(CONCATENATE($S$5,$B23,$C23),MUR!$A$6:$N$200,14,FALSE),0)</f>
        <v>0</v>
      </c>
      <c r="T23" s="228">
        <f>_xlfn.IFNA(VLOOKUP(CONCATENATE($T$5,$B23,$C23),MOOR!$A$6:$N$200,14,FALSE),0)</f>
        <v>0</v>
      </c>
      <c r="U23" s="228">
        <f>_xlfn.IFNA(VLOOKUP(CONCATENATE($U$5,$B23,$C23),MORT!$A$6:$N$198,14,FALSE),0)</f>
        <v>0</v>
      </c>
      <c r="V23" s="228">
        <f>_xlfn.IFNA(VLOOKUP(CONCATENATE($V$5,$B23,$C23),KAL!$A$8:$N$198,14,FALSE),0)</f>
        <v>0</v>
      </c>
      <c r="W23" s="228">
        <f>_xlfn.IFNA(VLOOKUP(CONCATENATE($W$5,$B23,$C23),GID!$A$8:$N$198,14,FALSE),0)</f>
        <v>0</v>
      </c>
      <c r="X23" s="228">
        <f>_xlfn.IFNA(VLOOKUP(CONCATENATE($X$5,$B23,$C23),KEL!$A$6:$N$198,14,FALSE),0)</f>
        <v>0</v>
      </c>
      <c r="Y23" s="228">
        <f>_xlfn.IFNA(VLOOKUP(CONCATENATE($Y$5,$B23,$C23),ESP!$A$6:$N$198,14,FALSE),0)</f>
        <v>0</v>
      </c>
      <c r="Z23" s="228">
        <f>_xlfn.IFNA(VLOOKUP(CONCATENATE($Z$5,$B23,$C23),MOON!$A$6:$N$195,14,FALSE),0)</f>
        <v>0</v>
      </c>
      <c r="AA23" s="228">
        <f>_xlfn.IFNA(VLOOKUP(CONCATENATE($AA$5,$B23,$C23),DRY!$A$6:$N$200,14,FALSE),0)</f>
        <v>0</v>
      </c>
      <c r="AB23" s="228">
        <f>_xlfn.IFNA(VLOOKUP(CONCATENATE($AB$5,$B23,$C23),WALL!$A$6:$N$200,14,FALSE),0)</f>
        <v>0</v>
      </c>
      <c r="AC23" s="228">
        <f>_xlfn.IFNA(VLOOKUP(CONCATENATE($AC$5,$B23,$C23),[4]PCWA!$A$6:$N$200,14,FALSE),0)</f>
        <v>0</v>
      </c>
      <c r="AD23" s="60"/>
      <c r="AE23" s="60"/>
      <c r="AF23" s="60"/>
      <c r="AG23" s="60"/>
      <c r="AH23" s="61"/>
      <c r="AI23" s="49"/>
    </row>
    <row r="24" spans="1:35" x14ac:dyDescent="0.2">
      <c r="A24" s="623"/>
      <c r="B24" s="56"/>
      <c r="C24" s="62"/>
      <c r="D24" s="62"/>
      <c r="E24" s="62"/>
      <c r="F24" s="63"/>
      <c r="G24" s="72"/>
      <c r="H24" s="58">
        <f t="shared" ref="H24" si="8">COUNTIF(K24:AI24,"&gt;0")</f>
        <v>0</v>
      </c>
      <c r="I24" s="59">
        <f t="shared" ref="I24" si="9">SUM(K24:AJ24)</f>
        <v>0</v>
      </c>
      <c r="J24" s="440">
        <f t="shared" si="5"/>
        <v>6</v>
      </c>
      <c r="K24" s="390">
        <f>_xlfn.IFNA(VLOOKUP(CONCATENATE($K$5,$B24,$C24),CAP!$A$6:$N$200,14,FALSE),0)</f>
        <v>0</v>
      </c>
      <c r="L24" s="228">
        <f>_xlfn.IFNA(VLOOKUP(CONCATENATE($L$5,$B24,$C24),'SER1'!$A$6:$N$200,14,FALSE),0)</f>
        <v>0</v>
      </c>
      <c r="M24" s="228">
        <f>_xlfn.IFNA(VLOOKUP(CONCATENATE($M$5,$B24,$C24),ALB!$A$6:$N$200,14,FALSE),0)</f>
        <v>0</v>
      </c>
      <c r="N24" s="228">
        <f>_xlfn.IFNA(VLOOKUP(CONCATENATE($N$5,$B24,$C24),KR!$A$6:$N$117,14,FALSE),0)</f>
        <v>0</v>
      </c>
      <c r="O24" s="228">
        <f>_xlfn.IFNA(VLOOKUP(CONCATENATE($O$5,$B24,$C24),'SER2'!$A$6:$N$200,14,FALSE),0)</f>
        <v>0</v>
      </c>
      <c r="P24" s="60"/>
      <c r="Q24" s="228">
        <f>_xlfn.IFNA(VLOOKUP(CONCATENATE($Q$5,$B24,$C24),DARD!$A$6:$N$203,14,FALSE),0)</f>
        <v>0</v>
      </c>
      <c r="R24" s="228">
        <f>_xlfn.IFNA(VLOOKUP(CONCATENATE($R$5,$B24,$C24),AVON!$A$6:$N$200,14,FALSE),0)</f>
        <v>0</v>
      </c>
      <c r="S24" s="228">
        <f>_xlfn.IFNA(VLOOKUP(CONCATENATE($S$5,$B24,$C24),MUR!$A$6:$N$200,14,FALSE),0)</f>
        <v>0</v>
      </c>
      <c r="T24" s="228">
        <f>_xlfn.IFNA(VLOOKUP(CONCATENATE($T$5,$B24,$C24),MOOR!$A$6:$N$200,14,FALSE),0)</f>
        <v>0</v>
      </c>
      <c r="U24" s="228">
        <f>_xlfn.IFNA(VLOOKUP(CONCATENATE($U$5,$B24,$C24),MORT!$A$6:$N$198,14,FALSE),0)</f>
        <v>0</v>
      </c>
      <c r="V24" s="228">
        <f>_xlfn.IFNA(VLOOKUP(CONCATENATE($V$5,$B24,$C24),KAL!$A$8:$N$198,14,FALSE),0)</f>
        <v>0</v>
      </c>
      <c r="W24" s="228">
        <f>_xlfn.IFNA(VLOOKUP(CONCATENATE($W$5,$B24,$C24),GID!$A$8:$N$198,14,FALSE),0)</f>
        <v>0</v>
      </c>
      <c r="X24" s="228">
        <f>_xlfn.IFNA(VLOOKUP(CONCATENATE($X$5,$B24,$C24),KEL!$A$6:$N$198,14,FALSE),0)</f>
        <v>0</v>
      </c>
      <c r="Y24" s="228">
        <f>_xlfn.IFNA(VLOOKUP(CONCATENATE($Y$5,$B24,$C24),ESP!$A$6:$N$198,14,FALSE),0)</f>
        <v>0</v>
      </c>
      <c r="Z24" s="228">
        <f>_xlfn.IFNA(VLOOKUP(CONCATENATE($Z$5,$B24,$C24),MOON!$A$6:$N$195,14,FALSE),0)</f>
        <v>0</v>
      </c>
      <c r="AA24" s="228">
        <f>_xlfn.IFNA(VLOOKUP(CONCATENATE($AA$5,$B24,$C24),DRY!$A$6:$N$200,14,FALSE),0)</f>
        <v>0</v>
      </c>
      <c r="AB24" s="228">
        <f>_xlfn.IFNA(VLOOKUP(CONCATENATE($AB$5,$B24,$C24),WALL!$A$6:$N$200,14,FALSE),0)</f>
        <v>0</v>
      </c>
      <c r="AC24" s="228">
        <f>_xlfn.IFNA(VLOOKUP(CONCATENATE($AC$5,$B24,$C24),[4]PCWA!$A$6:$N$200,14,FALSE),0)</f>
        <v>0</v>
      </c>
      <c r="AD24" s="60"/>
      <c r="AE24" s="60"/>
      <c r="AF24" s="60"/>
      <c r="AG24" s="60"/>
      <c r="AH24" s="61"/>
      <c r="AI24" s="48"/>
    </row>
    <row r="25" spans="1:35" x14ac:dyDescent="0.2">
      <c r="A25" s="623"/>
      <c r="B25" s="56"/>
      <c r="C25" s="62"/>
      <c r="D25" s="62"/>
      <c r="E25" s="62"/>
      <c r="F25" s="63"/>
      <c r="G25" s="72"/>
      <c r="H25" s="58">
        <f t="shared" ref="H25:H30" si="10">COUNTIF(K25:AI25,"&gt;0")</f>
        <v>0</v>
      </c>
      <c r="I25" s="59">
        <f t="shared" ref="I25:I30" si="11">SUM(K25:AJ25)</f>
        <v>0</v>
      </c>
      <c r="J25" s="440">
        <f t="shared" si="5"/>
        <v>6</v>
      </c>
      <c r="K25" s="390">
        <f>_xlfn.IFNA(VLOOKUP(CONCATENATE($K$5,$B25,$C25),CAP!$A$6:$N$200,14,FALSE),0)</f>
        <v>0</v>
      </c>
      <c r="L25" s="228">
        <f>_xlfn.IFNA(VLOOKUP(CONCATENATE($L$5,$B25,$C25),'SER1'!$A$6:$N$200,14,FALSE),0)</f>
        <v>0</v>
      </c>
      <c r="M25" s="228">
        <f>_xlfn.IFNA(VLOOKUP(CONCATENATE($M$5,$B25,$C25),ALB!$A$6:$N$200,14,FALSE),0)</f>
        <v>0</v>
      </c>
      <c r="N25" s="228">
        <f>_xlfn.IFNA(VLOOKUP(CONCATENATE($N$5,$B25,$C25),KR!$A$6:$N$117,14,FALSE),0)</f>
        <v>0</v>
      </c>
      <c r="O25" s="228">
        <f>_xlfn.IFNA(VLOOKUP(CONCATENATE($O$5,$B25,$C25),'SER2'!$A$6:$N$200,14,FALSE),0)</f>
        <v>0</v>
      </c>
      <c r="P25" s="60"/>
      <c r="Q25" s="228">
        <f>_xlfn.IFNA(VLOOKUP(CONCATENATE($Q$5,$B25,$C25),DARD!$A$6:$N$203,14,FALSE),0)</f>
        <v>0</v>
      </c>
      <c r="R25" s="228">
        <f>_xlfn.IFNA(VLOOKUP(CONCATENATE($R$5,$B25,$C25),AVON!$A$6:$N$200,14,FALSE),0)</f>
        <v>0</v>
      </c>
      <c r="S25" s="228">
        <f>_xlfn.IFNA(VLOOKUP(CONCATENATE($S$5,$B25,$C25),MUR!$A$6:$N$200,14,FALSE),0)</f>
        <v>0</v>
      </c>
      <c r="T25" s="228">
        <f>_xlfn.IFNA(VLOOKUP(CONCATENATE($T$5,$B25,$C25),MOOR!$A$6:$N$200,14,FALSE),0)</f>
        <v>0</v>
      </c>
      <c r="U25" s="228">
        <f>_xlfn.IFNA(VLOOKUP(CONCATENATE($U$5,$B25,$C25),MORT!$A$6:$N$198,14,FALSE),0)</f>
        <v>0</v>
      </c>
      <c r="V25" s="228">
        <f>_xlfn.IFNA(VLOOKUP(CONCATENATE($V$5,$B25,$C25),KAL!$A$8:$N$198,14,FALSE),0)</f>
        <v>0</v>
      </c>
      <c r="W25" s="228">
        <f>_xlfn.IFNA(VLOOKUP(CONCATENATE($W$5,$B25,$C25),GID!$A$8:$N$198,14,FALSE),0)</f>
        <v>0</v>
      </c>
      <c r="X25" s="228">
        <f>_xlfn.IFNA(VLOOKUP(CONCATENATE($X$5,$B25,$C25),KEL!$A$6:$N$198,14,FALSE),0)</f>
        <v>0</v>
      </c>
      <c r="Y25" s="228">
        <f>_xlfn.IFNA(VLOOKUP(CONCATENATE($Y$5,$B25,$C25),ESP!$A$6:$N$198,14,FALSE),0)</f>
        <v>0</v>
      </c>
      <c r="Z25" s="228">
        <f>_xlfn.IFNA(VLOOKUP(CONCATENATE($Z$5,$B25,$C25),MOON!$A$6:$N$195,14,FALSE),0)</f>
        <v>0</v>
      </c>
      <c r="AA25" s="228">
        <f>_xlfn.IFNA(VLOOKUP(CONCATENATE($AA$5,$B25,$C25),DRY!$A$6:$N$200,14,FALSE),0)</f>
        <v>0</v>
      </c>
      <c r="AB25" s="228">
        <f>_xlfn.IFNA(VLOOKUP(CONCATENATE($AB$5,$B25,$C25),WALL!$A$6:$N$200,14,FALSE),0)</f>
        <v>0</v>
      </c>
      <c r="AC25" s="228">
        <f>_xlfn.IFNA(VLOOKUP(CONCATENATE($AC$5,$B25,$C25),[4]PCWA!$A$6:$N$200,14,FALSE),0)</f>
        <v>0</v>
      </c>
      <c r="AD25" s="60"/>
      <c r="AE25" s="60">
        <f>_xlfn.IFNA(VLOOKUP(CONCATENATE($AE$5,$B25,$C25),KAL!$A$6:$N$200,14,FALSE),0)</f>
        <v>0</v>
      </c>
      <c r="AF25" s="60"/>
      <c r="AG25" s="60">
        <f>_xlfn.IFNA(VLOOKUP(CONCATENATE($AG$5,$B25,$C25),Spare5!$A$6:$N$197,14,FALSE),0)</f>
        <v>0</v>
      </c>
      <c r="AH25" s="61">
        <f>_xlfn.IFNA(VLOOKUP(CONCATENATE($AH$5,$B25,$C25),PCWA!$A$6:$N$231,14,FALSE),0)</f>
        <v>0</v>
      </c>
      <c r="AI25" s="48"/>
    </row>
    <row r="26" spans="1:35" x14ac:dyDescent="0.2">
      <c r="A26" s="623"/>
      <c r="B26" s="56"/>
      <c r="C26" s="62"/>
      <c r="D26" s="62"/>
      <c r="E26" s="62"/>
      <c r="F26" s="63"/>
      <c r="G26" s="72"/>
      <c r="H26" s="58">
        <f t="shared" si="10"/>
        <v>0</v>
      </c>
      <c r="I26" s="59">
        <f t="shared" si="11"/>
        <v>0</v>
      </c>
      <c r="J26" s="440">
        <f t="shared" si="5"/>
        <v>6</v>
      </c>
      <c r="K26" s="390">
        <f>_xlfn.IFNA(VLOOKUP(CONCATENATE($K$5,$B26,$C26),CAP!$A$6:$N$200,14,FALSE),0)</f>
        <v>0</v>
      </c>
      <c r="L26" s="228">
        <f>_xlfn.IFNA(VLOOKUP(CONCATENATE($L$5,$B26,$C26),'SER1'!$A$6:$N$200,14,FALSE),0)</f>
        <v>0</v>
      </c>
      <c r="M26" s="228">
        <f>_xlfn.IFNA(VLOOKUP(CONCATENATE($M$5,$B26,$C26),ALB!$A$6:$N$200,14,FALSE),0)</f>
        <v>0</v>
      </c>
      <c r="N26" s="228">
        <f>_xlfn.IFNA(VLOOKUP(CONCATENATE($N$5,$B26,$C26),KR!$A$6:$N$117,14,FALSE),0)</f>
        <v>0</v>
      </c>
      <c r="O26" s="228">
        <f>_xlfn.IFNA(VLOOKUP(CONCATENATE($O$5,$B26,$C26),'SER2'!$A$6:$N$200,14,FALSE),0)</f>
        <v>0</v>
      </c>
      <c r="P26" s="60"/>
      <c r="Q26" s="228">
        <f>_xlfn.IFNA(VLOOKUP(CONCATENATE($Q$5,$B26,$C26),DARD!$A$6:$N$203,14,FALSE),0)</f>
        <v>0</v>
      </c>
      <c r="R26" s="228">
        <f>_xlfn.IFNA(VLOOKUP(CONCATENATE($R$5,$B26,$C26),AVON!$A$6:$N$200,14,FALSE),0)</f>
        <v>0</v>
      </c>
      <c r="S26" s="228">
        <f>_xlfn.IFNA(VLOOKUP(CONCATENATE($S$5,$B26,$C26),MUR!$A$6:$N$200,14,FALSE),0)</f>
        <v>0</v>
      </c>
      <c r="T26" s="228">
        <f>_xlfn.IFNA(VLOOKUP(CONCATENATE($T$5,$B26,$C26),MOOR!$A$6:$N$200,14,FALSE),0)</f>
        <v>0</v>
      </c>
      <c r="U26" s="228">
        <f>_xlfn.IFNA(VLOOKUP(CONCATENATE($U$5,$B26,$C26),MORT!$A$6:$N$198,14,FALSE),0)</f>
        <v>0</v>
      </c>
      <c r="V26" s="228">
        <f>_xlfn.IFNA(VLOOKUP(CONCATENATE($V$5,$B26,$C26),KAL!$A$8:$N$198,14,FALSE),0)</f>
        <v>0</v>
      </c>
      <c r="W26" s="228">
        <f>_xlfn.IFNA(VLOOKUP(CONCATENATE($W$5,$B26,$C26),GID!$A$8:$N$198,14,FALSE),0)</f>
        <v>0</v>
      </c>
      <c r="X26" s="228">
        <f>_xlfn.IFNA(VLOOKUP(CONCATENATE($X$5,$B26,$C26),KEL!$A$6:$N$198,14,FALSE),0)</f>
        <v>0</v>
      </c>
      <c r="Y26" s="228">
        <f>_xlfn.IFNA(VLOOKUP(CONCATENATE($Y$5,$B26,$C26),ESP!$A$6:$N$198,14,FALSE),0)</f>
        <v>0</v>
      </c>
      <c r="Z26" s="228">
        <f>_xlfn.IFNA(VLOOKUP(CONCATENATE($Z$5,$B26,$C26),MOON!$A$6:$N$195,14,FALSE),0)</f>
        <v>0</v>
      </c>
      <c r="AA26" s="228">
        <f>_xlfn.IFNA(VLOOKUP(CONCATENATE($AA$5,$B26,$C26),DRY!$A$6:$N$200,14,FALSE),0)</f>
        <v>0</v>
      </c>
      <c r="AB26" s="228">
        <f>_xlfn.IFNA(VLOOKUP(CONCATENATE($AB$5,$B26,$C26),WALL!$A$6:$N$200,14,FALSE),0)</f>
        <v>0</v>
      </c>
      <c r="AC26" s="228">
        <f>_xlfn.IFNA(VLOOKUP(CONCATENATE($AC$5,$B26,$C26),[4]PCWA!$A$6:$N$200,14,FALSE),0)</f>
        <v>0</v>
      </c>
      <c r="AD26" s="60"/>
      <c r="AE26" s="60">
        <f>_xlfn.IFNA(VLOOKUP(CONCATENATE($AE$5,$B26,$C26),KAL!$A$6:$N$200,14,FALSE),0)</f>
        <v>0</v>
      </c>
      <c r="AF26" s="60"/>
      <c r="AG26" s="60">
        <f>_xlfn.IFNA(VLOOKUP(CONCATENATE($AG$5,$B26,$C26),Spare5!$A$6:$N$197,14,FALSE),0)</f>
        <v>0</v>
      </c>
      <c r="AH26" s="61">
        <f>_xlfn.IFNA(VLOOKUP(CONCATENATE($AH$5,$B26,$C26),PCWA!$A$6:$N$231,14,FALSE),0)</f>
        <v>0</v>
      </c>
      <c r="AI26" s="48"/>
    </row>
    <row r="27" spans="1:35" x14ac:dyDescent="0.2">
      <c r="A27" s="623"/>
      <c r="B27" s="56"/>
      <c r="C27" s="62"/>
      <c r="D27" s="62"/>
      <c r="E27" s="62"/>
      <c r="F27" s="63"/>
      <c r="G27" s="72"/>
      <c r="H27" s="58">
        <f t="shared" si="10"/>
        <v>0</v>
      </c>
      <c r="I27" s="59">
        <f t="shared" si="11"/>
        <v>0</v>
      </c>
      <c r="J27" s="440">
        <f t="shared" si="5"/>
        <v>6</v>
      </c>
      <c r="K27" s="390">
        <f>_xlfn.IFNA(VLOOKUP(CONCATENATE($K$5,$B27,$C27),'SER1'!$A$6:$N$200,14,FALSE),0)</f>
        <v>0</v>
      </c>
      <c r="L27" s="60">
        <f>_xlfn.IFNA(VLOOKUP(CONCATENATE($L$5,$B27,$C27),ALB!$A$6:$N$200,14,FALSE),0)</f>
        <v>0</v>
      </c>
      <c r="M27" s="60">
        <f>_xlfn.IFNA(VLOOKUP(CONCATENATE($M$5,$B27,$C27),KR!$A$6:$N$182,14,FALSE),0)</f>
        <v>0</v>
      </c>
      <c r="N27" s="60">
        <f>_xlfn.IFNA(VLOOKUP(CONCATENATE($N$5,$B27,$C27),DARD!$A$6:$N$135,14,FALSE),0)</f>
        <v>0</v>
      </c>
      <c r="O27" s="60">
        <f>_xlfn.IFNA(VLOOKUP(CONCATENATE($O$5,$B27,$C27),'SER2'!$A$6:$N$200,14,FALSE),0)</f>
        <v>0</v>
      </c>
      <c r="P27" s="60"/>
      <c r="Q27" s="60">
        <f>_xlfn.IFNA(VLOOKUP(CONCATENATE($Q$5,$B27,$C27),MUR!$A$6:$N$203,14,FALSE),0)</f>
        <v>0</v>
      </c>
      <c r="R27" s="60">
        <f>_xlfn.IFNA(VLOOKUP(CONCATENATE($R$5,$B27,$C27),MOOR!$A$6:$N$200,14,FALSE),0)</f>
        <v>0</v>
      </c>
      <c r="S27" s="60">
        <f>_xlfn.IFNA(VLOOKUP(CONCATENATE($S$5,$B27,$C27),KAL!$A$6:$N$200,14,FALSE),0)</f>
        <v>0</v>
      </c>
      <c r="T27" s="60">
        <f>_xlfn.IFNA(VLOOKUP(CONCATENATE($T$5,$B27,$C27),MORT!$A$6:$N$200,14,FALSE),0)</f>
        <v>0</v>
      </c>
      <c r="U27" s="60">
        <f>_xlfn.IFNA(VLOOKUP(CONCATENATE($U$5,$B27,$C27),ESP!$A$6:$N$198,14,FALSE),0)</f>
        <v>0</v>
      </c>
      <c r="V27" s="60">
        <f>_xlfn.IFNA(VLOOKUP(CONCATENATE($V$5,$B27,$C27),MOON!$A$8:$N$198,14,FALSE),0)</f>
        <v>0</v>
      </c>
      <c r="W27" s="60">
        <f>_xlfn.IFNA(VLOOKUP(CONCATENATE($W$5,$B27,$C27),DRY!$A$8:$N$198,14,FALSE),0)</f>
        <v>0</v>
      </c>
      <c r="X27" s="60">
        <f>_xlfn.IFNA(VLOOKUP(CONCATENATE($X$5,$B27,$C27),[4]PCWA!$A$6:$N$198,14,FALSE),0)</f>
        <v>0</v>
      </c>
      <c r="Y27" s="60">
        <f>_xlfn.IFNA(VLOOKUP(CONCATENATE($Y$5,$B27,$C27),[4]PCWA!$A$6:$N$198,14,FALSE),0)</f>
        <v>0</v>
      </c>
      <c r="Z27" s="60">
        <f>_xlfn.IFNA(VLOOKUP(CONCATENATE($Z$5,$B27,$C27),ESP!$A$6:$N$195,14,FALSE),0)</f>
        <v>0</v>
      </c>
      <c r="AA27" s="228">
        <f>_xlfn.IFNA(VLOOKUP(CONCATENATE($AA$5,$B27,$C27),DRY!$A$6:$N$200,14,FALSE),0)</f>
        <v>0</v>
      </c>
      <c r="AB27" s="60">
        <f>_xlfn.IFNA(VLOOKUP(CONCATENATE($AB$5,$B27,$C27),DRY!$A$6:$N$200,14,FALSE),0)</f>
        <v>0</v>
      </c>
      <c r="AC27" s="60">
        <f>_xlfn.IFNA(VLOOKUP(CONCATENATE($AC$5,$B27,$C27),PCWA!$A$6:$N$200,14,FALSE),0)</f>
        <v>0</v>
      </c>
      <c r="AD27" s="60"/>
      <c r="AE27" s="60">
        <f>_xlfn.IFNA(VLOOKUP(CONCATENATE($AE$5,$B27,$C27),KAL!$A$6:$N$200,14,FALSE),0)</f>
        <v>0</v>
      </c>
      <c r="AF27" s="60"/>
      <c r="AG27" s="60">
        <f>_xlfn.IFNA(VLOOKUP(CONCATENATE($AG$5,$B27,$C27),Spare5!$A$6:$N$197,14,FALSE),0)</f>
        <v>0</v>
      </c>
      <c r="AH27" s="61">
        <f>_xlfn.IFNA(VLOOKUP(CONCATENATE($AH$5,$B27,$C27),PCWA!$A$6:$N$231,14,FALSE),0)</f>
        <v>0</v>
      </c>
      <c r="AI27" s="49"/>
    </row>
    <row r="28" spans="1:35" x14ac:dyDescent="0.2">
      <c r="A28" s="623"/>
      <c r="B28" s="56"/>
      <c r="C28" s="62"/>
      <c r="D28" s="62"/>
      <c r="E28" s="62"/>
      <c r="F28" s="63"/>
      <c r="G28" s="72"/>
      <c r="H28" s="58">
        <f t="shared" si="10"/>
        <v>0</v>
      </c>
      <c r="I28" s="59">
        <f t="shared" si="11"/>
        <v>0</v>
      </c>
      <c r="J28" s="59">
        <f t="shared" si="5"/>
        <v>6</v>
      </c>
      <c r="K28" s="390">
        <f>_xlfn.IFNA(VLOOKUP(CONCATENATE($K$5,$B28,$C28),'SER1'!$A$6:$N$200,14,FALSE),0)</f>
        <v>0</v>
      </c>
      <c r="L28" s="60">
        <f>_xlfn.IFNA(VLOOKUP(CONCATENATE($L$5,$B28,$C28),ALB!$A$6:$N$200,14,FALSE),0)</f>
        <v>0</v>
      </c>
      <c r="M28" s="60">
        <f>_xlfn.IFNA(VLOOKUP(CONCATENATE($M$5,$B28,$C28),KR!$A$6:$N$182,14,FALSE),0)</f>
        <v>0</v>
      </c>
      <c r="N28" s="60">
        <f>_xlfn.IFNA(VLOOKUP(CONCATENATE($N$5,$B28,$C28),DARD!$A$6:$N$135,14,FALSE),0)</f>
        <v>0</v>
      </c>
      <c r="O28" s="60">
        <f>_xlfn.IFNA(VLOOKUP(CONCATENATE($O$5,$B28,$C28),'SER2'!$A$6:$N$200,14,FALSE),0)</f>
        <v>0</v>
      </c>
      <c r="P28" s="60"/>
      <c r="Q28" s="60">
        <f>_xlfn.IFNA(VLOOKUP(CONCATENATE($Q$5,$B28,$C28),MUR!$A$6:$N$203,14,FALSE),0)</f>
        <v>0</v>
      </c>
      <c r="R28" s="60">
        <f>_xlfn.IFNA(VLOOKUP(CONCATENATE($R$5,$B28,$C28),MOOR!$A$6:$N$200,14,FALSE),0)</f>
        <v>0</v>
      </c>
      <c r="S28" s="60">
        <f>_xlfn.IFNA(VLOOKUP(CONCATENATE($S$5,$B28,$C28),KAL!$A$6:$N$200,14,FALSE),0)</f>
        <v>0</v>
      </c>
      <c r="T28" s="60">
        <f>_xlfn.IFNA(VLOOKUP(CONCATENATE($T$5,$B28,$C28),MORT!$A$6:$N$200,14,FALSE),0)</f>
        <v>0</v>
      </c>
      <c r="U28" s="60">
        <f>_xlfn.IFNA(VLOOKUP(CONCATENATE($U$5,$B28,$C28),ESP!$A$6:$N$198,14,FALSE),0)</f>
        <v>0</v>
      </c>
      <c r="V28" s="60">
        <f>_xlfn.IFNA(VLOOKUP(CONCATENATE($V$5,$B28,$C28),MOON!$A$8:$N$198,14,FALSE),0)</f>
        <v>0</v>
      </c>
      <c r="W28" s="60">
        <f>_xlfn.IFNA(VLOOKUP(CONCATENATE($W$5,$B28,$C28),DRY!$A$8:$N$198,14,FALSE),0)</f>
        <v>0</v>
      </c>
      <c r="X28" s="60">
        <f>_xlfn.IFNA(VLOOKUP(CONCATENATE($X$5,$B28,$C28),[4]PCWA!$A$6:$N$198,14,FALSE),0)</f>
        <v>0</v>
      </c>
      <c r="Y28" s="60">
        <f>_xlfn.IFNA(VLOOKUP(CONCATENATE($Y$5,$B28,$C28),[4]PCWA!$A$6:$N$198,14,FALSE),0)</f>
        <v>0</v>
      </c>
      <c r="Z28" s="60">
        <f>_xlfn.IFNA(VLOOKUP(CONCATENATE($Z$5,$B28,$C28),ESP!$A$6:$N$195,14,FALSE),0)</f>
        <v>0</v>
      </c>
      <c r="AA28" s="228">
        <f>_xlfn.IFNA(VLOOKUP(CONCATENATE($AA$5,$B28,$C28),DRY!$A$6:$N$200,14,FALSE),0)</f>
        <v>0</v>
      </c>
      <c r="AB28" s="60">
        <f>_xlfn.IFNA(VLOOKUP(CONCATENATE($AB$5,$B28,$C28),DRY!$A$6:$N$200,14,FALSE),0)</f>
        <v>0</v>
      </c>
      <c r="AC28" s="60">
        <f>_xlfn.IFNA(VLOOKUP(CONCATENATE($AC$5,$B28,$C28),PCWA!$A$6:$N$200,14,FALSE),0)</f>
        <v>0</v>
      </c>
      <c r="AD28" s="60"/>
      <c r="AE28" s="60">
        <f>_xlfn.IFNA(VLOOKUP(CONCATENATE($AE$5,$B28,$C28),KAL!$A$6:$N$200,14,FALSE),0)</f>
        <v>0</v>
      </c>
      <c r="AF28" s="60"/>
      <c r="AG28" s="60">
        <f>_xlfn.IFNA(VLOOKUP(CONCATENATE($AG$5,$B28,$C28),Spare5!$A$6:$N$197,14,FALSE),0)</f>
        <v>0</v>
      </c>
      <c r="AH28" s="61">
        <f>_xlfn.IFNA(VLOOKUP(CONCATENATE($AH$5,$B28,$C28),PCWA!$A$6:$N$231,14,FALSE),0)</f>
        <v>0</v>
      </c>
      <c r="AI28" s="49"/>
    </row>
    <row r="29" spans="1:35" x14ac:dyDescent="0.2">
      <c r="A29" s="623"/>
      <c r="B29" s="56"/>
      <c r="C29" s="62"/>
      <c r="D29" s="62"/>
      <c r="E29" s="62"/>
      <c r="F29" s="63"/>
      <c r="G29" s="72"/>
      <c r="H29" s="58">
        <f t="shared" si="10"/>
        <v>0</v>
      </c>
      <c r="I29" s="59">
        <f t="shared" si="11"/>
        <v>0</v>
      </c>
      <c r="J29" s="59">
        <f t="shared" si="5"/>
        <v>6</v>
      </c>
      <c r="K29" s="390">
        <f>_xlfn.IFNA(VLOOKUP(CONCATENATE($K$5,$B29,$C29),'SER1'!$A$6:$N$200,14,FALSE),0)</f>
        <v>0</v>
      </c>
      <c r="L29" s="60">
        <f>_xlfn.IFNA(VLOOKUP(CONCATENATE($L$5,$B29,$C29),ALB!$A$6:$N$200,14,FALSE),0)</f>
        <v>0</v>
      </c>
      <c r="M29" s="60">
        <f>_xlfn.IFNA(VLOOKUP(CONCATENATE($M$5,$B29,$C29),KR!$A$6:$N$182,14,FALSE),0)</f>
        <v>0</v>
      </c>
      <c r="N29" s="60">
        <f>_xlfn.IFNA(VLOOKUP(CONCATENATE($N$5,$B29,$C29),DARD!$A$6:$N$135,14,FALSE),0)</f>
        <v>0</v>
      </c>
      <c r="O29" s="60">
        <f>_xlfn.IFNA(VLOOKUP(CONCATENATE($O$5,$B29,$C29),'SER2'!$A$6:$N$200,14,FALSE),0)</f>
        <v>0</v>
      </c>
      <c r="P29" s="60"/>
      <c r="Q29" s="60">
        <f>_xlfn.IFNA(VLOOKUP(CONCATENATE($Q$5,$B29,$C29),MUR!$A$6:$N$203,14,FALSE),0)</f>
        <v>0</v>
      </c>
      <c r="R29" s="60">
        <f>_xlfn.IFNA(VLOOKUP(CONCATENATE($R$5,$B29,$C29),MOOR!$A$6:$N$200,14,FALSE),0)</f>
        <v>0</v>
      </c>
      <c r="S29" s="60">
        <f>_xlfn.IFNA(VLOOKUP(CONCATENATE($S$5,$B29,$C29),KAL!$A$6:$N$200,14,FALSE),0)</f>
        <v>0</v>
      </c>
      <c r="T29" s="60">
        <f>_xlfn.IFNA(VLOOKUP(CONCATENATE($T$5,$B29,$C29),MORT!$A$6:$N$200,14,FALSE),0)</f>
        <v>0</v>
      </c>
      <c r="U29" s="60">
        <f>_xlfn.IFNA(VLOOKUP(CONCATENATE($U$5,$B29,$C29),ESP!$A$6:$N$198,14,FALSE),0)</f>
        <v>0</v>
      </c>
      <c r="V29" s="60">
        <f>_xlfn.IFNA(VLOOKUP(CONCATENATE($V$5,$B29,$C29),MOON!$A$8:$N$198,14,FALSE),0)</f>
        <v>0</v>
      </c>
      <c r="W29" s="60">
        <f>_xlfn.IFNA(VLOOKUP(CONCATENATE($W$5,$B29,$C29),DRY!$A$8:$N$198,14,FALSE),0)</f>
        <v>0</v>
      </c>
      <c r="X29" s="60">
        <f>_xlfn.IFNA(VLOOKUP(CONCATENATE($X$5,$B29,$C29),[4]PCWA!$A$6:$N$198,14,FALSE),0)</f>
        <v>0</v>
      </c>
      <c r="Y29" s="60">
        <f>_xlfn.IFNA(VLOOKUP(CONCATENATE($Y$5,$B29,$C29),[4]PCWA!$A$6:$N$198,14,FALSE),0)</f>
        <v>0</v>
      </c>
      <c r="Z29" s="60">
        <f>_xlfn.IFNA(VLOOKUP(CONCATENATE($Z$5,$B29,$C29),ESP!$A$6:$N$195,14,FALSE),0)</f>
        <v>0</v>
      </c>
      <c r="AA29" s="228">
        <f>_xlfn.IFNA(VLOOKUP(CONCATENATE($AA$5,$B29,$C29),DRY!$A$6:$N$200,14,FALSE),0)</f>
        <v>0</v>
      </c>
      <c r="AB29" s="60">
        <f>_xlfn.IFNA(VLOOKUP(CONCATENATE($AB$5,$B29,$C29),DRY!$A$6:$N$200,14,FALSE),0)</f>
        <v>0</v>
      </c>
      <c r="AC29" s="60">
        <f>_xlfn.IFNA(VLOOKUP(CONCATENATE($AC$5,$B29,$C29),PCWA!$A$6:$N$200,14,FALSE),0)</f>
        <v>0</v>
      </c>
      <c r="AD29" s="60"/>
      <c r="AE29" s="60">
        <f>_xlfn.IFNA(VLOOKUP(CONCATENATE($AE$5,$B29,$C29),KAL!$A$6:$N$200,14,FALSE),0)</f>
        <v>0</v>
      </c>
      <c r="AF29" s="60"/>
      <c r="AG29" s="60">
        <f>_xlfn.IFNA(VLOOKUP(CONCATENATE($AG$5,$B29,$C29),Spare5!$A$6:$N$197,14,FALSE),0)</f>
        <v>0</v>
      </c>
      <c r="AH29" s="61">
        <f>_xlfn.IFNA(VLOOKUP(CONCATENATE($AH$5,$B29,$C29),PCWA!$A$6:$N$231,14,FALSE),0)</f>
        <v>0</v>
      </c>
      <c r="AI29" s="49"/>
    </row>
    <row r="30" spans="1:35" x14ac:dyDescent="0.2">
      <c r="A30" s="623"/>
      <c r="B30" s="56"/>
      <c r="C30" s="62"/>
      <c r="D30" s="62"/>
      <c r="E30" s="62"/>
      <c r="F30" s="63"/>
      <c r="G30" s="72"/>
      <c r="H30" s="58">
        <f t="shared" si="10"/>
        <v>0</v>
      </c>
      <c r="I30" s="59">
        <f t="shared" si="11"/>
        <v>0</v>
      </c>
      <c r="J30" s="59">
        <f t="shared" si="5"/>
        <v>6</v>
      </c>
      <c r="K30" s="390">
        <f>_xlfn.IFNA(VLOOKUP(CONCATENATE($K$5,$B30,$C30),'SER1'!$A$6:$N$200,14,FALSE),0)</f>
        <v>0</v>
      </c>
      <c r="L30" s="60">
        <f>_xlfn.IFNA(VLOOKUP(CONCATENATE($L$5,$B30,$C30),ALB!$A$6:$N$200,14,FALSE),0)</f>
        <v>0</v>
      </c>
      <c r="M30" s="60">
        <f>_xlfn.IFNA(VLOOKUP(CONCATENATE($M$5,$B30,$C30),KR!$A$6:$N$182,14,FALSE),0)</f>
        <v>0</v>
      </c>
      <c r="N30" s="60">
        <f>_xlfn.IFNA(VLOOKUP(CONCATENATE($N$5,$B30,$C30),DARD!$A$6:$N$135,14,FALSE),0)</f>
        <v>0</v>
      </c>
      <c r="O30" s="60">
        <f>_xlfn.IFNA(VLOOKUP(CONCATENATE($O$5,$B30,$C30),'SER2'!$A$6:$N$200,14,FALSE),0)</f>
        <v>0</v>
      </c>
      <c r="P30" s="60"/>
      <c r="Q30" s="60">
        <f>_xlfn.IFNA(VLOOKUP(CONCATENATE($Q$5,$B30,$C30),MUR!$A$6:$N$203,14,FALSE),0)</f>
        <v>0</v>
      </c>
      <c r="R30" s="60">
        <f>_xlfn.IFNA(VLOOKUP(CONCATENATE($R$5,$B30,$C30),MOOR!$A$6:$N$200,14,FALSE),0)</f>
        <v>0</v>
      </c>
      <c r="S30" s="60">
        <f>_xlfn.IFNA(VLOOKUP(CONCATENATE($S$5,$B30,$C30),KAL!$A$6:$N$200,14,FALSE),0)</f>
        <v>0</v>
      </c>
      <c r="T30" s="60">
        <f>_xlfn.IFNA(VLOOKUP(CONCATENATE($T$5,$B30,$C30),MORT!$A$6:$N$200,14,FALSE),0)</f>
        <v>0</v>
      </c>
      <c r="U30" s="60">
        <f>_xlfn.IFNA(VLOOKUP(CONCATENATE($U$5,$B30,$C30),ESP!$A$6:$N$198,14,FALSE),0)</f>
        <v>0</v>
      </c>
      <c r="V30" s="60">
        <f>_xlfn.IFNA(VLOOKUP(CONCATENATE($V$5,$B30,$C30),MOON!$A$8:$N$198,14,FALSE),0)</f>
        <v>0</v>
      </c>
      <c r="W30" s="60">
        <f>_xlfn.IFNA(VLOOKUP(CONCATENATE($W$5,$B30,$C30),DRY!$A$8:$N$198,14,FALSE),0)</f>
        <v>0</v>
      </c>
      <c r="X30" s="60">
        <f>_xlfn.IFNA(VLOOKUP(CONCATENATE($X$5,$B30,$C30),[4]PCWA!$A$6:$N$198,14,FALSE),0)</f>
        <v>0</v>
      </c>
      <c r="Y30" s="60">
        <f>_xlfn.IFNA(VLOOKUP(CONCATENATE($Y$5,$B30,$C30),[4]PCWA!$A$6:$N$198,14,FALSE),0)</f>
        <v>0</v>
      </c>
      <c r="Z30" s="60">
        <f>_xlfn.IFNA(VLOOKUP(CONCATENATE($Z$5,$B30,$C30),ESP!$A$6:$N$195,14,FALSE),0)</f>
        <v>0</v>
      </c>
      <c r="AA30" s="60">
        <f>_xlfn.IFNA(VLOOKUP(CONCATENATE($AA$5,$B30,$C30),MOON!$A$6:$N$200,14,FALSE),0)</f>
        <v>0</v>
      </c>
      <c r="AB30" s="60">
        <f>_xlfn.IFNA(VLOOKUP(CONCATENATE($AB$5,$B30,$C30),DRY!$A$6:$N$200,14,FALSE),0)</f>
        <v>0</v>
      </c>
      <c r="AC30" s="60">
        <f>_xlfn.IFNA(VLOOKUP(CONCATENATE($AC$5,$B30,$C30),PCWA!$A$6:$N$200,14,FALSE),0)</f>
        <v>0</v>
      </c>
      <c r="AD30" s="60"/>
      <c r="AE30" s="60">
        <f>_xlfn.IFNA(VLOOKUP(CONCATENATE($AE$5,$B30,$C30),KAL!$A$6:$N$200,14,FALSE),0)</f>
        <v>0</v>
      </c>
      <c r="AF30" s="60"/>
      <c r="AG30" s="60">
        <f>_xlfn.IFNA(VLOOKUP(CONCATENATE($AG$5,$B30,$C30),Spare5!$A$6:$N$197,14,FALSE),0)</f>
        <v>0</v>
      </c>
      <c r="AH30" s="61">
        <f>_xlfn.IFNA(VLOOKUP(CONCATENATE($AH$5,$B30,$C30),PCWA!$A$6:$N$231,14,FALSE),0)</f>
        <v>0</v>
      </c>
      <c r="AI30" s="49"/>
    </row>
    <row r="31" spans="1:35" x14ac:dyDescent="0.2">
      <c r="A31" s="623"/>
      <c r="B31" s="56"/>
      <c r="C31" s="62"/>
      <c r="D31" s="62"/>
      <c r="E31" s="62"/>
      <c r="F31" s="63"/>
      <c r="G31" s="72"/>
      <c r="H31" s="58"/>
      <c r="I31" s="59"/>
      <c r="J31" s="72"/>
      <c r="K31" s="390">
        <f>_xlfn.IFNA(VLOOKUP(CONCATENATE($K$5,$B31,$C31),'SER1'!$A$6:$N$200,14,FALSE),0)</f>
        <v>0</v>
      </c>
      <c r="L31" s="60">
        <f>_xlfn.IFNA(VLOOKUP(CONCATENATE($L$5,$B31,$C31),ALB!$A$6:$N$200,14,FALSE),0)</f>
        <v>0</v>
      </c>
      <c r="M31" s="60">
        <f>_xlfn.IFNA(VLOOKUP(CONCATENATE($M$5,$B31,$C31),KR!$A$6:$N$182,14,FALSE),0)</f>
        <v>0</v>
      </c>
      <c r="N31" s="60">
        <f>_xlfn.IFNA(VLOOKUP(CONCATENATE($N$5,$B31,$C31),DARD!$A$6:$N$135,14,FALSE),0)</f>
        <v>0</v>
      </c>
      <c r="O31" s="60">
        <f>_xlfn.IFNA(VLOOKUP(CONCATENATE($O$5,$B31,$C31),'SER2'!$A$6:$N$200,14,FALSE),0)</f>
        <v>0</v>
      </c>
      <c r="P31" s="60"/>
      <c r="Q31" s="60">
        <f>_xlfn.IFNA(VLOOKUP(CONCATENATE($Q$5,$B31,$C31),MUR!$A$6:$N$203,14,FALSE),0)</f>
        <v>0</v>
      </c>
      <c r="R31" s="60">
        <f>_xlfn.IFNA(VLOOKUP(CONCATENATE($R$5,$B31,$C31),MOOR!$A$6:$N$200,14,FALSE),0)</f>
        <v>0</v>
      </c>
      <c r="S31" s="60">
        <f>_xlfn.IFNA(VLOOKUP(CONCATENATE($S$5,$B31,$C31),KAL!$A$6:$N$200,14,FALSE),0)</f>
        <v>0</v>
      </c>
      <c r="T31" s="60">
        <f>_xlfn.IFNA(VLOOKUP(CONCATENATE($T$5,$B31,$C31),MORT!$A$6:$N$200,14,FALSE),0)</f>
        <v>0</v>
      </c>
      <c r="U31" s="60">
        <f>_xlfn.IFNA(VLOOKUP(CONCATENATE($U$5,$B31,$C31),ESP!$A$6:$N$198,14,FALSE),0)</f>
        <v>0</v>
      </c>
      <c r="V31" s="60">
        <f>_xlfn.IFNA(VLOOKUP(CONCATENATE($V$5,$B31,$C31),MOON!$A$8:$N$198,14,FALSE),0)</f>
        <v>0</v>
      </c>
      <c r="W31" s="60">
        <f>_xlfn.IFNA(VLOOKUP(CONCATENATE($W$5,$B31,$C31),DRY!$A$8:$N$198,14,FALSE),0)</f>
        <v>0</v>
      </c>
      <c r="X31" s="60">
        <f>_xlfn.IFNA(VLOOKUP(CONCATENATE($X$5,$B31,$C31),[4]PCWA!$A$6:$N$198,14,FALSE),0)</f>
        <v>0</v>
      </c>
      <c r="Y31" s="60">
        <f>_xlfn.IFNA(VLOOKUP(CONCATENATE($Y$5,$B31,$C31),[4]PCWA!$A$6:$N$198,14,FALSE),0)</f>
        <v>0</v>
      </c>
      <c r="Z31" s="60">
        <f>_xlfn.IFNA(VLOOKUP(CONCATENATE($Z$5,$B31,$C31),ESP!$A$6:$N$195,14,FALSE),0)</f>
        <v>0</v>
      </c>
      <c r="AA31" s="60">
        <f>_xlfn.IFNA(VLOOKUP(CONCATENATE($AA$5,$B31,$C31),MOON!$A$6:$N$200,14,FALSE),0)</f>
        <v>0</v>
      </c>
      <c r="AB31" s="60">
        <f>_xlfn.IFNA(VLOOKUP(CONCATENATE($AB$5,$B31,$C31),DRY!$A$6:$N$200,14,FALSE),0)</f>
        <v>0</v>
      </c>
      <c r="AC31" s="60">
        <f>_xlfn.IFNA(VLOOKUP(CONCATENATE($AC$5,$B31,$C31),PCWA!$A$6:$N$200,14,FALSE),0)</f>
        <v>0</v>
      </c>
      <c r="AD31" s="60"/>
      <c r="AE31" s="60">
        <f>_xlfn.IFNA(VLOOKUP(CONCATENATE($AE$5,$B31,$C31),KAL!$A$6:$N$200,14,FALSE),0)</f>
        <v>0</v>
      </c>
      <c r="AF31" s="60"/>
      <c r="AG31" s="60">
        <f>_xlfn.IFNA(VLOOKUP(CONCATENATE($AG$5,$B31,$C31),Spare5!$A$6:$N$197,14,FALSE),0)</f>
        <v>0</v>
      </c>
      <c r="AH31" s="61">
        <f>_xlfn.IFNA(VLOOKUP(CONCATENATE($AH$5,$B31,$C31),PCWA!$A$6:$N$231,14,FALSE),0)</f>
        <v>0</v>
      </c>
      <c r="AI31" s="48"/>
    </row>
    <row r="32" spans="1:35" x14ac:dyDescent="0.2">
      <c r="A32" s="623"/>
      <c r="B32" s="56"/>
      <c r="C32" s="62"/>
      <c r="D32" s="62"/>
      <c r="E32" s="62"/>
      <c r="F32" s="63"/>
      <c r="G32" s="72"/>
      <c r="H32" s="58"/>
      <c r="I32" s="59"/>
      <c r="J32" s="72"/>
      <c r="K32" s="60">
        <f>_xlfn.IFNA(VLOOKUP(CONCATENATE($K$5,$B32,$C32),'SER1'!$A$6:$N$200,14,FALSE),0)</f>
        <v>0</v>
      </c>
      <c r="L32" s="60">
        <f>_xlfn.IFNA(VLOOKUP(CONCATENATE($L$5,$B32,$C32),ALB!$A$6:$N$200,14,FALSE),0)</f>
        <v>0</v>
      </c>
      <c r="M32" s="60">
        <f>_xlfn.IFNA(VLOOKUP(CONCATENATE($M$5,$B32,$C32),KR!$A$6:$N$182,14,FALSE),0)</f>
        <v>0</v>
      </c>
      <c r="N32" s="60">
        <f>_xlfn.IFNA(VLOOKUP(CONCATENATE($N$5,$B32,$C32),DARD!$A$6:$N$135,14,FALSE),0)</f>
        <v>0</v>
      </c>
      <c r="O32" s="60">
        <f>_xlfn.IFNA(VLOOKUP(CONCATENATE($O$5,$B32,$C32),'SER2'!$A$6:$N$200,14,FALSE),0)</f>
        <v>0</v>
      </c>
      <c r="P32" s="60"/>
      <c r="Q32" s="60">
        <f>_xlfn.IFNA(VLOOKUP(CONCATENATE($Q$5,$B32,$C32),MUR!$A$6:$N$203,14,FALSE),0)</f>
        <v>0</v>
      </c>
      <c r="R32" s="60">
        <f>_xlfn.IFNA(VLOOKUP(CONCATENATE($R$5,$B32,$C32),MOOR!$A$6:$N$200,14,FALSE),0)</f>
        <v>0</v>
      </c>
      <c r="S32" s="60">
        <f>_xlfn.IFNA(VLOOKUP(CONCATENATE($S$5,$B32,$C32),KAL!$A$6:$N$200,14,FALSE),0)</f>
        <v>0</v>
      </c>
      <c r="T32" s="60">
        <f>_xlfn.IFNA(VLOOKUP(CONCATENATE($T$5,$B32,$C32),MORT!$A$6:$N$200,14,FALSE),0)</f>
        <v>0</v>
      </c>
      <c r="U32" s="60">
        <f>_xlfn.IFNA(VLOOKUP(CONCATENATE($U$5,$B32,$C32),ESP!$A$6:$N$198,14,FALSE),0)</f>
        <v>0</v>
      </c>
      <c r="V32" s="60">
        <f>_xlfn.IFNA(VLOOKUP(CONCATENATE($V$5,$B32,$C32),MOON!$A$8:$N$198,14,FALSE),0)</f>
        <v>0</v>
      </c>
      <c r="W32" s="60">
        <f>_xlfn.IFNA(VLOOKUP(CONCATENATE($W$5,$B32,$C32),DRY!$A$8:$N$198,14,FALSE),0)</f>
        <v>0</v>
      </c>
      <c r="X32" s="60">
        <f>_xlfn.IFNA(VLOOKUP(CONCATENATE($X$5,$B32,$C32),[4]PCWA!$A$6:$N$198,14,FALSE),0)</f>
        <v>0</v>
      </c>
      <c r="Y32" s="60">
        <f>_xlfn.IFNA(VLOOKUP(CONCATENATE($Y$5,$B32,$C32),[4]PCWA!$A$6:$N$198,14,FALSE),0)</f>
        <v>0</v>
      </c>
      <c r="Z32" s="60"/>
      <c r="AA32" s="60"/>
      <c r="AB32" s="60"/>
      <c r="AC32" s="60">
        <f>_xlfn.IFNA(VLOOKUP(CONCATENATE($AC$5,$B32,$C32),HARV!$A$6:$N$198,14,FALSE),0)</f>
        <v>0</v>
      </c>
      <c r="AD32" s="60"/>
      <c r="AE32" s="60">
        <f>_xlfn.IFNA(VLOOKUP(CONCATENATE($AE$5,$B32,$C32),KAL!$A$6:$N$200,14,FALSE),0)</f>
        <v>0</v>
      </c>
      <c r="AF32" s="60"/>
      <c r="AG32" s="60">
        <f>_xlfn.IFNA(VLOOKUP(CONCATENATE($AG$5,$B32,$C32),Spare5!$A$6:$N$197,14,FALSE),0)</f>
        <v>0</v>
      </c>
      <c r="AH32" s="61">
        <f>_xlfn.IFNA(VLOOKUP(CONCATENATE($AH$5,$B32,$C32),PCWA!$A$6:$N$231,14,FALSE),0)</f>
        <v>0</v>
      </c>
      <c r="AI32" s="48"/>
    </row>
    <row r="33" spans="1:35" x14ac:dyDescent="0.2">
      <c r="A33" s="623"/>
      <c r="B33" s="56"/>
      <c r="C33" s="62"/>
      <c r="D33" s="62"/>
      <c r="E33" s="62"/>
      <c r="F33" s="63"/>
      <c r="G33" s="72"/>
      <c r="H33" s="58"/>
      <c r="I33" s="59"/>
      <c r="J33" s="72"/>
      <c r="K33" s="60">
        <f>_xlfn.IFNA(VLOOKUP(CONCATENATE($K$5,$B33,$C33),'SER1'!$A$6:$N$200,14,FALSE),0)</f>
        <v>0</v>
      </c>
      <c r="L33" s="60">
        <f>_xlfn.IFNA(VLOOKUP(CONCATENATE($L$5,$B33,$C33),ALB!$A$6:$N$200,14,FALSE),0)</f>
        <v>0</v>
      </c>
      <c r="M33" s="60">
        <f>_xlfn.IFNA(VLOOKUP(CONCATENATE($M$5,$B33,$C33),KR!$A$6:$N$182,14,FALSE),0)</f>
        <v>0</v>
      </c>
      <c r="N33" s="60">
        <f>_xlfn.IFNA(VLOOKUP(CONCATENATE($N$5,$B33,$C33),DARD!$A$6:$N$135,14,FALSE),0)</f>
        <v>0</v>
      </c>
      <c r="O33" s="60">
        <f>_xlfn.IFNA(VLOOKUP(CONCATENATE($O$5,$B33,$C33),AVON!$A$6:$N$144,14,FALSE),0)</f>
        <v>0</v>
      </c>
      <c r="P33" s="60"/>
      <c r="Q33" s="60">
        <f>_xlfn.IFNA(VLOOKUP(CONCATENATE($Q$5,$B33,$C33),MUR!$A$6:$N$203,14,FALSE),0)</f>
        <v>0</v>
      </c>
      <c r="R33" s="60">
        <f>_xlfn.IFNA(VLOOKUP(CONCATENATE($R$5,$B33,$C33),MOOR!$A$6:$N$200,14,FALSE),0)</f>
        <v>0</v>
      </c>
      <c r="S33" s="60">
        <f>_xlfn.IFNA(VLOOKUP(CONCATENATE($S$5,$B33,$C33),KAL!$A$6:$N$200,14,FALSE),0)</f>
        <v>0</v>
      </c>
      <c r="T33" s="60">
        <f>_xlfn.IFNA(VLOOKUP(CONCATENATE($T$5,$B33,$C33),MORT!$A$6:$N$200,14,FALSE),0)</f>
        <v>0</v>
      </c>
      <c r="U33" s="60">
        <f>_xlfn.IFNA(VLOOKUP(CONCATENATE($U$5,$B33,$C33),ESP!$A$6:$N$198,14,FALSE),0)</f>
        <v>0</v>
      </c>
      <c r="V33" s="60">
        <f>_xlfn.IFNA(VLOOKUP(CONCATENATE($V$5,$B33,$C33),MOON!$A$8:$N$198,14,FALSE),0)</f>
        <v>0</v>
      </c>
      <c r="W33" s="60">
        <f>_xlfn.IFNA(VLOOKUP(CONCATENATE($W$5,$B33,$C33),DRY!$A$8:$N$198,14,FALSE),0)</f>
        <v>0</v>
      </c>
      <c r="X33" s="60">
        <f>_xlfn.IFNA(VLOOKUP(CONCATENATE($X$5,$B33,$C33),[4]PCWA!$A$6:$N$198,14,FALSE),0)</f>
        <v>0</v>
      </c>
      <c r="Y33" s="60">
        <f>_xlfn.IFNA(VLOOKUP(CONCATENATE($Y$5,$B33,$C33),[4]PCWA!$A$6:$N$198,14,FALSE),0)</f>
        <v>0</v>
      </c>
      <c r="Z33" s="60"/>
      <c r="AA33" s="60"/>
      <c r="AB33" s="60"/>
      <c r="AC33" s="60">
        <f>_xlfn.IFNA(VLOOKUP(CONCATENATE($AC$5,$B33,$C33),HARV!$A$6:$N$198,14,FALSE),0)</f>
        <v>0</v>
      </c>
      <c r="AD33" s="60"/>
      <c r="AE33" s="60">
        <f>_xlfn.IFNA(VLOOKUP(CONCATENATE($AE$5,$B33,$C33),KAL!$A$6:$N$200,14,FALSE),0)</f>
        <v>0</v>
      </c>
      <c r="AF33" s="60"/>
      <c r="AG33" s="60">
        <f>_xlfn.IFNA(VLOOKUP(CONCATENATE($AG$5,$B33,$C33),Spare5!$A$6:$N$197,14,FALSE),0)</f>
        <v>0</v>
      </c>
      <c r="AH33" s="61">
        <f>_xlfn.IFNA(VLOOKUP(CONCATENATE($AH$5,$B33,$C33),PCWA!$A$6:$N$231,14,FALSE),0)</f>
        <v>0</v>
      </c>
      <c r="AI33" s="48"/>
    </row>
    <row r="34" spans="1:35" s="3" customFormat="1" x14ac:dyDescent="0.2">
      <c r="A34" s="623"/>
      <c r="B34" s="56"/>
      <c r="C34" s="62"/>
      <c r="D34" s="62"/>
      <c r="E34" s="62"/>
      <c r="F34" s="63"/>
      <c r="G34" s="72"/>
      <c r="H34" s="58"/>
      <c r="I34" s="59"/>
      <c r="J34" s="72"/>
      <c r="K34" s="60">
        <f>_xlfn.IFNA(VLOOKUP(CONCATENATE($K$5,$B34,$C34),'SER1'!$A$6:$N$200,14,FALSE),0)</f>
        <v>0</v>
      </c>
      <c r="L34" s="60">
        <f>_xlfn.IFNA(VLOOKUP(CONCATENATE($L$5,$B34,$C34),ALB!$A$6:$N$200,14,FALSE),0)</f>
        <v>0</v>
      </c>
      <c r="M34" s="60">
        <f>_xlfn.IFNA(VLOOKUP(CONCATENATE($M$5,$B34,$C34),KR!$A$6:$N$182,14,FALSE),0)</f>
        <v>0</v>
      </c>
      <c r="N34" s="60">
        <f>_xlfn.IFNA(VLOOKUP(CONCATENATE($N$5,$B34,$C34),DARD!$A$6:$N$135,14,FALSE),0)</f>
        <v>0</v>
      </c>
      <c r="O34" s="60">
        <f>_xlfn.IFNA(VLOOKUP(CONCATENATE($O$5,$B34,$C34),AVON!$A$6:$N$144,14,FALSE),0)</f>
        <v>0</v>
      </c>
      <c r="P34" s="60"/>
      <c r="Q34" s="60">
        <f>_xlfn.IFNA(VLOOKUP(CONCATENATE($Q$5,$B34,$C34),MUR!$A$6:$N$203,14,FALSE),0)</f>
        <v>0</v>
      </c>
      <c r="R34" s="60">
        <f>_xlfn.IFNA(VLOOKUP(CONCATENATE($R$5,$B34,$C34),MOOR!$A$6:$N$200,14,FALSE),0)</f>
        <v>0</v>
      </c>
      <c r="S34" s="60">
        <f>_xlfn.IFNA(VLOOKUP(CONCATENATE($S$5,$B34,$C34),KAL!$A$6:$N$200,14,FALSE),0)</f>
        <v>0</v>
      </c>
      <c r="T34" s="60">
        <f>_xlfn.IFNA(VLOOKUP(CONCATENATE($T$5,$B34,$C34),MORT!$A$6:$N$200,14,FALSE),0)</f>
        <v>0</v>
      </c>
      <c r="U34" s="60">
        <f>_xlfn.IFNA(VLOOKUP(CONCATENATE($U$5,$B34,$C34),ESP!$A$6:$N$198,14,FALSE),0)</f>
        <v>0</v>
      </c>
      <c r="V34" s="60">
        <f>_xlfn.IFNA(VLOOKUP(CONCATENATE($V$5,$B34,$C34),MOON!$A$8:$N$198,14,FALSE),0)</f>
        <v>0</v>
      </c>
      <c r="W34" s="60">
        <f>_xlfn.IFNA(VLOOKUP(CONCATENATE($W$5,$B34,$C34),DRY!$A$8:$N$198,14,FALSE),0)</f>
        <v>0</v>
      </c>
      <c r="X34" s="60">
        <f>_xlfn.IFNA(VLOOKUP(CONCATENATE($X$5,$B34,$C34),[4]PCWA!$A$6:$N$198,14,FALSE),0)</f>
        <v>0</v>
      </c>
      <c r="Y34" s="60">
        <f>_xlfn.IFNA(VLOOKUP(CONCATENATE($Y$5,$B34,$C34),[4]PCWA!$A$6:$N$198,14,FALSE),0)</f>
        <v>0</v>
      </c>
      <c r="Z34" s="60"/>
      <c r="AA34" s="60"/>
      <c r="AB34" s="60"/>
      <c r="AC34" s="60">
        <f>_xlfn.IFNA(VLOOKUP(CONCATENATE($AC$5,$B34,$C34),HARV!$A$6:$N$198,14,FALSE),0)</f>
        <v>0</v>
      </c>
      <c r="AD34" s="60"/>
      <c r="AE34" s="60">
        <f>_xlfn.IFNA(VLOOKUP(CONCATENATE($AE$5,$B34,$C34),KAL!$A$6:$N$200,14,FALSE),0)</f>
        <v>0</v>
      </c>
      <c r="AF34" s="60"/>
      <c r="AG34" s="60">
        <f>_xlfn.IFNA(VLOOKUP(CONCATENATE($AG$5,$B34,$C34),Spare5!$A$6:$N$197,14,FALSE),0)</f>
        <v>0</v>
      </c>
      <c r="AH34" s="61">
        <f>_xlfn.IFNA(VLOOKUP(CONCATENATE($AH$5,$B34,$C34),PCWA!$A$6:$N$231,14,FALSE),0)</f>
        <v>0</v>
      </c>
      <c r="AI34" s="49"/>
    </row>
    <row r="35" spans="1:35" x14ac:dyDescent="0.2">
      <c r="A35" s="623"/>
      <c r="B35" s="56"/>
      <c r="C35" s="62"/>
      <c r="D35" s="62"/>
      <c r="E35" s="62"/>
      <c r="F35" s="63"/>
      <c r="G35" s="72"/>
      <c r="H35" s="58"/>
      <c r="I35" s="59"/>
      <c r="J35" s="72"/>
      <c r="K35" s="60">
        <f>_xlfn.IFNA(VLOOKUP(CONCATENATE($K$5,$B35,$C35),'SER1'!$A$6:$N$200,14,FALSE),0)</f>
        <v>0</v>
      </c>
      <c r="L35" s="60">
        <f>_xlfn.IFNA(VLOOKUP(CONCATENATE($L$5,$B35,$C35),ALB!$A$6:$N$200,14,FALSE),0)</f>
        <v>0</v>
      </c>
      <c r="M35" s="60">
        <f>_xlfn.IFNA(VLOOKUP(CONCATENATE($M$5,$B35,$C35),KR!$A$6:$N$182,14,FALSE),0)</f>
        <v>0</v>
      </c>
      <c r="N35" s="60">
        <f>_xlfn.IFNA(VLOOKUP(CONCATENATE($N$5,$B35,$C35),DARD!$A$6:$N$135,14,FALSE),0)</f>
        <v>0</v>
      </c>
      <c r="O35" s="60">
        <f>_xlfn.IFNA(VLOOKUP(CONCATENATE($O$5,$B35,$C35),AVON!$A$6:$N$144,14,FALSE),0)</f>
        <v>0</v>
      </c>
      <c r="P35" s="60"/>
      <c r="Q35" s="60">
        <f>_xlfn.IFNA(VLOOKUP(CONCATENATE($Q$5,$B35,$C35),MUR!$A$6:$N$203,14,FALSE),0)</f>
        <v>0</v>
      </c>
      <c r="R35" s="60">
        <f>_xlfn.IFNA(VLOOKUP(CONCATENATE($R$5,$B35,$C35),MOOR!$A$6:$N$200,14,FALSE),0)</f>
        <v>0</v>
      </c>
      <c r="S35" s="60">
        <f>_xlfn.IFNA(VLOOKUP(CONCATENATE($S$5,$B35,$C35),KAL!$A$6:$N$200,14,FALSE),0)</f>
        <v>0</v>
      </c>
      <c r="T35" s="60">
        <f>_xlfn.IFNA(VLOOKUP(CONCATENATE($T$5,$B35,$C35),MORT!$A$6:$N$200,14,FALSE),0)</f>
        <v>0</v>
      </c>
      <c r="U35" s="60">
        <f>_xlfn.IFNA(VLOOKUP(CONCATENATE($U$5,$B35,$C35),ESP!$A$6:$N$198,14,FALSE),0)</f>
        <v>0</v>
      </c>
      <c r="V35" s="60">
        <f>_xlfn.IFNA(VLOOKUP(CONCATENATE($V$5,$B35,$C35),MOON!$A$8:$N$198,14,FALSE),0)</f>
        <v>0</v>
      </c>
      <c r="W35" s="60">
        <f>_xlfn.IFNA(VLOOKUP(CONCATENATE($W$5,$B35,$C35),DRY!$A$8:$N$198,14,FALSE),0)</f>
        <v>0</v>
      </c>
      <c r="X35" s="60">
        <f>_xlfn.IFNA(VLOOKUP(CONCATENATE($X$5,$B35,$C35),[4]PCWA!$A$6:$N$198,14,FALSE),0)</f>
        <v>0</v>
      </c>
      <c r="Y35" s="60">
        <f>_xlfn.IFNA(VLOOKUP(CONCATENATE($Y$5,$B35,$C35),[4]PCWA!$A$6:$N$198,14,FALSE),0)</f>
        <v>0</v>
      </c>
      <c r="Z35" s="60"/>
      <c r="AA35" s="60"/>
      <c r="AB35" s="60"/>
      <c r="AC35" s="60">
        <f>_xlfn.IFNA(VLOOKUP(CONCATENATE($AC$5,$B35,$C35),HARV!$A$6:$N$198,14,FALSE),0)</f>
        <v>0</v>
      </c>
      <c r="AD35" s="60"/>
      <c r="AE35" s="60">
        <f>_xlfn.IFNA(VLOOKUP(CONCATENATE($AE$5,$B35,$C35),KAL!$A$6:$N$200,14,FALSE),0)</f>
        <v>0</v>
      </c>
      <c r="AF35" s="60"/>
      <c r="AG35" s="60">
        <f>_xlfn.IFNA(VLOOKUP(CONCATENATE($AG$5,$B35,$C35),Spare5!$A$6:$N$197,14,FALSE),0)</f>
        <v>0</v>
      </c>
      <c r="AH35" s="61">
        <f>_xlfn.IFNA(VLOOKUP(CONCATENATE($AH$5,$B35,$C35),PCWA!$A$6:$N$231,14,FALSE),0)</f>
        <v>0</v>
      </c>
      <c r="AI35" s="49"/>
    </row>
    <row r="36" spans="1:35" x14ac:dyDescent="0.2">
      <c r="A36" s="623"/>
      <c r="B36" s="56"/>
      <c r="C36" s="62"/>
      <c r="D36" s="62"/>
      <c r="E36" s="62"/>
      <c r="F36" s="63"/>
      <c r="G36" s="72"/>
      <c r="H36" s="58"/>
      <c r="I36" s="59"/>
      <c r="J36" s="72"/>
      <c r="K36" s="60">
        <f>_xlfn.IFNA(VLOOKUP(CONCATENATE($K$5,$B36,$C36),'SER1'!$A$6:$N$200,14,FALSE),0)</f>
        <v>0</v>
      </c>
      <c r="L36" s="60">
        <f>_xlfn.IFNA(VLOOKUP(CONCATENATE($L$5,$B36,$C36),ALB!$A$6:$N$200,14,FALSE),0)</f>
        <v>0</v>
      </c>
      <c r="M36" s="60">
        <f>_xlfn.IFNA(VLOOKUP(CONCATENATE($M$5,$B36,$C36),KR!$A$6:$N$182,14,FALSE),0)</f>
        <v>0</v>
      </c>
      <c r="N36" s="60">
        <f>_xlfn.IFNA(VLOOKUP(CONCATENATE($N$5,$B36,$C36),DARD!$A$6:$N$135,14,FALSE),0)</f>
        <v>0</v>
      </c>
      <c r="O36" s="60">
        <f>_xlfn.IFNA(VLOOKUP(CONCATENATE($O$5,$B36,$C36),AVON!$A$6:$N$144,14,FALSE),0)</f>
        <v>0</v>
      </c>
      <c r="P36" s="60"/>
      <c r="Q36" s="60">
        <f>_xlfn.IFNA(VLOOKUP(CONCATENATE($Q$5,$B36,$C36),MUR!$A$6:$N$203,14,FALSE),0)</f>
        <v>0</v>
      </c>
      <c r="R36" s="60">
        <f>_xlfn.IFNA(VLOOKUP(CONCATENATE($R$5,$B36,$C36),MOOR!$A$6:$N$200,14,FALSE),0)</f>
        <v>0</v>
      </c>
      <c r="S36" s="60">
        <f>_xlfn.IFNA(VLOOKUP(CONCATENATE($S$5,$B36,$C36),KAL!$A$6:$N$200,14,FALSE),0)</f>
        <v>0</v>
      </c>
      <c r="T36" s="60">
        <f>_xlfn.IFNA(VLOOKUP(CONCATENATE($T$5,$B36,$C36),MORT!$A$6:$N$200,14,FALSE),0)</f>
        <v>0</v>
      </c>
      <c r="U36" s="60">
        <f>_xlfn.IFNA(VLOOKUP(CONCATENATE($U$5,$B36,$C36),ESP!$A$6:$N$198,14,FALSE),0)</f>
        <v>0</v>
      </c>
      <c r="V36" s="60">
        <f>_xlfn.IFNA(VLOOKUP(CONCATENATE($V$5,$B36,$C36),MOON!$A$8:$N$198,14,FALSE),0)</f>
        <v>0</v>
      </c>
      <c r="W36" s="60">
        <f>_xlfn.IFNA(VLOOKUP(CONCATENATE($W$5,$B36,$C36),DRY!$A$8:$N$198,14,FALSE),0)</f>
        <v>0</v>
      </c>
      <c r="X36" s="60">
        <f>_xlfn.IFNA(VLOOKUP(CONCATENATE($X$5,$B36,$C36),[4]PCWA!$A$6:$N$198,14,FALSE),0)</f>
        <v>0</v>
      </c>
      <c r="Y36" s="60">
        <f>_xlfn.IFNA(VLOOKUP(CONCATENATE($Y$5,$B36,$C36),[4]PCWA!$A$6:$N$198,14,FALSE),0)</f>
        <v>0</v>
      </c>
      <c r="Z36" s="60"/>
      <c r="AA36" s="60"/>
      <c r="AB36" s="60"/>
      <c r="AC36" s="60">
        <f>_xlfn.IFNA(VLOOKUP(CONCATENATE($AC$5,$B36,$C36),HARV!$A$6:$N$198,14,FALSE),0)</f>
        <v>0</v>
      </c>
      <c r="AD36" s="60"/>
      <c r="AE36" s="60">
        <f>_xlfn.IFNA(VLOOKUP(CONCATENATE($AE$5,$B36,$C36),KAL!$A$6:$N$200,14,FALSE),0)</f>
        <v>0</v>
      </c>
      <c r="AF36" s="60"/>
      <c r="AG36" s="60">
        <f>_xlfn.IFNA(VLOOKUP(CONCATENATE($AG$5,$B36,$C36),Spare5!$A$6:$N$197,14,FALSE),0)</f>
        <v>0</v>
      </c>
      <c r="AH36" s="61">
        <f>_xlfn.IFNA(VLOOKUP(CONCATENATE($AH$5,$B36,$C36),PCWA!$A$6:$N$231,14,FALSE),0)</f>
        <v>0</v>
      </c>
      <c r="AI36" s="49"/>
    </row>
    <row r="37" spans="1:35" x14ac:dyDescent="0.2">
      <c r="A37" s="623"/>
      <c r="B37" s="56"/>
      <c r="C37" s="62"/>
      <c r="D37" s="62"/>
      <c r="E37" s="62"/>
      <c r="F37" s="63"/>
      <c r="G37" s="72"/>
      <c r="H37" s="58"/>
      <c r="I37" s="59"/>
      <c r="J37" s="72"/>
      <c r="K37" s="60">
        <f>_xlfn.IFNA(VLOOKUP(CONCATENATE($K$5,$B37,$C37),'SER1'!$A$6:$N$200,14,FALSE),0)</f>
        <v>0</v>
      </c>
      <c r="L37" s="60">
        <f>_xlfn.IFNA(VLOOKUP(CONCATENATE($L$5,$B37,$C37),ALB!$A$6:$N$200,14,FALSE),0)</f>
        <v>0</v>
      </c>
      <c r="M37" s="60">
        <f>_xlfn.IFNA(VLOOKUP(CONCATENATE($M$5,$B37,$C37),KR!$A$6:$N$182,14,FALSE),0)</f>
        <v>0</v>
      </c>
      <c r="N37" s="60">
        <f>_xlfn.IFNA(VLOOKUP(CONCATENATE($N$5,$B37,$C37),DARD!$A$6:$N$135,14,FALSE),0)</f>
        <v>0</v>
      </c>
      <c r="O37" s="60">
        <f>_xlfn.IFNA(VLOOKUP(CONCATENATE($O$5,$B37,$C37),AVON!$A$6:$N$144,14,FALSE),0)</f>
        <v>0</v>
      </c>
      <c r="P37" s="60"/>
      <c r="Q37" s="60">
        <f>_xlfn.IFNA(VLOOKUP(CONCATENATE($Q$5,$B37,$C37),MUR!$A$6:$N$203,14,FALSE),0)</f>
        <v>0</v>
      </c>
      <c r="R37" s="60">
        <f>_xlfn.IFNA(VLOOKUP(CONCATENATE($R$5,$B37,$C37),MOOR!$A$6:$N$200,14,FALSE),0)</f>
        <v>0</v>
      </c>
      <c r="S37" s="60">
        <f>_xlfn.IFNA(VLOOKUP(CONCATENATE($S$5,$B37,$C37),KAL!$A$6:$N$200,14,FALSE),0)</f>
        <v>0</v>
      </c>
      <c r="T37" s="60">
        <f>_xlfn.IFNA(VLOOKUP(CONCATENATE($T$5,$B37,$C37),MORT!$A$6:$N$200,14,FALSE),0)</f>
        <v>0</v>
      </c>
      <c r="U37" s="60">
        <f>_xlfn.IFNA(VLOOKUP(CONCATENATE($U$5,$B37,$C37),ESP!$A$6:$N$198,14,FALSE),0)</f>
        <v>0</v>
      </c>
      <c r="V37" s="60">
        <f>_xlfn.IFNA(VLOOKUP(CONCATENATE($V$5,$B37,$C37),MOON!$A$8:$N$198,14,FALSE),0)</f>
        <v>0</v>
      </c>
      <c r="W37" s="60">
        <f>_xlfn.IFNA(VLOOKUP(CONCATENATE($W$5,$B37,$C37),DRY!$A$8:$N$198,14,FALSE),0)</f>
        <v>0</v>
      </c>
      <c r="X37" s="60">
        <f>_xlfn.IFNA(VLOOKUP(CONCATENATE($X$5,$B37,$C37),[4]PCWA!$A$6:$N$198,14,FALSE),0)</f>
        <v>0</v>
      </c>
      <c r="Y37" s="60">
        <f>_xlfn.IFNA(VLOOKUP(CONCATENATE($Y$5,$B37,$C37),[4]PCWA!$A$6:$N$198,14,FALSE),0)</f>
        <v>0</v>
      </c>
      <c r="Z37" s="60"/>
      <c r="AA37" s="60"/>
      <c r="AB37" s="60"/>
      <c r="AC37" s="60">
        <f>_xlfn.IFNA(VLOOKUP(CONCATENATE($AC$5,$B37,$C37),HARV!$A$6:$N$198,14,FALSE),0)</f>
        <v>0</v>
      </c>
      <c r="AD37" s="60"/>
      <c r="AE37" s="60">
        <f>_xlfn.IFNA(VLOOKUP(CONCATENATE($AE$5,$B37,$C37),KAL!$A$6:$N$200,14,FALSE),0)</f>
        <v>0</v>
      </c>
      <c r="AF37" s="60"/>
      <c r="AG37" s="60">
        <f>_xlfn.IFNA(VLOOKUP(CONCATENATE($AG$5,$B37,$C37),Spare5!$A$6:$N$197,14,FALSE),0)</f>
        <v>0</v>
      </c>
      <c r="AH37" s="61">
        <f>_xlfn.IFNA(VLOOKUP(CONCATENATE($AH$5,$B37,$C37),PCWA!$A$6:$N$231,14,FALSE),0)</f>
        <v>0</v>
      </c>
      <c r="AI37" s="49"/>
    </row>
    <row r="38" spans="1:35" x14ac:dyDescent="0.2">
      <c r="A38" s="623"/>
      <c r="B38" s="56"/>
      <c r="C38" s="62"/>
      <c r="D38" s="57"/>
      <c r="E38" s="57"/>
      <c r="F38" s="63"/>
      <c r="G38" s="72"/>
      <c r="H38" s="58"/>
      <c r="I38" s="59"/>
      <c r="J38" s="72"/>
      <c r="K38" s="60">
        <f>_xlfn.IFNA(VLOOKUP(CONCATENATE($K$5,$B38,$C38),'SER1'!$A$6:$N$200,14,FALSE),0)</f>
        <v>0</v>
      </c>
      <c r="L38" s="60">
        <f>_xlfn.IFNA(VLOOKUP(CONCATENATE($L$5,$B38,$C38),ALB!$A$6:$N$200,14,FALSE),0)</f>
        <v>0</v>
      </c>
      <c r="M38" s="60">
        <f>_xlfn.IFNA(VLOOKUP(CONCATENATE($M$5,$B38,$C38),KR!$A$6:$N$182,14,FALSE),0)</f>
        <v>0</v>
      </c>
      <c r="N38" s="60">
        <f>_xlfn.IFNA(VLOOKUP(CONCATENATE($N$5,$B38,$C38),DARD!$A$6:$N$135,14,FALSE),0)</f>
        <v>0</v>
      </c>
      <c r="O38" s="60">
        <f>_xlfn.IFNA(VLOOKUP(CONCATENATE($O$5,$B38,$C38),AVON!$A$6:$N$144,14,FALSE),0)</f>
        <v>0</v>
      </c>
      <c r="P38" s="60"/>
      <c r="Q38" s="60">
        <f>_xlfn.IFNA(VLOOKUP(CONCATENATE($Q$5,$B38,$C38),MUR!$A$6:$N$203,14,FALSE),0)</f>
        <v>0</v>
      </c>
      <c r="R38" s="60">
        <f>_xlfn.IFNA(VLOOKUP(CONCATENATE($R$5,$B38,$C38),MOOR!$A$6:$N$200,14,FALSE),0)</f>
        <v>0</v>
      </c>
      <c r="S38" s="60">
        <f>_xlfn.IFNA(VLOOKUP(CONCATENATE($S$5,$B38,$C38),KAL!$A$6:$N$200,14,FALSE),0)</f>
        <v>0</v>
      </c>
      <c r="T38" s="60">
        <f>_xlfn.IFNA(VLOOKUP(CONCATENATE($T$5,$B38,$C38),MORT!$A$6:$N$200,14,FALSE),0)</f>
        <v>0</v>
      </c>
      <c r="U38" s="60">
        <f>_xlfn.IFNA(VLOOKUP(CONCATENATE($U$5,$B38,$C38),ESP!$A$6:$N$198,14,FALSE),0)</f>
        <v>0</v>
      </c>
      <c r="V38" s="60">
        <f>_xlfn.IFNA(VLOOKUP(CONCATENATE($V$5,$B38,$C38),MOON!$A$8:$N$198,14,FALSE),0)</f>
        <v>0</v>
      </c>
      <c r="W38" s="60">
        <f>_xlfn.IFNA(VLOOKUP(CONCATENATE($W$5,$B38,$C38),DRY!$A$8:$N$198,14,FALSE),0)</f>
        <v>0</v>
      </c>
      <c r="X38" s="60">
        <f>_xlfn.IFNA(VLOOKUP(CONCATENATE($X$5,$B38,$C38),[4]PCWA!$A$6:$N$198,14,FALSE),0)</f>
        <v>0</v>
      </c>
      <c r="Y38" s="60">
        <f>_xlfn.IFNA(VLOOKUP(CONCATENATE($Y$5,$B38,$C38),[4]PCWA!$A$6:$N$198,14,FALSE),0)</f>
        <v>0</v>
      </c>
      <c r="Z38" s="60"/>
      <c r="AA38" s="60"/>
      <c r="AB38" s="60"/>
      <c r="AC38" s="60">
        <f>_xlfn.IFNA(VLOOKUP(CONCATENATE($AC$5,$B38,$C38),HARV!$A$6:$N$198,14,FALSE),0)</f>
        <v>0</v>
      </c>
      <c r="AD38" s="60"/>
      <c r="AE38" s="60">
        <f>_xlfn.IFNA(VLOOKUP(CONCATENATE($AE$5,$B38,$C38),KAL!$A$6:$N$200,14,FALSE),0)</f>
        <v>0</v>
      </c>
      <c r="AF38" s="60"/>
      <c r="AG38" s="60">
        <f>_xlfn.IFNA(VLOOKUP(CONCATENATE($AG$5,$B38,$C38),Spare5!$A$6:$N$197,14,FALSE),0)</f>
        <v>0</v>
      </c>
      <c r="AH38" s="61">
        <f>_xlfn.IFNA(VLOOKUP(CONCATENATE($AH$5,$B38,$C38),PCWA!$A$6:$N$231,14,FALSE),0)</f>
        <v>0</v>
      </c>
      <c r="AI38" s="49"/>
    </row>
    <row r="39" spans="1:35" x14ac:dyDescent="0.2">
      <c r="A39" s="623"/>
      <c r="B39" s="56"/>
      <c r="C39" s="62"/>
      <c r="D39" s="62"/>
      <c r="E39" s="62"/>
      <c r="F39" s="63"/>
      <c r="G39" s="72"/>
      <c r="H39" s="58"/>
      <c r="I39" s="59"/>
      <c r="J39" s="72"/>
      <c r="K39" s="60">
        <f>_xlfn.IFNA(VLOOKUP(CONCATENATE($K$5,$B39,$C39),'SER1'!$A$6:$N$200,14,FALSE),0)</f>
        <v>0</v>
      </c>
      <c r="L39" s="60">
        <f>_xlfn.IFNA(VLOOKUP(CONCATENATE($L$5,$B39,$C39),ALB!$A$6:$N$200,14,FALSE),0)</f>
        <v>0</v>
      </c>
      <c r="M39" s="60">
        <f>_xlfn.IFNA(VLOOKUP(CONCATENATE($M$5,$B39,$C39),KR!$A$6:$N$182,14,FALSE),0)</f>
        <v>0</v>
      </c>
      <c r="N39" s="60">
        <f>_xlfn.IFNA(VLOOKUP(CONCATENATE($N$5,$B39,$C39),DARD!$A$6:$N$135,14,FALSE),0)</f>
        <v>0</v>
      </c>
      <c r="O39" s="60">
        <f>_xlfn.IFNA(VLOOKUP(CONCATENATE($O$5,$B39,$C39),AVON!$A$6:$N$144,14,FALSE),0)</f>
        <v>0</v>
      </c>
      <c r="P39" s="60"/>
      <c r="Q39" s="60">
        <f>_xlfn.IFNA(VLOOKUP(CONCATENATE($Q$5,$B39,$C39),MUR!$A$6:$N$203,14,FALSE),0)</f>
        <v>0</v>
      </c>
      <c r="R39" s="60">
        <f>_xlfn.IFNA(VLOOKUP(CONCATENATE($R$5,$B39,$C39),MOOR!$A$6:$N$200,14,FALSE),0)</f>
        <v>0</v>
      </c>
      <c r="S39" s="60">
        <f>_xlfn.IFNA(VLOOKUP(CONCATENATE($S$5,$B39,$C39),KAL!$A$6:$N$200,14,FALSE),0)</f>
        <v>0</v>
      </c>
      <c r="T39" s="60">
        <f>_xlfn.IFNA(VLOOKUP(CONCATENATE($T$5,$B39,$C39),MORT!$A$6:$N$200,14,FALSE),0)</f>
        <v>0</v>
      </c>
      <c r="U39" s="60">
        <f>_xlfn.IFNA(VLOOKUP(CONCATENATE($U$5,$B39,$C39),ESP!$A$6:$N$198,14,FALSE),0)</f>
        <v>0</v>
      </c>
      <c r="V39" s="60">
        <f>_xlfn.IFNA(VLOOKUP(CONCATENATE($V$5,$B39,$C39),MOON!$A$8:$N$198,14,FALSE),0)</f>
        <v>0</v>
      </c>
      <c r="W39" s="60">
        <f>_xlfn.IFNA(VLOOKUP(CONCATENATE($W$5,$B39,$C39),DRY!$A$8:$N$198,14,FALSE),0)</f>
        <v>0</v>
      </c>
      <c r="X39" s="60">
        <f>_xlfn.IFNA(VLOOKUP(CONCATENATE($X$5,$B39,$C39),[4]PCWA!$A$6:$N$198,14,FALSE),0)</f>
        <v>0</v>
      </c>
      <c r="Y39" s="60">
        <f>_xlfn.IFNA(VLOOKUP(CONCATENATE($Y$5,$B39,$C39),[4]PCWA!$A$6:$N$198,14,FALSE),0)</f>
        <v>0</v>
      </c>
      <c r="Z39" s="60"/>
      <c r="AA39" s="60"/>
      <c r="AB39" s="60"/>
      <c r="AC39" s="60">
        <f>_xlfn.IFNA(VLOOKUP(CONCATENATE($AC$5,$B39,$C39),HARV!$A$6:$N$198,14,FALSE),0)</f>
        <v>0</v>
      </c>
      <c r="AD39" s="60"/>
      <c r="AE39" s="60">
        <f>_xlfn.IFNA(VLOOKUP(CONCATENATE($AE$5,$B39,$C39),KAL!$A$6:$N$200,14,FALSE),0)</f>
        <v>0</v>
      </c>
      <c r="AF39" s="60"/>
      <c r="AG39" s="60">
        <f>_xlfn.IFNA(VLOOKUP(CONCATENATE($AG$5,$B39,$C39),Spare5!$A$6:$N$197,14,FALSE),0)</f>
        <v>0</v>
      </c>
      <c r="AH39" s="61">
        <f>_xlfn.IFNA(VLOOKUP(CONCATENATE($AH$5,$B39,$C39),PCWA!$A$6:$N$231,14,FALSE),0)</f>
        <v>0</v>
      </c>
      <c r="AI39" s="49"/>
    </row>
    <row r="40" spans="1:35" x14ac:dyDescent="0.2">
      <c r="A40" s="623"/>
      <c r="B40" s="56"/>
      <c r="C40" s="62"/>
      <c r="D40" s="62"/>
      <c r="E40" s="62"/>
      <c r="F40" s="63"/>
      <c r="G40" s="72"/>
      <c r="H40" s="58"/>
      <c r="I40" s="59"/>
      <c r="J40" s="72"/>
      <c r="K40" s="60">
        <f>_xlfn.IFNA(VLOOKUP(CONCATENATE($K$5,$B40,$C40),'SER1'!$A$6:$N$200,14,FALSE),0)</f>
        <v>0</v>
      </c>
      <c r="L40" s="60">
        <f>_xlfn.IFNA(VLOOKUP(CONCATENATE($L$5,$B40,$C40),ALB!$A$6:$N$200,14,FALSE),0)</f>
        <v>0</v>
      </c>
      <c r="M40" s="60">
        <f>_xlfn.IFNA(VLOOKUP(CONCATENATE($M$5,$B40,$C40),KR!$A$6:$N$182,14,FALSE),0)</f>
        <v>0</v>
      </c>
      <c r="N40" s="60">
        <f>_xlfn.IFNA(VLOOKUP(CONCATENATE($N$5,$B40,$C40),DARD!$A$6:$N$135,14,FALSE),0)</f>
        <v>0</v>
      </c>
      <c r="O40" s="60">
        <f>_xlfn.IFNA(VLOOKUP(CONCATENATE($O$5,$B40,$C40),AVON!$A$6:$N$144,14,FALSE),0)</f>
        <v>0</v>
      </c>
      <c r="P40" s="60"/>
      <c r="Q40" s="60">
        <f>_xlfn.IFNA(VLOOKUP(CONCATENATE($Q$5,$B40,$C40),MUR!$A$6:$N$203,14,FALSE),0)</f>
        <v>0</v>
      </c>
      <c r="R40" s="60">
        <f>_xlfn.IFNA(VLOOKUP(CONCATENATE($R$5,$B40,$C40),MOOR!$A$6:$N$200,14,FALSE),0)</f>
        <v>0</v>
      </c>
      <c r="S40" s="60">
        <f>_xlfn.IFNA(VLOOKUP(CONCATENATE($S$5,$B40,$C40),KAL!$A$6:$N$200,14,FALSE),0)</f>
        <v>0</v>
      </c>
      <c r="T40" s="60">
        <f>_xlfn.IFNA(VLOOKUP(CONCATENATE($T$5,$B40,$C40),MORT!$A$6:$N$200,14,FALSE),0)</f>
        <v>0</v>
      </c>
      <c r="U40" s="60">
        <f>_xlfn.IFNA(VLOOKUP(CONCATENATE($U$5,$B40,$C40),ESP!$A$6:$N$198,14,FALSE),0)</f>
        <v>0</v>
      </c>
      <c r="V40" s="60">
        <f>_xlfn.IFNA(VLOOKUP(CONCATENATE($V$5,$B40,$C40),MOON!$A$8:$N$198,14,FALSE),0)</f>
        <v>0</v>
      </c>
      <c r="W40" s="60">
        <f>_xlfn.IFNA(VLOOKUP(CONCATENATE($W$5,$B40,$C40),DRY!$A$8:$N$198,14,FALSE),0)</f>
        <v>0</v>
      </c>
      <c r="X40" s="60">
        <f>_xlfn.IFNA(VLOOKUP(CONCATENATE($X$5,$B40,$C40),[4]PCWA!$A$6:$N$198,14,FALSE),0)</f>
        <v>0</v>
      </c>
      <c r="Y40" s="60">
        <f>_xlfn.IFNA(VLOOKUP(CONCATENATE($Y$5,$B40,$C40),[4]PCWA!$A$6:$N$198,14,FALSE),0)</f>
        <v>0</v>
      </c>
      <c r="Z40" s="60"/>
      <c r="AA40" s="60"/>
      <c r="AB40" s="60"/>
      <c r="AC40" s="60">
        <f>_xlfn.IFNA(VLOOKUP(CONCATENATE($AC$5,$B40,$C40),HARV!$A$6:$N$198,14,FALSE),0)</f>
        <v>0</v>
      </c>
      <c r="AD40" s="60"/>
      <c r="AE40" s="60">
        <f>_xlfn.IFNA(VLOOKUP(CONCATENATE($AE$5,$B40,$C40),KAL!$A$6:$N$200,14,FALSE),0)</f>
        <v>0</v>
      </c>
      <c r="AF40" s="60"/>
      <c r="AG40" s="60">
        <f>_xlfn.IFNA(VLOOKUP(CONCATENATE($AG$5,$B40,$C40),Spare5!$A$6:$N$197,14,FALSE),0)</f>
        <v>0</v>
      </c>
      <c r="AH40" s="61">
        <f>_xlfn.IFNA(VLOOKUP(CONCATENATE($AH$5,$B40,$C40),PCWA!$A$6:$N$231,14,FALSE),0)</f>
        <v>0</v>
      </c>
      <c r="AI40" s="48"/>
    </row>
    <row r="41" spans="1:35" x14ac:dyDescent="0.2">
      <c r="A41" s="623"/>
      <c r="B41" s="56"/>
      <c r="C41" s="62"/>
      <c r="D41" s="62"/>
      <c r="E41" s="62"/>
      <c r="F41" s="63"/>
      <c r="G41" s="72"/>
      <c r="H41" s="58"/>
      <c r="I41" s="59"/>
      <c r="J41" s="72"/>
      <c r="K41" s="60">
        <f>_xlfn.IFNA(VLOOKUP(CONCATENATE($K$5,$B41,$C41),'SER1'!$A$6:$N$200,14,FALSE),0)</f>
        <v>0</v>
      </c>
      <c r="L41" s="60">
        <f>_xlfn.IFNA(VLOOKUP(CONCATENATE($L$5,$B41,$C41),ALB!$A$6:$N$200,14,FALSE),0)</f>
        <v>0</v>
      </c>
      <c r="M41" s="60">
        <f>_xlfn.IFNA(VLOOKUP(CONCATENATE($M$5,$B41,$C41),KR!$A$6:$N$182,14,FALSE),0)</f>
        <v>0</v>
      </c>
      <c r="N41" s="60">
        <f>_xlfn.IFNA(VLOOKUP(CONCATENATE($N$5,$B41,$C41),DARD!$A$6:$N$135,14,FALSE),0)</f>
        <v>0</v>
      </c>
      <c r="O41" s="60">
        <f>_xlfn.IFNA(VLOOKUP(CONCATENATE($O$5,$B41,$C41),AVON!$A$6:$N$144,14,FALSE),0)</f>
        <v>0</v>
      </c>
      <c r="P41" s="60"/>
      <c r="Q41" s="60">
        <f>_xlfn.IFNA(VLOOKUP(CONCATENATE($Q$5,$B41,$C41),MUR!$A$6:$N$203,14,FALSE),0)</f>
        <v>0</v>
      </c>
      <c r="R41" s="60">
        <f>_xlfn.IFNA(VLOOKUP(CONCATENATE($R$5,$B41,$C41),MOOR!$A$6:$N$200,14,FALSE),0)</f>
        <v>0</v>
      </c>
      <c r="S41" s="60">
        <f>_xlfn.IFNA(VLOOKUP(CONCATENATE($S$5,$B41,$C41),KAL!$A$6:$N$200,14,FALSE),0)</f>
        <v>0</v>
      </c>
      <c r="T41" s="60">
        <f>_xlfn.IFNA(VLOOKUP(CONCATENATE($T$5,$B41,$C41),MORT!$A$6:$N$200,14,FALSE),0)</f>
        <v>0</v>
      </c>
      <c r="U41" s="60">
        <f>_xlfn.IFNA(VLOOKUP(CONCATENATE($U$5,$B41,$C41),ESP!$A$6:$N$198,14,FALSE),0)</f>
        <v>0</v>
      </c>
      <c r="V41" s="60">
        <f>_xlfn.IFNA(VLOOKUP(CONCATENATE($V$5,$B41,$C41),MOON!$A$8:$N$198,14,FALSE),0)</f>
        <v>0</v>
      </c>
      <c r="W41" s="60">
        <f>_xlfn.IFNA(VLOOKUP(CONCATENATE($W$5,$B41,$C41),DRY!$A$8:$N$198,14,FALSE),0)</f>
        <v>0</v>
      </c>
      <c r="X41" s="60">
        <f>_xlfn.IFNA(VLOOKUP(CONCATENATE($X$5,$B41,$C41),[4]PCWA!$A$6:$N$198,14,FALSE),0)</f>
        <v>0</v>
      </c>
      <c r="Y41" s="60">
        <f>_xlfn.IFNA(VLOOKUP(CONCATENATE($Y$5,$B41,$C41),[4]PCWA!$A$6:$N$198,14,FALSE),0)</f>
        <v>0</v>
      </c>
      <c r="Z41" s="60"/>
      <c r="AA41" s="60"/>
      <c r="AB41" s="60"/>
      <c r="AC41" s="60">
        <f>_xlfn.IFNA(VLOOKUP(CONCATENATE($AC$5,$B41,$C41),HARV!$A$6:$N$198,14,FALSE),0)</f>
        <v>0</v>
      </c>
      <c r="AD41" s="60"/>
      <c r="AE41" s="60">
        <f>_xlfn.IFNA(VLOOKUP(CONCATENATE($AE$5,$B41,$C41),KAL!$A$6:$N$200,14,FALSE),0)</f>
        <v>0</v>
      </c>
      <c r="AF41" s="60"/>
      <c r="AG41" s="60">
        <f>_xlfn.IFNA(VLOOKUP(CONCATENATE($AG$5,$B41,$C41),Spare5!$A$6:$N$197,14,FALSE),0)</f>
        <v>0</v>
      </c>
      <c r="AH41" s="61">
        <f>_xlfn.IFNA(VLOOKUP(CONCATENATE($AH$5,$B41,$C41),PCWA!$A$6:$N$231,14,FALSE),0)</f>
        <v>0</v>
      </c>
      <c r="AI41" s="48"/>
    </row>
    <row r="42" spans="1:35" x14ac:dyDescent="0.2">
      <c r="A42" s="623"/>
      <c r="B42" s="56"/>
      <c r="C42" s="62"/>
      <c r="D42" s="62"/>
      <c r="E42" s="62"/>
      <c r="F42" s="63"/>
      <c r="G42" s="72"/>
      <c r="H42" s="58"/>
      <c r="I42" s="59"/>
      <c r="J42" s="72"/>
      <c r="K42" s="60">
        <f>_xlfn.IFNA(VLOOKUP(CONCATENATE($K$5,$B42,$C42),'SER1'!$A$6:$N$200,14,FALSE),0)</f>
        <v>0</v>
      </c>
      <c r="L42" s="60">
        <f>_xlfn.IFNA(VLOOKUP(CONCATENATE($L$5,$B42,$C42),ALB!$A$6:$N$200,14,FALSE),0)</f>
        <v>0</v>
      </c>
      <c r="M42" s="60">
        <f>_xlfn.IFNA(VLOOKUP(CONCATENATE($M$5,$B42,$C42),KR!$A$6:$N$182,14,FALSE),0)</f>
        <v>0</v>
      </c>
      <c r="N42" s="60">
        <f>_xlfn.IFNA(VLOOKUP(CONCATENATE($N$5,$B42,$C42),DARD!$A$6:$N$135,14,FALSE),0)</f>
        <v>0</v>
      </c>
      <c r="O42" s="60">
        <f>_xlfn.IFNA(VLOOKUP(CONCATENATE($O$5,$B42,$C42),AVON!$A$6:$N$144,14,FALSE),0)</f>
        <v>0</v>
      </c>
      <c r="P42" s="60"/>
      <c r="Q42" s="60">
        <f>_xlfn.IFNA(VLOOKUP(CONCATENATE($Q$5,$B42,$C42),MUR!$A$6:$N$203,14,FALSE),0)</f>
        <v>0</v>
      </c>
      <c r="R42" s="60">
        <f>_xlfn.IFNA(VLOOKUP(CONCATENATE($R$5,$B42,$C42),MOOR!$A$6:$N$200,14,FALSE),0)</f>
        <v>0</v>
      </c>
      <c r="S42" s="60">
        <f>_xlfn.IFNA(VLOOKUP(CONCATENATE($S$5,$B42,$C42),KAL!$A$6:$N$200,14,FALSE),0)</f>
        <v>0</v>
      </c>
      <c r="T42" s="60">
        <f>_xlfn.IFNA(VLOOKUP(CONCATENATE($T$5,$B42,$C42),MORT!$A$6:$N$200,14,FALSE),0)</f>
        <v>0</v>
      </c>
      <c r="U42" s="60">
        <f>_xlfn.IFNA(VLOOKUP(CONCATENATE($U$5,$B42,$C42),ESP!$A$6:$N$198,14,FALSE),0)</f>
        <v>0</v>
      </c>
      <c r="V42" s="60">
        <f>_xlfn.IFNA(VLOOKUP(CONCATENATE($V$5,$B42,$C42),MOON!$A$8:$N$198,14,FALSE),0)</f>
        <v>0</v>
      </c>
      <c r="W42" s="60">
        <f>_xlfn.IFNA(VLOOKUP(CONCATENATE($W$5,$B42,$C42),DRY!$A$8:$N$198,14,FALSE),0)</f>
        <v>0</v>
      </c>
      <c r="X42" s="60">
        <f>_xlfn.IFNA(VLOOKUP(CONCATENATE($X$5,$B42,$C42),[4]PCWA!$A$6:$N$198,14,FALSE),0)</f>
        <v>0</v>
      </c>
      <c r="Y42" s="60">
        <f>_xlfn.IFNA(VLOOKUP(CONCATENATE($Y$5,$B42,$C42),[4]PCWA!$A$6:$N$198,14,FALSE),0)</f>
        <v>0</v>
      </c>
      <c r="Z42" s="60"/>
      <c r="AA42" s="60"/>
      <c r="AB42" s="60"/>
      <c r="AC42" s="60">
        <f>_xlfn.IFNA(VLOOKUP(CONCATENATE($AC$5,$B42,$C42),HARV!$A$6:$N$198,14,FALSE),0)</f>
        <v>0</v>
      </c>
      <c r="AD42" s="60"/>
      <c r="AE42" s="60">
        <f>_xlfn.IFNA(VLOOKUP(CONCATENATE($AE$5,$B42,$C42),KAL!$A$6:$N$200,14,FALSE),0)</f>
        <v>0</v>
      </c>
      <c r="AF42" s="60"/>
      <c r="AG42" s="60">
        <f>_xlfn.IFNA(VLOOKUP(CONCATENATE($AG$5,$B42,$C42),Spare5!$A$6:$N$197,14,FALSE),0)</f>
        <v>0</v>
      </c>
      <c r="AH42" s="61">
        <f>_xlfn.IFNA(VLOOKUP(CONCATENATE($AH$5,$B42,$C42),PCWA!$A$6:$N$231,14,FALSE),0)</f>
        <v>0</v>
      </c>
      <c r="AI42" s="48"/>
    </row>
    <row r="43" spans="1:35" x14ac:dyDescent="0.2">
      <c r="A43" s="623"/>
      <c r="B43" s="56"/>
      <c r="C43" s="62"/>
      <c r="D43" s="62"/>
      <c r="E43" s="62"/>
      <c r="F43" s="63"/>
      <c r="G43" s="72"/>
      <c r="H43" s="58"/>
      <c r="I43" s="59"/>
      <c r="J43" s="72"/>
      <c r="K43" s="60">
        <f>_xlfn.IFNA(VLOOKUP(CONCATENATE($K$5,$B43,$C43),'SER1'!$A$6:$N$200,14,FALSE),0)</f>
        <v>0</v>
      </c>
      <c r="L43" s="60">
        <f>_xlfn.IFNA(VLOOKUP(CONCATENATE($L$5,$B43,$C43),ALB!$A$6:$N$200,14,FALSE),0)</f>
        <v>0</v>
      </c>
      <c r="M43" s="60">
        <f>_xlfn.IFNA(VLOOKUP(CONCATENATE($M$5,$B43,$C43),KR!$A$6:$N$182,14,FALSE),0)</f>
        <v>0</v>
      </c>
      <c r="N43" s="60">
        <f>_xlfn.IFNA(VLOOKUP(CONCATENATE($N$5,$B43,$C43),DARD!$A$6:$N$135,14,FALSE),0)</f>
        <v>0</v>
      </c>
      <c r="O43" s="60">
        <f>_xlfn.IFNA(VLOOKUP(CONCATENATE($O$5,$B43,$C43),AVON!$A$6:$N$144,14,FALSE),0)</f>
        <v>0</v>
      </c>
      <c r="P43" s="60"/>
      <c r="Q43" s="60">
        <f>_xlfn.IFNA(VLOOKUP(CONCATENATE($Q$5,$B43,$C43),MUR!$A$6:$N$203,14,FALSE),0)</f>
        <v>0</v>
      </c>
      <c r="R43" s="60">
        <f>_xlfn.IFNA(VLOOKUP(CONCATENATE($R$5,$B43,$C43),MOOR!$A$6:$N$200,14,FALSE),0)</f>
        <v>0</v>
      </c>
      <c r="S43" s="60">
        <f>_xlfn.IFNA(VLOOKUP(CONCATENATE($S$5,$B43,$C43),KAL!$A$6:$N$200,14,FALSE),0)</f>
        <v>0</v>
      </c>
      <c r="T43" s="60">
        <f>_xlfn.IFNA(VLOOKUP(CONCATENATE($T$5,$B43,$C43),MORT!$A$6:$N$200,14,FALSE),0)</f>
        <v>0</v>
      </c>
      <c r="U43" s="60">
        <f>_xlfn.IFNA(VLOOKUP(CONCATENATE($U$5,$B43,$C43),ESP!$A$6:$N$198,14,FALSE),0)</f>
        <v>0</v>
      </c>
      <c r="V43" s="60">
        <f>_xlfn.IFNA(VLOOKUP(CONCATENATE($V$5,$B43,$C43),MOON!$A$8:$N$198,14,FALSE),0)</f>
        <v>0</v>
      </c>
      <c r="W43" s="60">
        <f>_xlfn.IFNA(VLOOKUP(CONCATENATE($W$5,$B43,$C43),DRY!$A$8:$N$198,14,FALSE),0)</f>
        <v>0</v>
      </c>
      <c r="X43" s="60">
        <f>_xlfn.IFNA(VLOOKUP(CONCATENATE($X$5,$B43,$C43),[4]PCWA!$A$6:$N$198,14,FALSE),0)</f>
        <v>0</v>
      </c>
      <c r="Y43" s="60">
        <f>_xlfn.IFNA(VLOOKUP(CONCATENATE($Y$5,$B43,$C43),[4]PCWA!$A$6:$N$198,14,FALSE),0)</f>
        <v>0</v>
      </c>
      <c r="Z43" s="60"/>
      <c r="AA43" s="60"/>
      <c r="AB43" s="60"/>
      <c r="AC43" s="60">
        <f>_xlfn.IFNA(VLOOKUP(CONCATENATE($AC$5,$B43,$C43),HARV!$A$6:$N$198,14,FALSE),0)</f>
        <v>0</v>
      </c>
      <c r="AD43" s="60"/>
      <c r="AE43" s="60">
        <f>_xlfn.IFNA(VLOOKUP(CONCATENATE($AE$5,$B43,$C43),KAL!$A$6:$N$200,14,FALSE),0)</f>
        <v>0</v>
      </c>
      <c r="AF43" s="60"/>
      <c r="AG43" s="60">
        <f>_xlfn.IFNA(VLOOKUP(CONCATENATE($AG$5,$B43,$C43),Spare5!$A$6:$N$197,14,FALSE),0)</f>
        <v>0</v>
      </c>
      <c r="AH43" s="61">
        <f>_xlfn.IFNA(VLOOKUP(CONCATENATE($AH$5,$B43,$C43),PCWA!$A$6:$N$231,14,FALSE),0)</f>
        <v>0</v>
      </c>
      <c r="AI43" s="49"/>
    </row>
    <row r="44" spans="1:35" x14ac:dyDescent="0.2">
      <c r="A44" s="623"/>
      <c r="B44" s="56"/>
      <c r="C44" s="62"/>
      <c r="D44" s="62"/>
      <c r="E44" s="62"/>
      <c r="F44" s="63"/>
      <c r="G44" s="72"/>
      <c r="H44" s="58"/>
      <c r="I44" s="59"/>
      <c r="J44" s="72"/>
      <c r="K44" s="60">
        <f>_xlfn.IFNA(VLOOKUP(CONCATENATE($K$5,$B44,$C44),'SER1'!$A$6:$N$200,14,FALSE),0)</f>
        <v>0</v>
      </c>
      <c r="L44" s="60">
        <f>_xlfn.IFNA(VLOOKUP(CONCATENATE($L$5,$B44,$C44),ALB!$A$6:$N$200,14,FALSE),0)</f>
        <v>0</v>
      </c>
      <c r="M44" s="60">
        <f>_xlfn.IFNA(VLOOKUP(CONCATENATE($M$5,$B44,$C44),KR!$A$6:$N$182,14,FALSE),0)</f>
        <v>0</v>
      </c>
      <c r="N44" s="60">
        <f>_xlfn.IFNA(VLOOKUP(CONCATENATE($N$5,$B44,$C44),DARD!$A$6:$N$135,14,FALSE),0)</f>
        <v>0</v>
      </c>
      <c r="O44" s="60">
        <f>_xlfn.IFNA(VLOOKUP(CONCATENATE($O$5,$B44,$C44),AVON!$A$6:$N$144,14,FALSE),0)</f>
        <v>0</v>
      </c>
      <c r="P44" s="60"/>
      <c r="Q44" s="60">
        <f>_xlfn.IFNA(VLOOKUP(CONCATENATE($Q$5,$B44,$C44),MUR!$A$6:$N$203,14,FALSE),0)</f>
        <v>0</v>
      </c>
      <c r="R44" s="60">
        <f>_xlfn.IFNA(VLOOKUP(CONCATENATE($R$5,$B44,$C44),MOOR!$A$6:$N$200,14,FALSE),0)</f>
        <v>0</v>
      </c>
      <c r="S44" s="60">
        <f>_xlfn.IFNA(VLOOKUP(CONCATENATE($S$5,$B44,$C44),KAL!$A$6:$N$200,14,FALSE),0)</f>
        <v>0</v>
      </c>
      <c r="T44" s="60">
        <f>_xlfn.IFNA(VLOOKUP(CONCATENATE($T$5,$B44,$C44),MORT!$A$6:$N$200,14,FALSE),0)</f>
        <v>0</v>
      </c>
      <c r="U44" s="60">
        <f>_xlfn.IFNA(VLOOKUP(CONCATENATE($U$5,$B44,$C44),ESP!$A$6:$N$198,14,FALSE),0)</f>
        <v>0</v>
      </c>
      <c r="V44" s="60">
        <f>_xlfn.IFNA(VLOOKUP(CONCATENATE($V$5,$B44,$C44),MOON!$A$8:$N$198,14,FALSE),0)</f>
        <v>0</v>
      </c>
      <c r="W44" s="60">
        <f>_xlfn.IFNA(VLOOKUP(CONCATENATE($W$5,$B44,$C44),DRY!$A$8:$N$198,14,FALSE),0)</f>
        <v>0</v>
      </c>
      <c r="X44" s="60">
        <f>_xlfn.IFNA(VLOOKUP(CONCATENATE($X$5,$B44,$C44),[4]PCWA!$A$6:$N$198,14,FALSE),0)</f>
        <v>0</v>
      </c>
      <c r="Y44" s="60">
        <f>_xlfn.IFNA(VLOOKUP(CONCATENATE($Y$5,$B44,$C44),[4]PCWA!$A$6:$N$198,14,FALSE),0)</f>
        <v>0</v>
      </c>
      <c r="Z44" s="60"/>
      <c r="AA44" s="60"/>
      <c r="AB44" s="60"/>
      <c r="AC44" s="60">
        <f>_xlfn.IFNA(VLOOKUP(CONCATENATE($AC$5,$B44,$C44),HARV!$A$6:$N$198,14,FALSE),0)</f>
        <v>0</v>
      </c>
      <c r="AD44" s="60"/>
      <c r="AE44" s="60">
        <f>_xlfn.IFNA(VLOOKUP(CONCATENATE($AE$5,$B44,$C44),KAL!$A$6:$N$200,14,FALSE),0)</f>
        <v>0</v>
      </c>
      <c r="AF44" s="60"/>
      <c r="AG44" s="60">
        <f>_xlfn.IFNA(VLOOKUP(CONCATENATE($AG$5,$B44,$C44),Spare5!$A$6:$N$197,14,FALSE),0)</f>
        <v>0</v>
      </c>
      <c r="AH44" s="61">
        <f>_xlfn.IFNA(VLOOKUP(CONCATENATE($AH$5,$B44,$C44),PCWA!$A$6:$N$231,14,FALSE),0)</f>
        <v>0</v>
      </c>
      <c r="AI44" s="49"/>
    </row>
    <row r="45" spans="1:35" x14ac:dyDescent="0.2">
      <c r="A45" s="623"/>
      <c r="B45" s="56"/>
      <c r="C45" s="62"/>
      <c r="D45" s="62"/>
      <c r="E45" s="62"/>
      <c r="F45" s="63"/>
      <c r="G45" s="72"/>
      <c r="H45" s="58"/>
      <c r="I45" s="59"/>
      <c r="J45" s="72"/>
      <c r="K45" s="60">
        <f>_xlfn.IFNA(VLOOKUP(CONCATENATE($K$5,$B45,$C45),'SER1'!$A$6:$N$200,14,FALSE),0)</f>
        <v>0</v>
      </c>
      <c r="L45" s="60">
        <f>_xlfn.IFNA(VLOOKUP(CONCATENATE($L$5,$B45,$C45),ALB!$A$6:$N$200,14,FALSE),0)</f>
        <v>0</v>
      </c>
      <c r="M45" s="60">
        <f>_xlfn.IFNA(VLOOKUP(CONCATENATE($M$5,$B45,$C45),KR!$A$6:$N$182,14,FALSE),0)</f>
        <v>0</v>
      </c>
      <c r="N45" s="60">
        <f>_xlfn.IFNA(VLOOKUP(CONCATENATE($N$5,$B45,$C45),DARD!$A$6:$N$135,14,FALSE),0)</f>
        <v>0</v>
      </c>
      <c r="O45" s="60">
        <f>_xlfn.IFNA(VLOOKUP(CONCATENATE($O$5,$B45,$C45),AVON!$A$6:$N$144,14,FALSE),0)</f>
        <v>0</v>
      </c>
      <c r="P45" s="60"/>
      <c r="Q45" s="60">
        <f>_xlfn.IFNA(VLOOKUP(CONCATENATE($Q$5,$B45,$C45),MUR!$A$6:$N$203,14,FALSE),0)</f>
        <v>0</v>
      </c>
      <c r="R45" s="60">
        <f>_xlfn.IFNA(VLOOKUP(CONCATENATE($R$5,$B45,$C45),MOOR!$A$6:$N$200,14,FALSE),0)</f>
        <v>0</v>
      </c>
      <c r="S45" s="60">
        <f>_xlfn.IFNA(VLOOKUP(CONCATENATE($S$5,$B45,$C45),KAL!$A$6:$N$200,14,FALSE),0)</f>
        <v>0</v>
      </c>
      <c r="T45" s="60">
        <f>_xlfn.IFNA(VLOOKUP(CONCATENATE($T$5,$B45,$C45),MORT!$A$6:$N$200,14,FALSE),0)</f>
        <v>0</v>
      </c>
      <c r="U45" s="60">
        <f>_xlfn.IFNA(VLOOKUP(CONCATENATE($U$5,$B45,$C45),ESP!$A$6:$N$198,14,FALSE),0)</f>
        <v>0</v>
      </c>
      <c r="V45" s="60">
        <f>_xlfn.IFNA(VLOOKUP(CONCATENATE($V$5,$B45,$C45),MOON!$A$8:$N$198,14,FALSE),0)</f>
        <v>0</v>
      </c>
      <c r="W45" s="60">
        <f>_xlfn.IFNA(VLOOKUP(CONCATENATE($W$5,$B45,$C45),DRY!$A$8:$N$198,14,FALSE),0)</f>
        <v>0</v>
      </c>
      <c r="X45" s="60">
        <f>_xlfn.IFNA(VLOOKUP(CONCATENATE($X$5,$B45,$C45),[4]PCWA!$A$6:$N$198,14,FALSE),0)</f>
        <v>0</v>
      </c>
      <c r="Y45" s="60">
        <f>_xlfn.IFNA(VLOOKUP(CONCATENATE($Y$5,$B45,$C45),[4]PCWA!$A$6:$N$198,14,FALSE),0)</f>
        <v>0</v>
      </c>
      <c r="Z45" s="60"/>
      <c r="AA45" s="60"/>
      <c r="AB45" s="60"/>
      <c r="AC45" s="60">
        <f>_xlfn.IFNA(VLOOKUP(CONCATENATE($AC$5,$B45,$C45),HARV!$A$6:$N$198,14,FALSE),0)</f>
        <v>0</v>
      </c>
      <c r="AD45" s="60"/>
      <c r="AE45" s="60">
        <f>_xlfn.IFNA(VLOOKUP(CONCATENATE($AE$5,$B45,$C45),KAL!$A$6:$N$200,14,FALSE),0)</f>
        <v>0</v>
      </c>
      <c r="AF45" s="60"/>
      <c r="AG45" s="60">
        <f>_xlfn.IFNA(VLOOKUP(CONCATENATE($AG$5,$B45,$C45),Spare5!$A$6:$N$197,14,FALSE),0)</f>
        <v>0</v>
      </c>
      <c r="AH45" s="61">
        <f>_xlfn.IFNA(VLOOKUP(CONCATENATE($AH$5,$B45,$C45),PCWA!$A$6:$N$231,14,FALSE),0)</f>
        <v>0</v>
      </c>
      <c r="AI45" s="49"/>
    </row>
    <row r="46" spans="1:35" x14ac:dyDescent="0.2">
      <c r="A46" s="623"/>
      <c r="B46" s="56"/>
      <c r="C46" s="62"/>
      <c r="D46" s="62"/>
      <c r="E46" s="62"/>
      <c r="F46" s="63"/>
      <c r="G46" s="72"/>
      <c r="H46" s="58"/>
      <c r="I46" s="59"/>
      <c r="J46" s="72"/>
      <c r="K46" s="60">
        <f>_xlfn.IFNA(VLOOKUP(CONCATENATE($K$5,$B46,$C46),'SER1'!$A$6:$N$200,14,FALSE),0)</f>
        <v>0</v>
      </c>
      <c r="L46" s="60">
        <f>_xlfn.IFNA(VLOOKUP(CONCATENATE($L$5,$B46,$C46),ALB!$A$6:$N$200,14,FALSE),0)</f>
        <v>0</v>
      </c>
      <c r="M46" s="60">
        <f>_xlfn.IFNA(VLOOKUP(CONCATENATE($M$5,$B46,$C46),KR!$A$6:$N$182,14,FALSE),0)</f>
        <v>0</v>
      </c>
      <c r="N46" s="60">
        <f>_xlfn.IFNA(VLOOKUP(CONCATENATE($N$5,$B46,$C46),DARD!$A$6:$N$135,14,FALSE),0)</f>
        <v>0</v>
      </c>
      <c r="O46" s="60">
        <f>_xlfn.IFNA(VLOOKUP(CONCATENATE($O$5,$B46,$C46),AVON!$A$6:$N$144,14,FALSE),0)</f>
        <v>0</v>
      </c>
      <c r="P46" s="60"/>
      <c r="Q46" s="60">
        <f>_xlfn.IFNA(VLOOKUP(CONCATENATE($Q$5,$B46,$C46),MUR!$A$6:$N$203,14,FALSE),0)</f>
        <v>0</v>
      </c>
      <c r="R46" s="60">
        <f>_xlfn.IFNA(VLOOKUP(CONCATENATE($R$5,$B46,$C46),MOOR!$A$6:$N$200,14,FALSE),0)</f>
        <v>0</v>
      </c>
      <c r="S46" s="60">
        <f>_xlfn.IFNA(VLOOKUP(CONCATENATE($S$5,$B46,$C46),KAL!$A$6:$N$200,14,FALSE),0)</f>
        <v>0</v>
      </c>
      <c r="T46" s="60">
        <f>_xlfn.IFNA(VLOOKUP(CONCATENATE($T$5,$B46,$C46),MORT!$A$6:$N$200,14,FALSE),0)</f>
        <v>0</v>
      </c>
      <c r="U46" s="60">
        <f>_xlfn.IFNA(VLOOKUP(CONCATENATE($U$5,$B46,$C46),ESP!$A$6:$N$198,14,FALSE),0)</f>
        <v>0</v>
      </c>
      <c r="V46" s="60">
        <f>_xlfn.IFNA(VLOOKUP(CONCATENATE($V$5,$B46,$C46),MOON!$A$8:$N$198,14,FALSE),0)</f>
        <v>0</v>
      </c>
      <c r="W46" s="60">
        <f>_xlfn.IFNA(VLOOKUP(CONCATENATE($W$5,$B46,$C46),DRY!$A$8:$N$198,14,FALSE),0)</f>
        <v>0</v>
      </c>
      <c r="X46" s="60">
        <f>_xlfn.IFNA(VLOOKUP(CONCATENATE($X$5,$B46,$C46),[4]PCWA!$A$6:$N$198,14,FALSE),0)</f>
        <v>0</v>
      </c>
      <c r="Y46" s="60">
        <f>_xlfn.IFNA(VLOOKUP(CONCATENATE($Y$5,$B46,$C46),[4]PCWA!$A$6:$N$198,14,FALSE),0)</f>
        <v>0</v>
      </c>
      <c r="Z46" s="60"/>
      <c r="AA46" s="60"/>
      <c r="AB46" s="60"/>
      <c r="AC46" s="60">
        <f>_xlfn.IFNA(VLOOKUP(CONCATENATE($AC$5,$B46,$C46),HARV!$A$6:$N$198,14,FALSE),0)</f>
        <v>0</v>
      </c>
      <c r="AD46" s="60"/>
      <c r="AE46" s="60">
        <f>_xlfn.IFNA(VLOOKUP(CONCATENATE($AE$5,$B46,$C46),KAL!$A$6:$N$200,14,FALSE),0)</f>
        <v>0</v>
      </c>
      <c r="AF46" s="60"/>
      <c r="AG46" s="60">
        <f>_xlfn.IFNA(VLOOKUP(CONCATENATE($AG$5,$B46,$C46),Spare5!$A$6:$N$197,14,FALSE),0)</f>
        <v>0</v>
      </c>
      <c r="AH46" s="61">
        <f>_xlfn.IFNA(VLOOKUP(CONCATENATE($AH$5,$B46,$C46),PCWA!$A$6:$N$231,14,FALSE),0)</f>
        <v>0</v>
      </c>
      <c r="AI46" s="49"/>
    </row>
    <row r="47" spans="1:35" x14ac:dyDescent="0.2">
      <c r="A47" s="623"/>
      <c r="B47" s="56"/>
      <c r="C47" s="62"/>
      <c r="D47" s="57"/>
      <c r="E47" s="57"/>
      <c r="F47" s="63"/>
      <c r="G47" s="72"/>
      <c r="H47" s="58"/>
      <c r="I47" s="59"/>
      <c r="J47" s="72"/>
      <c r="K47" s="60">
        <f>_xlfn.IFNA(VLOOKUP(CONCATENATE($K$5,$B47,$C47),'SER1'!$A$6:$N$200,14,FALSE),0)</f>
        <v>0</v>
      </c>
      <c r="L47" s="60">
        <f>_xlfn.IFNA(VLOOKUP(CONCATENATE($L$5,$B47,$C47),ALB!$A$6:$N$200,14,FALSE),0)</f>
        <v>0</v>
      </c>
      <c r="M47" s="60">
        <f>_xlfn.IFNA(VLOOKUP(CONCATENATE($M$5,$B47,$C47),KR!$A$6:$N$182,14,FALSE),0)</f>
        <v>0</v>
      </c>
      <c r="N47" s="60">
        <f>_xlfn.IFNA(VLOOKUP(CONCATENATE($N$5,$B47,$C47),DARD!$A$6:$N$135,14,FALSE),0)</f>
        <v>0</v>
      </c>
      <c r="O47" s="60">
        <f>_xlfn.IFNA(VLOOKUP(CONCATENATE($O$5,$B47,$C47),AVON!$A$6:$N$144,14,FALSE),0)</f>
        <v>0</v>
      </c>
      <c r="P47" s="60"/>
      <c r="Q47" s="60">
        <f>_xlfn.IFNA(VLOOKUP(CONCATENATE($Q$5,$B47,$C47),MUR!$A$6:$N$203,14,FALSE),0)</f>
        <v>0</v>
      </c>
      <c r="R47" s="60">
        <f>_xlfn.IFNA(VLOOKUP(CONCATENATE($R$5,$B47,$C47),MOOR!$A$6:$N$200,14,FALSE),0)</f>
        <v>0</v>
      </c>
      <c r="S47" s="60">
        <f>_xlfn.IFNA(VLOOKUP(CONCATENATE($S$5,$B47,$C47),KAL!$A$6:$N$200,14,FALSE),0)</f>
        <v>0</v>
      </c>
      <c r="T47" s="60">
        <f>_xlfn.IFNA(VLOOKUP(CONCATENATE($T$5,$B47,$C47),MORT!$A$6:$N$200,14,FALSE),0)</f>
        <v>0</v>
      </c>
      <c r="U47" s="60">
        <f>_xlfn.IFNA(VLOOKUP(CONCATENATE($U$5,$B47,$C47),ESP!$A$6:$N$198,14,FALSE),0)</f>
        <v>0</v>
      </c>
      <c r="V47" s="60">
        <f>_xlfn.IFNA(VLOOKUP(CONCATENATE($V$5,$B47,$C47),MOON!$A$8:$N$198,14,FALSE),0)</f>
        <v>0</v>
      </c>
      <c r="W47" s="60">
        <f>_xlfn.IFNA(VLOOKUP(CONCATENATE($W$5,$B47,$C47),DRY!$A$8:$N$198,14,FALSE),0)</f>
        <v>0</v>
      </c>
      <c r="X47" s="60">
        <f>_xlfn.IFNA(VLOOKUP(CONCATENATE($X$5,$B47,$C47),[4]PCWA!$A$6:$N$198,14,FALSE),0)</f>
        <v>0</v>
      </c>
      <c r="Y47" s="60">
        <f>_xlfn.IFNA(VLOOKUP(CONCATENATE($Y$5,$B47,$C47),[4]PCWA!$A$6:$N$198,14,FALSE),0)</f>
        <v>0</v>
      </c>
      <c r="Z47" s="60"/>
      <c r="AA47" s="60"/>
      <c r="AB47" s="60"/>
      <c r="AC47" s="60">
        <f>_xlfn.IFNA(VLOOKUP(CONCATENATE($AC$5,$B47,$C47),HARV!$A$6:$N$198,14,FALSE),0)</f>
        <v>0</v>
      </c>
      <c r="AD47" s="60"/>
      <c r="AE47" s="60">
        <f>_xlfn.IFNA(VLOOKUP(CONCATENATE($AE$5,$B47,$C47),KAL!$A$6:$N$200,14,FALSE),0)</f>
        <v>0</v>
      </c>
      <c r="AF47" s="60"/>
      <c r="AG47" s="60">
        <f>_xlfn.IFNA(VLOOKUP(CONCATENATE($AG$5,$B47,$C47),Spare5!$A$6:$N$197,14,FALSE),0)</f>
        <v>0</v>
      </c>
      <c r="AH47" s="61">
        <f>_xlfn.IFNA(VLOOKUP(CONCATENATE($AH$5,$B47,$C47),PCWA!$A$6:$N$231,14,FALSE),0)</f>
        <v>0</v>
      </c>
      <c r="AI47" s="48"/>
    </row>
    <row r="48" spans="1:35" x14ac:dyDescent="0.2">
      <c r="A48" s="623"/>
      <c r="B48" s="56"/>
      <c r="C48" s="62"/>
      <c r="D48" s="62"/>
      <c r="E48" s="62"/>
      <c r="F48" s="63"/>
      <c r="G48" s="72"/>
      <c r="H48" s="58"/>
      <c r="I48" s="59"/>
      <c r="J48" s="72"/>
      <c r="K48" s="60">
        <f>_xlfn.IFNA(VLOOKUP(CONCATENATE($K$5,$B48,$C48),'SER1'!$A$6:$N$200,14,FALSE),0)</f>
        <v>0</v>
      </c>
      <c r="L48" s="60">
        <f>_xlfn.IFNA(VLOOKUP(CONCATENATE($L$5,$B48,$C48),ALB!$A$6:$N$200,14,FALSE),0)</f>
        <v>0</v>
      </c>
      <c r="M48" s="60">
        <f>_xlfn.IFNA(VLOOKUP(CONCATENATE($M$5,$B48,$C48),KR!$A$6:$N$182,14,FALSE),0)</f>
        <v>0</v>
      </c>
      <c r="N48" s="60">
        <f>_xlfn.IFNA(VLOOKUP(CONCATENATE($N$5,$B48,$C48),DARD!$A$6:$N$135,14,FALSE),0)</f>
        <v>0</v>
      </c>
      <c r="O48" s="60">
        <f>_xlfn.IFNA(VLOOKUP(CONCATENATE($O$5,$B48,$C48),AVON!$A$6:$N$144,14,FALSE),0)</f>
        <v>0</v>
      </c>
      <c r="P48" s="60"/>
      <c r="Q48" s="60">
        <f>_xlfn.IFNA(VLOOKUP(CONCATENATE($Q$5,$B48,$C48),MUR!$A$6:$N$203,14,FALSE),0)</f>
        <v>0</v>
      </c>
      <c r="R48" s="60">
        <f>_xlfn.IFNA(VLOOKUP(CONCATENATE($R$5,$B48,$C48),MOOR!$A$6:$N$200,14,FALSE),0)</f>
        <v>0</v>
      </c>
      <c r="S48" s="60">
        <f>_xlfn.IFNA(VLOOKUP(CONCATENATE($S$5,$B48,$C48),KAL!$A$6:$N$200,14,FALSE),0)</f>
        <v>0</v>
      </c>
      <c r="T48" s="60">
        <f>_xlfn.IFNA(VLOOKUP(CONCATENATE($T$5,$B48,$C48),MORT!$A$6:$N$200,14,FALSE),0)</f>
        <v>0</v>
      </c>
      <c r="U48" s="60">
        <f>_xlfn.IFNA(VLOOKUP(CONCATENATE($U$5,$B48,$C48),ESP!$A$6:$N$198,14,FALSE),0)</f>
        <v>0</v>
      </c>
      <c r="V48" s="60">
        <f>_xlfn.IFNA(VLOOKUP(CONCATENATE($V$5,$B48,$C48),MOON!$A$8:$N$198,14,FALSE),0)</f>
        <v>0</v>
      </c>
      <c r="W48" s="60">
        <f>_xlfn.IFNA(VLOOKUP(CONCATENATE($W$5,$B48,$C48),DRY!$A$8:$N$198,14,FALSE),0)</f>
        <v>0</v>
      </c>
      <c r="X48" s="60">
        <f>_xlfn.IFNA(VLOOKUP(CONCATENATE($X$5,$B48,$C48),[4]PCWA!$A$6:$N$198,14,FALSE),0)</f>
        <v>0</v>
      </c>
      <c r="Y48" s="60">
        <f>_xlfn.IFNA(VLOOKUP(CONCATENATE($Y$5,$B48,$C48),[4]PCWA!$A$6:$N$198,14,FALSE),0)</f>
        <v>0</v>
      </c>
      <c r="Z48" s="60"/>
      <c r="AA48" s="60"/>
      <c r="AB48" s="60"/>
      <c r="AC48" s="60">
        <f>_xlfn.IFNA(VLOOKUP(CONCATENATE($AC$5,$B48,$C48),HARV!$A$6:$N$198,14,FALSE),0)</f>
        <v>0</v>
      </c>
      <c r="AD48" s="60"/>
      <c r="AE48" s="60">
        <f>_xlfn.IFNA(VLOOKUP(CONCATENATE($AE$5,$B48,$C48),KAL!$A$6:$N$200,14,FALSE),0)</f>
        <v>0</v>
      </c>
      <c r="AF48" s="60"/>
      <c r="AG48" s="60">
        <f>_xlfn.IFNA(VLOOKUP(CONCATENATE($AG$5,$B48,$C48),Spare5!$A$6:$N$197,14,FALSE),0)</f>
        <v>0</v>
      </c>
      <c r="AH48" s="61">
        <f>_xlfn.IFNA(VLOOKUP(CONCATENATE($AH$5,$B48,$C48),PCWA!$A$6:$N$231,14,FALSE),0)</f>
        <v>0</v>
      </c>
      <c r="AI48" s="48"/>
    </row>
    <row r="49" spans="1:35" ht="13.5" thickBot="1" x14ac:dyDescent="0.25">
      <c r="A49" s="623"/>
      <c r="B49" s="64"/>
      <c r="C49" s="65"/>
      <c r="D49" s="65"/>
      <c r="E49" s="65"/>
      <c r="F49" s="66"/>
      <c r="G49" s="73"/>
      <c r="H49" s="67"/>
      <c r="I49" s="68"/>
      <c r="J49" s="73"/>
      <c r="K49" s="69">
        <f>_xlfn.IFNA(VLOOKUP(CONCATENATE($K$5,$B49,$C49),'SER1'!$A$6:$N$200,14,FALSE),0)</f>
        <v>0</v>
      </c>
      <c r="L49" s="69">
        <f>_xlfn.IFNA(VLOOKUP(CONCATENATE($L$5,$B49,$C49),ALB!$A$6:$N$200,14,FALSE),0)</f>
        <v>0</v>
      </c>
      <c r="M49" s="69">
        <f>_xlfn.IFNA(VLOOKUP(CONCATENATE($M$5,$B49,$C49),KR!$A$6:$N$182,14,FALSE),0)</f>
        <v>0</v>
      </c>
      <c r="N49" s="69">
        <f>_xlfn.IFNA(VLOOKUP(CONCATENATE($N$5,$B49,$C49),DARD!$A$6:$N$135,14,FALSE),0)</f>
        <v>0</v>
      </c>
      <c r="O49" s="69">
        <f>_xlfn.IFNA(VLOOKUP(CONCATENATE($O$5,$B49,$C49),AVON!$A$6:$N$144,14,FALSE),0)</f>
        <v>0</v>
      </c>
      <c r="P49" s="69"/>
      <c r="Q49" s="69">
        <f>_xlfn.IFNA(VLOOKUP(CONCATENATE($Q$5,$B49,$C49),MUR!$A$6:$N$203,14,FALSE),0)</f>
        <v>0</v>
      </c>
      <c r="R49" s="69">
        <f>_xlfn.IFNA(VLOOKUP(CONCATENATE($R$5,$B49,$C49),MOOR!$A$6:$N$200,14,FALSE),0)</f>
        <v>0</v>
      </c>
      <c r="S49" s="69">
        <f>_xlfn.IFNA(VLOOKUP(CONCATENATE($S$5,$B49,$C49),KAL!$A$6:$N$200,14,FALSE),0)</f>
        <v>0</v>
      </c>
      <c r="T49" s="69">
        <f>_xlfn.IFNA(VLOOKUP(CONCATENATE($T$5,$B49,$C49),MORT!$A$6:$N$200,14,FALSE),0)</f>
        <v>0</v>
      </c>
      <c r="U49" s="69">
        <f>_xlfn.IFNA(VLOOKUP(CONCATENATE($U$5,$B49,$C49),ESP!$A$6:$N$198,14,FALSE),0)</f>
        <v>0</v>
      </c>
      <c r="V49" s="69">
        <f>_xlfn.IFNA(VLOOKUP(CONCATENATE($V$5,$B49,$C49),MOON!$A$8:$N$198,14,FALSE),0)</f>
        <v>0</v>
      </c>
      <c r="W49" s="69">
        <f>_xlfn.IFNA(VLOOKUP(CONCATENATE($W$5,$B49,$C49),DRY!$A$8:$N$198,14,FALSE),0)</f>
        <v>0</v>
      </c>
      <c r="X49" s="69">
        <f>_xlfn.IFNA(VLOOKUP(CONCATENATE($X$5,$B49,$C49),[4]PCWA!$A$6:$N$198,14,FALSE),0)</f>
        <v>0</v>
      </c>
      <c r="Y49" s="69">
        <f>_xlfn.IFNA(VLOOKUP(CONCATENATE($Y$5,$B49,$C49),[4]PCWA!$A$6:$N$198,14,FALSE),0)</f>
        <v>0</v>
      </c>
      <c r="Z49" s="69"/>
      <c r="AA49" s="69"/>
      <c r="AB49" s="69"/>
      <c r="AC49" s="69">
        <f>_xlfn.IFNA(VLOOKUP(CONCATENATE($AC$5,$B49,$C49),HARV!$A$6:$N$198,14,FALSE),0)</f>
        <v>0</v>
      </c>
      <c r="AD49" s="69"/>
      <c r="AE49" s="69">
        <f>_xlfn.IFNA(VLOOKUP(CONCATENATE($AE$5,$B49,$C49),KAL!$A$6:$N$200,14,FALSE),0)</f>
        <v>0</v>
      </c>
      <c r="AF49" s="69"/>
      <c r="AG49" s="69">
        <f>_xlfn.IFNA(VLOOKUP(CONCATENATE($AG$5,$B49,$C49),Spare5!$A$6:$N$197,14,FALSE),0)</f>
        <v>0</v>
      </c>
      <c r="AH49" s="70">
        <f>_xlfn.IFNA(VLOOKUP(CONCATENATE($AH$5,$B49,$C49),PCWA!$A$6:$N$231,14,FALSE),0)</f>
        <v>0</v>
      </c>
      <c r="AI49" s="48"/>
    </row>
    <row r="50" spans="1:35" ht="15.75" x14ac:dyDescent="0.2">
      <c r="A50" s="623"/>
      <c r="B50" s="50"/>
      <c r="C50" s="50"/>
      <c r="D50" s="50"/>
      <c r="E50" s="50"/>
      <c r="F50" s="51"/>
      <c r="G50" s="51"/>
      <c r="H50" s="51"/>
      <c r="I50" s="52"/>
      <c r="J50" s="51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1"/>
    </row>
    <row r="51" spans="1:35" ht="15.75" x14ac:dyDescent="0.2">
      <c r="P51" s="483"/>
    </row>
    <row r="52" spans="1:35" x14ac:dyDescent="0.2">
      <c r="B52" s="28"/>
    </row>
    <row r="53" spans="1:35" x14ac:dyDescent="0.2">
      <c r="B53" s="28"/>
    </row>
    <row r="54" spans="1:35" x14ac:dyDescent="0.2">
      <c r="B54" s="28"/>
    </row>
    <row r="55" spans="1:35" x14ac:dyDescent="0.2">
      <c r="B55" s="28"/>
    </row>
    <row r="56" spans="1:35" x14ac:dyDescent="0.2">
      <c r="B56" s="28"/>
    </row>
    <row r="57" spans="1:35" x14ac:dyDescent="0.2">
      <c r="B57" s="28"/>
    </row>
    <row r="58" spans="1:35" x14ac:dyDescent="0.2">
      <c r="B58" s="28"/>
    </row>
    <row r="59" spans="1:35" x14ac:dyDescent="0.2">
      <c r="B59" s="28"/>
    </row>
    <row r="60" spans="1:35" x14ac:dyDescent="0.2">
      <c r="B60" s="28"/>
    </row>
    <row r="61" spans="1:35" x14ac:dyDescent="0.2">
      <c r="B61" s="28"/>
    </row>
    <row r="62" spans="1:35" x14ac:dyDescent="0.2">
      <c r="B62" s="28"/>
    </row>
    <row r="63" spans="1:35" x14ac:dyDescent="0.2">
      <c r="B63" s="28"/>
    </row>
    <row r="64" spans="1:35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</sheetData>
  <sortState xmlns:xlrd2="http://schemas.microsoft.com/office/spreadsheetml/2017/richdata2" ref="B6:J18">
    <sortCondition ref="J6:J18"/>
    <sortCondition descending="1" ref="I6:I18"/>
  </sortState>
  <mergeCells count="67">
    <mergeCell ref="J1:J2"/>
    <mergeCell ref="Y1:Y2"/>
    <mergeCell ref="T1:T2"/>
    <mergeCell ref="Q1:Q2"/>
    <mergeCell ref="G1:G2"/>
    <mergeCell ref="M1:M2"/>
    <mergeCell ref="N1:N2"/>
    <mergeCell ref="O1:O2"/>
    <mergeCell ref="R1:R2"/>
    <mergeCell ref="S1:S2"/>
    <mergeCell ref="H1:H2"/>
    <mergeCell ref="I1:I2"/>
    <mergeCell ref="P1:P2"/>
    <mergeCell ref="A1:A50"/>
    <mergeCell ref="B1:B2"/>
    <mergeCell ref="C1:C2"/>
    <mergeCell ref="E1:E2"/>
    <mergeCell ref="F1:F2"/>
    <mergeCell ref="D1:D2"/>
    <mergeCell ref="D3:D4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A1:AA2"/>
    <mergeCell ref="AB1:AB2"/>
    <mergeCell ref="AC1:AC2"/>
    <mergeCell ref="AD1:AD2"/>
    <mergeCell ref="K1:K2"/>
    <mergeCell ref="L1:L2"/>
    <mergeCell ref="AF1:AF2"/>
    <mergeCell ref="K3:K4"/>
    <mergeCell ref="L3:L4"/>
    <mergeCell ref="M3:M4"/>
    <mergeCell ref="N3:N4"/>
    <mergeCell ref="O3:O4"/>
    <mergeCell ref="AE3:AE4"/>
    <mergeCell ref="AF3:AF4"/>
    <mergeCell ref="AB3:AB4"/>
    <mergeCell ref="R3:R4"/>
    <mergeCell ref="W1:W2"/>
    <mergeCell ref="Z1:Z2"/>
    <mergeCell ref="U1:U2"/>
    <mergeCell ref="X1:X2"/>
    <mergeCell ref="P3:P4"/>
    <mergeCell ref="AG3:AG4"/>
    <mergeCell ref="AH3:AH4"/>
    <mergeCell ref="AC3:AC4"/>
    <mergeCell ref="Q3:Q4"/>
    <mergeCell ref="V1:V2"/>
    <mergeCell ref="V3:V4"/>
    <mergeCell ref="AD3:AD4"/>
    <mergeCell ref="S3:S4"/>
    <mergeCell ref="T3:T4"/>
    <mergeCell ref="U3:U4"/>
    <mergeCell ref="W3:W4"/>
    <mergeCell ref="X3:X4"/>
    <mergeCell ref="Y3:Y4"/>
    <mergeCell ref="Z3:Z4"/>
    <mergeCell ref="AA3:AA4"/>
    <mergeCell ref="AE1:AE2"/>
  </mergeCells>
  <conditionalFormatting sqref="C1:D1 C3:D3 C2 C5:D1048576 C4">
    <cfRule type="duplicateValues" dxfId="44" priority="467"/>
  </conditionalFormatting>
  <conditionalFormatting sqref="C19:D30">
    <cfRule type="duplicateValues" dxfId="43" priority="462"/>
  </conditionalFormatting>
  <conditionalFormatting sqref="C31:D33">
    <cfRule type="duplicateValues" dxfId="42" priority="461"/>
  </conditionalFormatting>
  <conditionalFormatting sqref="C39:D39">
    <cfRule type="duplicateValues" dxfId="41" priority="465"/>
  </conditionalFormatting>
  <conditionalFormatting sqref="C40:D40">
    <cfRule type="duplicateValues" dxfId="40" priority="463"/>
  </conditionalFormatting>
  <conditionalFormatting sqref="C41:D42 C34:D39">
    <cfRule type="duplicateValues" dxfId="39" priority="459"/>
  </conditionalFormatting>
  <conditionalFormatting sqref="C41:D1048576 C1:D1 C32:D36 C3:D3 C2 C5:D20 C4">
    <cfRule type="duplicateValues" dxfId="38" priority="456"/>
  </conditionalFormatting>
  <conditionalFormatting sqref="P6:P49">
    <cfRule type="cellIs" dxfId="37" priority="1" operator="lessThan">
      <formula>1</formula>
    </cfRule>
  </conditionalFormatting>
  <conditionalFormatting sqref="Q6:AC6 AD6:AH31 K6:O49 Q7:Z26 AA7:AA29 AB7:AC31 Y27:Z29 Q27:X49 Y30:AA33">
    <cfRule type="cellIs" dxfId="36" priority="2" operator="lessThan">
      <formula>1</formula>
    </cfRule>
  </conditionalFormatting>
  <conditionalFormatting sqref="AB32:AH33 Y34:AH49">
    <cfRule type="cellIs" dxfId="35" priority="12" operator="lessThan">
      <formula>1</formula>
    </cfRule>
  </conditionalFormatting>
  <pageMargins left="0.25" right="0.25" top="0.75" bottom="0.75" header="0.3" footer="0.3"/>
  <pageSetup paperSize="9" scale="46" fitToHeight="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2.xml><?xml version="1.0" encoding="utf-8"?>
<ds:datastoreItem xmlns:ds="http://schemas.openxmlformats.org/officeDocument/2006/customXml" ds:itemID="{85EC5F92-FB0F-4BF6-8B0C-6C6FF027E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10</vt:i4>
      </vt:variant>
    </vt:vector>
  </HeadingPairs>
  <TitlesOfParts>
    <vt:vector size="44" baseType="lpstr">
      <vt:lpstr>---</vt:lpstr>
      <vt:lpstr>PC105 &amp; PC110</vt:lpstr>
      <vt:lpstr>PC95 12-24</vt:lpstr>
      <vt:lpstr>PC80 17-24</vt:lpstr>
      <vt:lpstr>PC80 10-16</vt:lpstr>
      <vt:lpstr>PC65 17-24</vt:lpstr>
      <vt:lpstr>PC65 13-16</vt:lpstr>
      <vt:lpstr>PC65 9-12</vt:lpstr>
      <vt:lpstr>PC45 13-24</vt:lpstr>
      <vt:lpstr>PC45 8-12</vt:lpstr>
      <vt:lpstr>RBPS</vt:lpstr>
      <vt:lpstr>CAP</vt:lpstr>
      <vt:lpstr>SER1</vt:lpstr>
      <vt:lpstr>ALB</vt:lpstr>
      <vt:lpstr>KR</vt:lpstr>
      <vt:lpstr>SER2</vt:lpstr>
      <vt:lpstr>HARV</vt:lpstr>
      <vt:lpstr>DARD</vt:lpstr>
      <vt:lpstr>AVON</vt:lpstr>
      <vt:lpstr>MUR</vt:lpstr>
      <vt:lpstr>MOOR</vt:lpstr>
      <vt:lpstr>MORT</vt:lpstr>
      <vt:lpstr>KAL</vt:lpstr>
      <vt:lpstr>MOON</vt:lpstr>
      <vt:lpstr>GID</vt:lpstr>
      <vt:lpstr>KEL</vt:lpstr>
      <vt:lpstr>ESP</vt:lpstr>
      <vt:lpstr>DRY</vt:lpstr>
      <vt:lpstr>WALL</vt:lpstr>
      <vt:lpstr>PCWA</vt:lpstr>
      <vt:lpstr>Original</vt:lpstr>
      <vt:lpstr>Spare2</vt:lpstr>
      <vt:lpstr>Spare4</vt:lpstr>
      <vt:lpstr>Spare5</vt:lpstr>
      <vt:lpstr>'---'!Print_Area</vt:lpstr>
      <vt:lpstr>'PC105 &amp; PC110'!Print_Area</vt:lpstr>
      <vt:lpstr>'PC45 13-24'!Print_Area</vt:lpstr>
      <vt:lpstr>'PC45 8-12'!Print_Area</vt:lpstr>
      <vt:lpstr>'PC65 13-16'!Print_Area</vt:lpstr>
      <vt:lpstr>'PC65 17-24'!Print_Area</vt:lpstr>
      <vt:lpstr>'PC65 9-12'!Print_Area</vt:lpstr>
      <vt:lpstr>'PC80 10-16'!Print_Area</vt:lpstr>
      <vt:lpstr>'PC80 17-24'!Print_Area</vt:lpstr>
      <vt:lpstr>'PC95 12-24'!Print_Area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cp:lastPrinted>2024-12-10T04:14:35Z</cp:lastPrinted>
  <dcterms:created xsi:type="dcterms:W3CDTF">2006-03-23T00:27:41Z</dcterms:created>
  <dcterms:modified xsi:type="dcterms:W3CDTF">2024-12-11T00:59:28Z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