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5 TET/2024 TET LB/RESULTS TET 24/"/>
    </mc:Choice>
  </mc:AlternateContent>
  <xr:revisionPtr revIDLastSave="0" documentId="8_{2AA2424C-793C-4733-82EE-EFBE74D3D3FB}" xr6:coauthVersionLast="47" xr6:coauthVersionMax="47" xr10:uidLastSave="{00000000-0000-0000-0000-000000000000}"/>
  <bookViews>
    <workbookView xWindow="1530" yWindow="2250" windowWidth="21630" windowHeight="11310" tabRatio="897" xr2:uid="{00000000-000D-0000-FFFF-FFFF00000000}"/>
  </bookViews>
  <sheets>
    <sheet name="90-105 12-24" sheetId="125" r:id="rId1"/>
    <sheet name="80-85 10-24" sheetId="124" r:id="rId2"/>
    <sheet name="60-75 8-24" sheetId="123" r:id="rId3"/>
    <sheet name="45-55 8-24" sheetId="37" r:id="rId4"/>
    <sheet name="RBPS" sheetId="109" r:id="rId5"/>
    <sheet name="BEV1" sheetId="114" r:id="rId6"/>
    <sheet name="MOR" sheetId="134" r:id="rId7"/>
    <sheet name="SER" sheetId="131" r:id="rId8"/>
    <sheet name="SC24" sheetId="128" r:id="rId9"/>
    <sheet name="BUSS" sheetId="132" r:id="rId10"/>
    <sheet name="BEV2" sheetId="130" r:id="rId11"/>
    <sheet name="Spare" sheetId="133" r:id="rId12"/>
  </sheets>
  <externalReferences>
    <externalReference r:id="rId13"/>
  </externalReferences>
  <definedNames>
    <definedName name="_xlnm._FilterDatabase" localSheetId="3" hidden="1">'45-55 8-24'!$B$6:$G$24</definedName>
    <definedName name="_xlnm._FilterDatabase" localSheetId="2" hidden="1">'60-75 8-24'!$B$38:$G$73</definedName>
    <definedName name="_xlnm._FilterDatabase" localSheetId="1" hidden="1">'80-85 10-24'!$B$5:$M$52</definedName>
    <definedName name="_xlnm._FilterDatabase" localSheetId="0" hidden="1">'90-105 12-24'!$B$38:$G$71</definedName>
    <definedName name="_xlnm._FilterDatabase" localSheetId="10" hidden="1">'BEV2'!$A$3:$M$80</definedName>
    <definedName name="_xlnm._FilterDatabase" localSheetId="6" hidden="1">MOR!$A$3:$M$78</definedName>
    <definedName name="_xlnm.Print_Area" localSheetId="3">'45-55 8-24'!$A$1:$M$72</definedName>
    <definedName name="_xlnm.Print_Area" localSheetId="2">'60-75 8-24'!$A$1:$M$48</definedName>
    <definedName name="_xlnm.Print_Area" localSheetId="1">'80-85 10-24'!$A$1:$M$49</definedName>
    <definedName name="_xlnm.Print_Area" localSheetId="0">'90-105 12-24'!$A$1:$L$76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25" l="1"/>
  <c r="M9" i="125"/>
  <c r="M10" i="125"/>
  <c r="M11" i="125"/>
  <c r="M12" i="125"/>
  <c r="M13" i="125"/>
  <c r="M14" i="125"/>
  <c r="M15" i="125"/>
  <c r="M16" i="125"/>
  <c r="M17" i="125"/>
  <c r="A53" i="128"/>
  <c r="N14" i="128"/>
  <c r="N15" i="128"/>
  <c r="N16" i="128"/>
  <c r="N17" i="128"/>
  <c r="N58" i="128"/>
  <c r="M52" i="128"/>
  <c r="N52" i="128" s="1"/>
  <c r="M53" i="128"/>
  <c r="N53" i="128" s="1"/>
  <c r="M54" i="128"/>
  <c r="N54" i="128" s="1"/>
  <c r="M55" i="128"/>
  <c r="N55" i="128" s="1"/>
  <c r="M56" i="128"/>
  <c r="N56" i="128" s="1"/>
  <c r="M57" i="128"/>
  <c r="N57" i="128" s="1"/>
  <c r="M29" i="123" l="1"/>
  <c r="M30" i="123"/>
  <c r="M31" i="123"/>
  <c r="M32" i="123"/>
  <c r="M33" i="123"/>
  <c r="M34" i="123"/>
  <c r="M35" i="123"/>
  <c r="M36" i="123"/>
  <c r="M37" i="123"/>
  <c r="M38" i="123"/>
  <c r="M39" i="123"/>
  <c r="M40" i="123"/>
  <c r="M41" i="123"/>
  <c r="A39" i="134" l="1"/>
  <c r="M42" i="128" l="1"/>
  <c r="N42" i="128" s="1"/>
  <c r="M43" i="128"/>
  <c r="N43" i="128" s="1"/>
  <c r="M44" i="128"/>
  <c r="N44" i="128" s="1"/>
  <c r="M45" i="128"/>
  <c r="N45" i="128" s="1"/>
  <c r="M46" i="128"/>
  <c r="N46" i="128" s="1"/>
  <c r="M47" i="128"/>
  <c r="N47" i="128" s="1"/>
  <c r="M48" i="128"/>
  <c r="N48" i="128" s="1"/>
  <c r="M49" i="128"/>
  <c r="N49" i="128" s="1"/>
  <c r="M50" i="128"/>
  <c r="N50" i="128" s="1"/>
  <c r="M51" i="128"/>
  <c r="N51" i="128" s="1"/>
  <c r="A8" i="114"/>
  <c r="L8" i="114"/>
  <c r="A9" i="114"/>
  <c r="A16" i="114"/>
  <c r="L16" i="114"/>
  <c r="L6" i="133" l="1"/>
  <c r="L7" i="133"/>
  <c r="L8" i="133"/>
  <c r="L9" i="133"/>
  <c r="L10" i="133"/>
  <c r="L11" i="133"/>
  <c r="L12" i="133"/>
  <c r="L13" i="133"/>
  <c r="L14" i="133"/>
  <c r="L15" i="133"/>
  <c r="L16" i="133"/>
  <c r="L17" i="133"/>
  <c r="L18" i="133"/>
  <c r="L19" i="133"/>
  <c r="L20" i="133"/>
  <c r="L21" i="133"/>
  <c r="L22" i="133"/>
  <c r="L23" i="133"/>
  <c r="M5" i="131" l="1"/>
  <c r="M5" i="134"/>
  <c r="L6" i="114" l="1"/>
  <c r="L7" i="114"/>
  <c r="L9" i="114"/>
  <c r="L10" i="114"/>
  <c r="L11" i="114"/>
  <c r="L12" i="114"/>
  <c r="L13" i="114"/>
  <c r="L14" i="114"/>
  <c r="L15" i="114"/>
  <c r="L17" i="114"/>
  <c r="L18" i="114"/>
  <c r="L19" i="114"/>
  <c r="L20" i="114"/>
  <c r="L21" i="114"/>
  <c r="L22" i="114"/>
  <c r="L23" i="114"/>
  <c r="L24" i="114"/>
  <c r="L25" i="114"/>
  <c r="L26" i="114"/>
  <c r="A49" i="131" l="1"/>
  <c r="A24" i="131"/>
  <c r="N19" i="131"/>
  <c r="A62" i="130"/>
  <c r="A2" i="134" l="1"/>
  <c r="A1" i="134" s="1"/>
  <c r="L32" i="134"/>
  <c r="A32" i="134"/>
  <c r="L98" i="134"/>
  <c r="A98" i="134"/>
  <c r="L97" i="134"/>
  <c r="A97" i="134"/>
  <c r="L96" i="134"/>
  <c r="A96" i="134"/>
  <c r="L95" i="134"/>
  <c r="A95" i="134"/>
  <c r="L94" i="134"/>
  <c r="A94" i="134"/>
  <c r="L93" i="134"/>
  <c r="A93" i="134"/>
  <c r="L92" i="134"/>
  <c r="A92" i="134"/>
  <c r="L91" i="134"/>
  <c r="A91" i="134"/>
  <c r="L90" i="134"/>
  <c r="M90" i="134" s="1"/>
  <c r="A90" i="134"/>
  <c r="L89" i="134"/>
  <c r="A89" i="134"/>
  <c r="L88" i="134"/>
  <c r="A88" i="134"/>
  <c r="L87" i="134"/>
  <c r="A87" i="134"/>
  <c r="L86" i="134"/>
  <c r="A86" i="134"/>
  <c r="L85" i="134"/>
  <c r="A85" i="134"/>
  <c r="L84" i="134"/>
  <c r="A84" i="134"/>
  <c r="L83" i="134"/>
  <c r="A83" i="134"/>
  <c r="L82" i="134"/>
  <c r="A82" i="134"/>
  <c r="L81" i="134"/>
  <c r="A81" i="134"/>
  <c r="L80" i="134"/>
  <c r="A80" i="134"/>
  <c r="L79" i="134"/>
  <c r="A79" i="134"/>
  <c r="L78" i="134"/>
  <c r="A78" i="134"/>
  <c r="L77" i="134"/>
  <c r="A77" i="134"/>
  <c r="L76" i="134"/>
  <c r="A76" i="134"/>
  <c r="L75" i="134"/>
  <c r="A75" i="134"/>
  <c r="L74" i="134"/>
  <c r="A74" i="134"/>
  <c r="L73" i="134"/>
  <c r="A73" i="134"/>
  <c r="L72" i="134"/>
  <c r="A72" i="134"/>
  <c r="L71" i="134"/>
  <c r="A71" i="134"/>
  <c r="L70" i="134"/>
  <c r="A70" i="134"/>
  <c r="L69" i="134"/>
  <c r="A69" i="134"/>
  <c r="L68" i="134"/>
  <c r="A68" i="134"/>
  <c r="L67" i="134"/>
  <c r="A67" i="134"/>
  <c r="L66" i="134"/>
  <c r="A66" i="134"/>
  <c r="L65" i="134"/>
  <c r="A65" i="134"/>
  <c r="L64" i="134"/>
  <c r="A64" i="134"/>
  <c r="L63" i="134"/>
  <c r="A63" i="134"/>
  <c r="L62" i="134"/>
  <c r="A62" i="134"/>
  <c r="L61" i="134"/>
  <c r="A61" i="134"/>
  <c r="L60" i="134"/>
  <c r="A60" i="134"/>
  <c r="L59" i="134"/>
  <c r="A59" i="134"/>
  <c r="L58" i="134"/>
  <c r="A58" i="134"/>
  <c r="L57" i="134"/>
  <c r="A57" i="134"/>
  <c r="L56" i="134"/>
  <c r="A56" i="134"/>
  <c r="L55" i="134"/>
  <c r="A55" i="134"/>
  <c r="L54" i="134"/>
  <c r="A54" i="134"/>
  <c r="L53" i="134"/>
  <c r="A53" i="134"/>
  <c r="L52" i="134"/>
  <c r="A52" i="134"/>
  <c r="L51" i="134"/>
  <c r="A51" i="134"/>
  <c r="L50" i="134"/>
  <c r="A50" i="134"/>
  <c r="L49" i="134"/>
  <c r="A49" i="134"/>
  <c r="L48" i="134"/>
  <c r="A48" i="134"/>
  <c r="L47" i="134"/>
  <c r="A47" i="134"/>
  <c r="L46" i="134"/>
  <c r="A46" i="134"/>
  <c r="L45" i="134"/>
  <c r="A45" i="134"/>
  <c r="L44" i="134"/>
  <c r="A44" i="134"/>
  <c r="L43" i="134"/>
  <c r="A43" i="134"/>
  <c r="L42" i="134"/>
  <c r="A42" i="134"/>
  <c r="L41" i="134"/>
  <c r="A41" i="134"/>
  <c r="L40" i="134"/>
  <c r="A40" i="134"/>
  <c r="L39" i="134"/>
  <c r="L38" i="134"/>
  <c r="A38" i="134"/>
  <c r="L37" i="134"/>
  <c r="A37" i="134"/>
  <c r="L36" i="134"/>
  <c r="A36" i="134"/>
  <c r="L35" i="134"/>
  <c r="A35" i="134"/>
  <c r="L34" i="134"/>
  <c r="A34" i="134"/>
  <c r="L33" i="134"/>
  <c r="A33" i="134"/>
  <c r="L31" i="134"/>
  <c r="A31" i="134"/>
  <c r="L30" i="134"/>
  <c r="A30" i="134"/>
  <c r="L29" i="134"/>
  <c r="A29" i="134"/>
  <c r="L28" i="134"/>
  <c r="A28" i="134"/>
  <c r="L27" i="134"/>
  <c r="A27" i="134"/>
  <c r="L26" i="134"/>
  <c r="A26" i="134"/>
  <c r="L25" i="134"/>
  <c r="A25" i="134"/>
  <c r="L24" i="134"/>
  <c r="A24" i="134"/>
  <c r="L23" i="134"/>
  <c r="A23" i="134"/>
  <c r="L22" i="134"/>
  <c r="A22" i="134"/>
  <c r="L21" i="134"/>
  <c r="A21" i="134"/>
  <c r="L20" i="134"/>
  <c r="A20" i="134"/>
  <c r="L19" i="134"/>
  <c r="A19" i="134"/>
  <c r="L18" i="134"/>
  <c r="A18" i="134"/>
  <c r="L17" i="134"/>
  <c r="A17" i="134"/>
  <c r="L16" i="134"/>
  <c r="A16" i="134"/>
  <c r="L15" i="134"/>
  <c r="A15" i="134"/>
  <c r="L14" i="134"/>
  <c r="A14" i="134"/>
  <c r="L13" i="134"/>
  <c r="A13" i="134"/>
  <c r="L12" i="134"/>
  <c r="A12" i="134"/>
  <c r="L11" i="134"/>
  <c r="A11" i="134"/>
  <c r="L10" i="134"/>
  <c r="A10" i="134"/>
  <c r="L9" i="134"/>
  <c r="A9" i="134"/>
  <c r="L8" i="134"/>
  <c r="A8" i="134"/>
  <c r="L7" i="134"/>
  <c r="A7" i="134"/>
  <c r="L6" i="134"/>
  <c r="A6" i="134"/>
  <c r="L16" i="123" l="1"/>
  <c r="L24" i="123"/>
  <c r="L32" i="123"/>
  <c r="L18" i="123"/>
  <c r="L26" i="123"/>
  <c r="L34" i="123"/>
  <c r="L42" i="123"/>
  <c r="L20" i="123"/>
  <c r="L19" i="123"/>
  <c r="L27" i="123"/>
  <c r="L35" i="123"/>
  <c r="L28" i="123"/>
  <c r="L36" i="123"/>
  <c r="L21" i="123"/>
  <c r="L29" i="123"/>
  <c r="L37" i="123"/>
  <c r="L14" i="123"/>
  <c r="L22" i="123"/>
  <c r="L30" i="123"/>
  <c r="L38" i="123"/>
  <c r="L17" i="123"/>
  <c r="L33" i="123"/>
  <c r="L15" i="123"/>
  <c r="L23" i="123"/>
  <c r="L31" i="123"/>
  <c r="L39" i="123"/>
  <c r="L40" i="123"/>
  <c r="L25" i="123"/>
  <c r="L41" i="123"/>
  <c r="L9" i="125"/>
  <c r="L11" i="125"/>
  <c r="L8" i="125"/>
  <c r="L8" i="123"/>
  <c r="L11" i="123"/>
  <c r="L43" i="123"/>
  <c r="L9" i="123"/>
  <c r="L44" i="123"/>
  <c r="L6" i="123"/>
  <c r="L10" i="123"/>
  <c r="L12" i="123"/>
  <c r="L7" i="123"/>
  <c r="L52" i="123"/>
  <c r="L7" i="37"/>
  <c r="L13" i="37"/>
  <c r="L19" i="37"/>
  <c r="L23" i="37"/>
  <c r="L31" i="37"/>
  <c r="L39" i="37"/>
  <c r="L47" i="37"/>
  <c r="L35" i="37"/>
  <c r="L36" i="37"/>
  <c r="L45" i="123"/>
  <c r="L8" i="37"/>
  <c r="L14" i="37"/>
  <c r="L20" i="37"/>
  <c r="L24" i="37"/>
  <c r="L32" i="37"/>
  <c r="L40" i="37"/>
  <c r="L48" i="37"/>
  <c r="L28" i="37"/>
  <c r="L46" i="123"/>
  <c r="L9" i="37"/>
  <c r="L21" i="37"/>
  <c r="L33" i="37"/>
  <c r="L41" i="37"/>
  <c r="L15" i="37"/>
  <c r="L47" i="123"/>
  <c r="L10" i="37"/>
  <c r="L26" i="37"/>
  <c r="L34" i="37"/>
  <c r="L42" i="37"/>
  <c r="L49" i="123"/>
  <c r="L44" i="37"/>
  <c r="L50" i="123"/>
  <c r="L17" i="37"/>
  <c r="L29" i="37"/>
  <c r="L37" i="37"/>
  <c r="L45" i="37"/>
  <c r="L27" i="37"/>
  <c r="L11" i="37"/>
  <c r="L51" i="123"/>
  <c r="L6" i="37"/>
  <c r="L12" i="37"/>
  <c r="L18" i="37"/>
  <c r="L22" i="37"/>
  <c r="L30" i="37"/>
  <c r="L38" i="37"/>
  <c r="L46" i="37"/>
  <c r="L48" i="123"/>
  <c r="L43" i="37"/>
  <c r="L15" i="124"/>
  <c r="L6" i="124"/>
  <c r="L8" i="124"/>
  <c r="L22" i="124"/>
  <c r="L16" i="124"/>
  <c r="L9" i="124"/>
  <c r="L17" i="124"/>
  <c r="L10" i="124"/>
  <c r="L18" i="124"/>
  <c r="L25" i="124"/>
  <c r="L19" i="124"/>
  <c r="L7" i="124"/>
  <c r="L12" i="124"/>
  <c r="L24" i="124"/>
  <c r="L13" i="124"/>
  <c r="L20" i="124"/>
  <c r="L14" i="124"/>
  <c r="L21" i="124"/>
  <c r="L23" i="124"/>
  <c r="M41" i="134"/>
  <c r="M43" i="134"/>
  <c r="M45" i="134"/>
  <c r="M49" i="134"/>
  <c r="M53" i="134"/>
  <c r="M57" i="134"/>
  <c r="M73" i="134"/>
  <c r="M89" i="134"/>
  <c r="M13" i="134"/>
  <c r="L13" i="123" s="1"/>
  <c r="M19" i="134"/>
  <c r="L10" i="125" s="1"/>
  <c r="M29" i="134"/>
  <c r="M36" i="134"/>
  <c r="M61" i="134"/>
  <c r="M98" i="134"/>
  <c r="M52" i="134"/>
  <c r="M75" i="134"/>
  <c r="M77" i="134"/>
  <c r="M81" i="134"/>
  <c r="M85" i="134"/>
  <c r="M17" i="134"/>
  <c r="L11" i="124" s="1"/>
  <c r="M21" i="134"/>
  <c r="L6" i="125" s="1"/>
  <c r="M25" i="134"/>
  <c r="M59" i="134"/>
  <c r="M65" i="134"/>
  <c r="M69" i="134"/>
  <c r="M10" i="134"/>
  <c r="L16" i="37" s="1"/>
  <c r="M12" i="134"/>
  <c r="M28" i="134"/>
  <c r="M33" i="134"/>
  <c r="M37" i="134"/>
  <c r="M68" i="134"/>
  <c r="M91" i="134"/>
  <c r="M93" i="134"/>
  <c r="M97" i="134"/>
  <c r="M32" i="134"/>
  <c r="M84" i="134"/>
  <c r="M7" i="134"/>
  <c r="M14" i="134"/>
  <c r="M16" i="134"/>
  <c r="M23" i="134"/>
  <c r="L7" i="125" s="1"/>
  <c r="M30" i="134"/>
  <c r="M40" i="134"/>
  <c r="M47" i="134"/>
  <c r="M56" i="134"/>
  <c r="M63" i="134"/>
  <c r="M72" i="134"/>
  <c r="M79" i="134"/>
  <c r="M88" i="134"/>
  <c r="M95" i="134"/>
  <c r="M9" i="134"/>
  <c r="M11" i="134"/>
  <c r="M18" i="134"/>
  <c r="M20" i="134"/>
  <c r="M27" i="134"/>
  <c r="M35" i="134"/>
  <c r="M42" i="134"/>
  <c r="M44" i="134"/>
  <c r="M51" i="134"/>
  <c r="M60" i="134"/>
  <c r="M67" i="134"/>
  <c r="M76" i="134"/>
  <c r="M83" i="134"/>
  <c r="M92" i="134"/>
  <c r="M8" i="134"/>
  <c r="M15" i="134"/>
  <c r="M24" i="134"/>
  <c r="M31" i="134"/>
  <c r="M39" i="134"/>
  <c r="M48" i="134"/>
  <c r="M55" i="134"/>
  <c r="M62" i="134"/>
  <c r="M64" i="134"/>
  <c r="M71" i="134"/>
  <c r="M80" i="134"/>
  <c r="M87" i="134"/>
  <c r="M94" i="134"/>
  <c r="M96" i="134"/>
  <c r="M6" i="134"/>
  <c r="L25" i="37" s="1"/>
  <c r="M22" i="134"/>
  <c r="M26" i="134"/>
  <c r="M34" i="134"/>
  <c r="M38" i="134"/>
  <c r="M46" i="134"/>
  <c r="M50" i="134"/>
  <c r="M54" i="134"/>
  <c r="M58" i="134"/>
  <c r="M66" i="134"/>
  <c r="M70" i="134"/>
  <c r="M74" i="134"/>
  <c r="M78" i="134"/>
  <c r="M82" i="134"/>
  <c r="M86" i="134"/>
  <c r="M9" i="128" l="1"/>
  <c r="N9" i="128" s="1"/>
  <c r="M10" i="128"/>
  <c r="N10" i="128" s="1"/>
  <c r="M11" i="128"/>
  <c r="N11" i="128" s="1"/>
  <c r="M12" i="128"/>
  <c r="N12" i="128" s="1"/>
  <c r="M13" i="128"/>
  <c r="N13" i="128" s="1"/>
  <c r="M18" i="128"/>
  <c r="N18" i="128" s="1"/>
  <c r="M19" i="128"/>
  <c r="N19" i="128" s="1"/>
  <c r="M20" i="128"/>
  <c r="N20" i="128" s="1"/>
  <c r="M21" i="128"/>
  <c r="N21" i="128" s="1"/>
  <c r="M22" i="128"/>
  <c r="N22" i="128" s="1"/>
  <c r="M23" i="128"/>
  <c r="N23" i="128" s="1"/>
  <c r="M24" i="128"/>
  <c r="N24" i="128" s="1"/>
  <c r="M25" i="128"/>
  <c r="N25" i="128" s="1"/>
  <c r="M26" i="128"/>
  <c r="N26" i="128" s="1"/>
  <c r="M27" i="128"/>
  <c r="N27" i="128" s="1"/>
  <c r="M28" i="128"/>
  <c r="N28" i="128" s="1"/>
  <c r="M29" i="128"/>
  <c r="N29" i="128" s="1"/>
  <c r="M30" i="128"/>
  <c r="N30" i="128" s="1"/>
  <c r="M31" i="128"/>
  <c r="N31" i="128" s="1"/>
  <c r="M32" i="128"/>
  <c r="N32" i="128" s="1"/>
  <c r="M33" i="128"/>
  <c r="N33" i="128" s="1"/>
  <c r="M34" i="128"/>
  <c r="N34" i="128" s="1"/>
  <c r="M35" i="128"/>
  <c r="N35" i="128" s="1"/>
  <c r="M36" i="128"/>
  <c r="N36" i="128" s="1"/>
  <c r="M37" i="128"/>
  <c r="N37" i="128" s="1"/>
  <c r="M38" i="128"/>
  <c r="N38" i="128" s="1"/>
  <c r="M39" i="128"/>
  <c r="N39" i="128" s="1"/>
  <c r="M40" i="128"/>
  <c r="N40" i="128" s="1"/>
  <c r="M41" i="128"/>
  <c r="N41" i="128" s="1"/>
  <c r="A11" i="128"/>
  <c r="A12" i="128"/>
  <c r="A13" i="128"/>
  <c r="A14" i="128"/>
  <c r="A15" i="128"/>
  <c r="A16" i="128"/>
  <c r="A17" i="128"/>
  <c r="A18" i="128"/>
  <c r="A19" i="128"/>
  <c r="A20" i="128"/>
  <c r="A21" i="128"/>
  <c r="A22" i="128"/>
  <c r="A23" i="128"/>
  <c r="A24" i="128"/>
  <c r="A25" i="128"/>
  <c r="A26" i="128"/>
  <c r="A27" i="128"/>
  <c r="A28" i="128"/>
  <c r="A29" i="128"/>
  <c r="A30" i="128"/>
  <c r="A31" i="128"/>
  <c r="A32" i="128"/>
  <c r="A33" i="128"/>
  <c r="A34" i="128"/>
  <c r="A35" i="128"/>
  <c r="A36" i="128"/>
  <c r="A37" i="128"/>
  <c r="A38" i="128"/>
  <c r="A39" i="128"/>
  <c r="A40" i="128"/>
  <c r="A41" i="128"/>
  <c r="A42" i="128"/>
  <c r="A43" i="128"/>
  <c r="A44" i="128"/>
  <c r="A45" i="128"/>
  <c r="A46" i="128"/>
  <c r="A47" i="128"/>
  <c r="A48" i="128"/>
  <c r="A49" i="128"/>
  <c r="A50" i="128"/>
  <c r="A51" i="128"/>
  <c r="A52" i="128"/>
  <c r="A54" i="128"/>
  <c r="A55" i="128"/>
  <c r="A56" i="128"/>
  <c r="A57" i="128"/>
  <c r="A58" i="128"/>
  <c r="A59" i="128"/>
  <c r="A60" i="128"/>
  <c r="A61" i="128"/>
  <c r="A62" i="128"/>
  <c r="A63" i="128"/>
  <c r="M8" i="128"/>
  <c r="N8" i="128" s="1"/>
  <c r="M7" i="128"/>
  <c r="N7" i="128" s="1"/>
  <c r="M6" i="128"/>
  <c r="N6" i="128" s="1"/>
  <c r="A10" i="128"/>
  <c r="A9" i="128"/>
  <c r="A8" i="128"/>
  <c r="A7" i="128"/>
  <c r="A6" i="128"/>
  <c r="A100" i="133"/>
  <c r="A99" i="133"/>
  <c r="A98" i="133"/>
  <c r="A97" i="133"/>
  <c r="A96" i="133"/>
  <c r="A95" i="133"/>
  <c r="A94" i="133"/>
  <c r="A93" i="133"/>
  <c r="A92" i="133"/>
  <c r="A91" i="133"/>
  <c r="A90" i="133"/>
  <c r="A89" i="133"/>
  <c r="A88" i="133"/>
  <c r="A87" i="133"/>
  <c r="A86" i="133"/>
  <c r="A85" i="133"/>
  <c r="A84" i="133"/>
  <c r="A83" i="133"/>
  <c r="A82" i="133"/>
  <c r="A81" i="133"/>
  <c r="A80" i="133"/>
  <c r="A79" i="133"/>
  <c r="A78" i="133"/>
  <c r="A77" i="133"/>
  <c r="A76" i="133"/>
  <c r="A75" i="133"/>
  <c r="A74" i="133"/>
  <c r="A73" i="133"/>
  <c r="A72" i="133"/>
  <c r="A71" i="133"/>
  <c r="A70" i="133"/>
  <c r="A69" i="133"/>
  <c r="A68" i="133"/>
  <c r="A67" i="133"/>
  <c r="A66" i="133"/>
  <c r="A65" i="133"/>
  <c r="A64" i="133"/>
  <c r="A63" i="133"/>
  <c r="A62" i="133"/>
  <c r="A61" i="133"/>
  <c r="A60" i="133"/>
  <c r="A59" i="133"/>
  <c r="A58" i="133"/>
  <c r="A57" i="133"/>
  <c r="A56" i="133"/>
  <c r="A55" i="133"/>
  <c r="A54" i="133"/>
  <c r="A53" i="133"/>
  <c r="A52" i="133"/>
  <c r="A51" i="133"/>
  <c r="A50" i="133"/>
  <c r="A49" i="133"/>
  <c r="A48" i="133"/>
  <c r="A47" i="133"/>
  <c r="A46" i="133"/>
  <c r="A45" i="133"/>
  <c r="A44" i="133"/>
  <c r="A43" i="133"/>
  <c r="A42" i="133"/>
  <c r="A41" i="133"/>
  <c r="A40" i="133"/>
  <c r="A39" i="133"/>
  <c r="A38" i="133"/>
  <c r="A37" i="133"/>
  <c r="A36" i="133"/>
  <c r="A35" i="133"/>
  <c r="A34" i="133"/>
  <c r="A33" i="133"/>
  <c r="A32" i="133"/>
  <c r="A31" i="133"/>
  <c r="L30" i="133"/>
  <c r="A30" i="133"/>
  <c r="L29" i="133"/>
  <c r="A29" i="133"/>
  <c r="L28" i="133"/>
  <c r="A28" i="133"/>
  <c r="L27" i="133"/>
  <c r="A27" i="133"/>
  <c r="L26" i="133"/>
  <c r="A26" i="133"/>
  <c r="L25" i="133"/>
  <c r="A25" i="133"/>
  <c r="L24" i="133"/>
  <c r="A24" i="133"/>
  <c r="A23" i="133"/>
  <c r="A22" i="133"/>
  <c r="A21" i="133"/>
  <c r="A20" i="133"/>
  <c r="A19" i="133"/>
  <c r="A18" i="133"/>
  <c r="A17" i="133"/>
  <c r="A16" i="133"/>
  <c r="A15" i="133"/>
  <c r="A14" i="133"/>
  <c r="A13" i="133"/>
  <c r="A12" i="133"/>
  <c r="A11" i="133"/>
  <c r="A10" i="133"/>
  <c r="A9" i="133"/>
  <c r="A8" i="133"/>
  <c r="A7" i="133"/>
  <c r="A6" i="133"/>
  <c r="M5" i="133"/>
  <c r="M16" i="133" s="1"/>
  <c r="A2" i="133"/>
  <c r="A1" i="133" s="1"/>
  <c r="A100" i="132"/>
  <c r="A99" i="132"/>
  <c r="A98" i="132"/>
  <c r="A97" i="132"/>
  <c r="A96" i="132"/>
  <c r="A95" i="132"/>
  <c r="A94" i="132"/>
  <c r="A93" i="132"/>
  <c r="A92" i="132"/>
  <c r="A91" i="132"/>
  <c r="A90" i="132"/>
  <c r="A89" i="132"/>
  <c r="A88" i="132"/>
  <c r="A87" i="132"/>
  <c r="A86" i="132"/>
  <c r="A85" i="132"/>
  <c r="A84" i="132"/>
  <c r="A83" i="132"/>
  <c r="A82" i="132"/>
  <c r="A81" i="132"/>
  <c r="A80" i="132"/>
  <c r="A79" i="132"/>
  <c r="A78" i="132"/>
  <c r="A77" i="132"/>
  <c r="A76" i="132"/>
  <c r="A75" i="132"/>
  <c r="A74" i="132"/>
  <c r="A73" i="132"/>
  <c r="A72" i="132"/>
  <c r="A71" i="132"/>
  <c r="A70" i="132"/>
  <c r="A69" i="132"/>
  <c r="A68" i="132"/>
  <c r="A67" i="132"/>
  <c r="A66" i="132"/>
  <c r="A65" i="132"/>
  <c r="A64" i="132"/>
  <c r="A63" i="132"/>
  <c r="A62" i="132"/>
  <c r="A61" i="132"/>
  <c r="A60" i="132"/>
  <c r="A59" i="132"/>
  <c r="A58" i="132"/>
  <c r="A57" i="132"/>
  <c r="A56" i="132"/>
  <c r="A55" i="132"/>
  <c r="A54" i="132"/>
  <c r="A53" i="132"/>
  <c r="A52" i="132"/>
  <c r="A51" i="132"/>
  <c r="A50" i="132"/>
  <c r="A49" i="132"/>
  <c r="A48" i="132"/>
  <c r="A47" i="132"/>
  <c r="A46" i="132"/>
  <c r="A45" i="132"/>
  <c r="A44" i="132"/>
  <c r="A43" i="132"/>
  <c r="A42" i="132"/>
  <c r="A41" i="132"/>
  <c r="A40" i="132"/>
  <c r="A39" i="132"/>
  <c r="A38" i="132"/>
  <c r="A37" i="132"/>
  <c r="A36" i="132"/>
  <c r="A35" i="132"/>
  <c r="A34" i="132"/>
  <c r="A33" i="132"/>
  <c r="A32" i="132"/>
  <c r="L31" i="132"/>
  <c r="A31" i="132"/>
  <c r="L30" i="132"/>
  <c r="A30" i="132"/>
  <c r="L29" i="132"/>
  <c r="A29" i="132"/>
  <c r="L28" i="132"/>
  <c r="A28" i="132"/>
  <c r="L27" i="132"/>
  <c r="A27" i="132"/>
  <c r="L26" i="132"/>
  <c r="M26" i="132" s="1"/>
  <c r="A26" i="132"/>
  <c r="L25" i="132"/>
  <c r="A25" i="132"/>
  <c r="L24" i="132"/>
  <c r="M24" i="132" s="1"/>
  <c r="A24" i="132"/>
  <c r="L23" i="132"/>
  <c r="A23" i="132"/>
  <c r="L22" i="132"/>
  <c r="M22" i="132" s="1"/>
  <c r="A22" i="132"/>
  <c r="L21" i="132"/>
  <c r="A21" i="132"/>
  <c r="L20" i="132"/>
  <c r="A20" i="132"/>
  <c r="L19" i="132"/>
  <c r="A19" i="132"/>
  <c r="L18" i="132"/>
  <c r="A18" i="132"/>
  <c r="L17" i="132"/>
  <c r="A17" i="132"/>
  <c r="L16" i="132"/>
  <c r="M16" i="132" s="1"/>
  <c r="A16" i="132"/>
  <c r="L15" i="132"/>
  <c r="A15" i="132"/>
  <c r="L14" i="132"/>
  <c r="A14" i="132"/>
  <c r="L13" i="132"/>
  <c r="A13" i="132"/>
  <c r="L12" i="132"/>
  <c r="A12" i="132"/>
  <c r="L11" i="132"/>
  <c r="A11" i="132"/>
  <c r="L10" i="132"/>
  <c r="M10" i="132" s="1"/>
  <c r="A10" i="132"/>
  <c r="L9" i="132"/>
  <c r="A9" i="132"/>
  <c r="L8" i="132"/>
  <c r="M8" i="132" s="1"/>
  <c r="A8" i="132"/>
  <c r="L7" i="132"/>
  <c r="A7" i="132"/>
  <c r="L6" i="132"/>
  <c r="M6" i="132" s="1"/>
  <c r="A6" i="132"/>
  <c r="A2" i="132"/>
  <c r="A1" i="132" s="1"/>
  <c r="A61" i="130"/>
  <c r="L80" i="130"/>
  <c r="A80" i="130"/>
  <c r="L79" i="130"/>
  <c r="A79" i="130"/>
  <c r="L49" i="130"/>
  <c r="A49" i="130"/>
  <c r="L78" i="130"/>
  <c r="A78" i="130"/>
  <c r="L41" i="130"/>
  <c r="A41" i="130"/>
  <c r="L40" i="130"/>
  <c r="A40" i="130"/>
  <c r="L77" i="130"/>
  <c r="A77" i="130"/>
  <c r="L33" i="130"/>
  <c r="A33" i="130"/>
  <c r="L76" i="130"/>
  <c r="A76" i="130"/>
  <c r="L98" i="130"/>
  <c r="A98" i="130"/>
  <c r="L97" i="130"/>
  <c r="A97" i="130"/>
  <c r="L96" i="130"/>
  <c r="A96" i="130"/>
  <c r="L95" i="130"/>
  <c r="A95" i="130"/>
  <c r="L94" i="130"/>
  <c r="A94" i="130"/>
  <c r="L93" i="130"/>
  <c r="A93" i="130"/>
  <c r="L92" i="130"/>
  <c r="A92" i="130"/>
  <c r="L91" i="130"/>
  <c r="A91" i="130"/>
  <c r="L90" i="130"/>
  <c r="A90" i="130"/>
  <c r="L89" i="130"/>
  <c r="A89" i="130"/>
  <c r="L88" i="130"/>
  <c r="A88" i="130"/>
  <c r="L87" i="130"/>
  <c r="A87" i="130"/>
  <c r="L86" i="130"/>
  <c r="A86" i="130"/>
  <c r="L85" i="130"/>
  <c r="A85" i="130"/>
  <c r="L84" i="130"/>
  <c r="A84" i="130"/>
  <c r="L83" i="130"/>
  <c r="A83" i="130"/>
  <c r="L82" i="130"/>
  <c r="A82" i="130"/>
  <c r="L81" i="130"/>
  <c r="A81" i="130"/>
  <c r="L75" i="130"/>
  <c r="A75" i="130"/>
  <c r="L60" i="130"/>
  <c r="A60" i="130"/>
  <c r="L59" i="130"/>
  <c r="A59" i="130"/>
  <c r="L58" i="130"/>
  <c r="A58" i="130"/>
  <c r="L57" i="130"/>
  <c r="A57" i="130"/>
  <c r="L56" i="130"/>
  <c r="A56" i="130"/>
  <c r="L55" i="130"/>
  <c r="A55" i="130"/>
  <c r="L54" i="130"/>
  <c r="A54" i="130"/>
  <c r="L53" i="130"/>
  <c r="A53" i="130"/>
  <c r="L52" i="130"/>
  <c r="A52" i="130"/>
  <c r="L51" i="130"/>
  <c r="A51" i="130"/>
  <c r="L50" i="130"/>
  <c r="A50" i="130"/>
  <c r="L74" i="130"/>
  <c r="A74" i="130"/>
  <c r="L73" i="130"/>
  <c r="A73" i="130"/>
  <c r="L48" i="130"/>
  <c r="A48" i="130"/>
  <c r="L47" i="130"/>
  <c r="A47" i="130"/>
  <c r="L46" i="130"/>
  <c r="A46" i="130"/>
  <c r="L45" i="130"/>
  <c r="A45" i="130"/>
  <c r="L44" i="130"/>
  <c r="A44" i="130"/>
  <c r="L43" i="130"/>
  <c r="A43" i="130"/>
  <c r="L42" i="130"/>
  <c r="A42" i="130"/>
  <c r="L72" i="130"/>
  <c r="A72" i="130"/>
  <c r="L71" i="130"/>
  <c r="A71" i="130"/>
  <c r="L39" i="130"/>
  <c r="A39" i="130"/>
  <c r="L70" i="130"/>
  <c r="A70" i="130"/>
  <c r="L38" i="130"/>
  <c r="A38" i="130"/>
  <c r="L37" i="130"/>
  <c r="A37" i="130"/>
  <c r="L36" i="130"/>
  <c r="A36" i="130"/>
  <c r="L35" i="130"/>
  <c r="A35" i="130"/>
  <c r="L34" i="130"/>
  <c r="A34" i="130"/>
  <c r="L69" i="130"/>
  <c r="A69" i="130"/>
  <c r="L68" i="130"/>
  <c r="A68" i="130"/>
  <c r="L32" i="130"/>
  <c r="A32" i="130"/>
  <c r="L67" i="130"/>
  <c r="A67" i="130"/>
  <c r="L31" i="130"/>
  <c r="A31" i="130"/>
  <c r="L30" i="130"/>
  <c r="A30" i="130"/>
  <c r="L29" i="130"/>
  <c r="A29" i="130"/>
  <c r="L28" i="130"/>
  <c r="A28" i="130"/>
  <c r="L27" i="130"/>
  <c r="A27" i="130"/>
  <c r="L26" i="130"/>
  <c r="A26" i="130"/>
  <c r="L25" i="130"/>
  <c r="A25" i="130"/>
  <c r="L66" i="130"/>
  <c r="A66" i="130"/>
  <c r="L65" i="130"/>
  <c r="A65" i="130"/>
  <c r="L24" i="130"/>
  <c r="A24" i="130"/>
  <c r="L23" i="130"/>
  <c r="A23" i="130"/>
  <c r="L22" i="130"/>
  <c r="A22" i="130"/>
  <c r="L21" i="130"/>
  <c r="A21" i="130"/>
  <c r="L20" i="130"/>
  <c r="A20" i="130"/>
  <c r="L19" i="130"/>
  <c r="A19" i="130"/>
  <c r="L18" i="130"/>
  <c r="A18" i="130"/>
  <c r="L17" i="130"/>
  <c r="A17" i="130"/>
  <c r="L16" i="130"/>
  <c r="A16" i="130"/>
  <c r="L64" i="130"/>
  <c r="A64" i="130"/>
  <c r="L15" i="130"/>
  <c r="A15" i="130"/>
  <c r="L14" i="130"/>
  <c r="A14" i="130"/>
  <c r="L13" i="130"/>
  <c r="A13" i="130"/>
  <c r="L63" i="130"/>
  <c r="A63" i="130"/>
  <c r="L12" i="130"/>
  <c r="A12" i="130"/>
  <c r="L11" i="130"/>
  <c r="A11" i="130"/>
  <c r="L10" i="130"/>
  <c r="A10" i="130"/>
  <c r="L9" i="130"/>
  <c r="A9" i="130"/>
  <c r="L8" i="130"/>
  <c r="A8" i="130"/>
  <c r="L7" i="130"/>
  <c r="A7" i="130"/>
  <c r="L6" i="130"/>
  <c r="A6" i="130"/>
  <c r="M5" i="130"/>
  <c r="M61" i="130" s="1"/>
  <c r="A2" i="130"/>
  <c r="A1" i="130" s="1"/>
  <c r="P6" i="125" l="1"/>
  <c r="P7" i="125" s="1"/>
  <c r="P8" i="125" s="1"/>
  <c r="P9" i="125" s="1"/>
  <c r="P10" i="125" s="1"/>
  <c r="O10" i="123"/>
  <c r="O18" i="123"/>
  <c r="O26" i="123"/>
  <c r="O34" i="123"/>
  <c r="O6" i="123"/>
  <c r="O19" i="123"/>
  <c r="O27" i="123"/>
  <c r="O35" i="123"/>
  <c r="O12" i="123"/>
  <c r="O20" i="123"/>
  <c r="O28" i="123"/>
  <c r="O36" i="123"/>
  <c r="O38" i="123"/>
  <c r="O23" i="123"/>
  <c r="O8" i="123"/>
  <c r="O32" i="123"/>
  <c r="O40" i="123"/>
  <c r="O25" i="123"/>
  <c r="O41" i="123"/>
  <c r="O11" i="123"/>
  <c r="O13" i="123"/>
  <c r="O21" i="123"/>
  <c r="O37" i="123"/>
  <c r="O14" i="123"/>
  <c r="O22" i="123"/>
  <c r="O7" i="123"/>
  <c r="O31" i="123"/>
  <c r="O16" i="123"/>
  <c r="O17" i="123"/>
  <c r="O29" i="123"/>
  <c r="O30" i="123"/>
  <c r="O15" i="123"/>
  <c r="O39" i="123"/>
  <c r="O24" i="123"/>
  <c r="O9" i="123"/>
  <c r="O33" i="123"/>
  <c r="N37" i="123"/>
  <c r="N18" i="124"/>
  <c r="N14" i="123"/>
  <c r="N39" i="123"/>
  <c r="N7" i="123"/>
  <c r="N15" i="123"/>
  <c r="N23" i="123"/>
  <c r="N12" i="124"/>
  <c r="N20" i="124"/>
  <c r="N32" i="123"/>
  <c r="N25" i="123"/>
  <c r="N22" i="124"/>
  <c r="N40" i="123"/>
  <c r="I40" i="123" s="1"/>
  <c r="N31" i="123"/>
  <c r="N8" i="123"/>
  <c r="N16" i="123"/>
  <c r="N24" i="123"/>
  <c r="N13" i="124"/>
  <c r="N21" i="124"/>
  <c r="N9" i="123"/>
  <c r="N17" i="123"/>
  <c r="N14" i="124"/>
  <c r="N41" i="123"/>
  <c r="I41" i="123" s="1"/>
  <c r="N42" i="123"/>
  <c r="N33" i="123"/>
  <c r="I33" i="123" s="1"/>
  <c r="N10" i="123"/>
  <c r="N18" i="123"/>
  <c r="N26" i="123"/>
  <c r="N15" i="124"/>
  <c r="N11" i="124"/>
  <c r="N11" i="123"/>
  <c r="N19" i="123"/>
  <c r="N27" i="123"/>
  <c r="N16" i="124"/>
  <c r="N21" i="123"/>
  <c r="N6" i="123"/>
  <c r="N35" i="123"/>
  <c r="N12" i="123"/>
  <c r="N20" i="123"/>
  <c r="N28" i="123"/>
  <c r="N17" i="124"/>
  <c r="N13" i="123"/>
  <c r="N29" i="123"/>
  <c r="N22" i="123"/>
  <c r="N19" i="124"/>
  <c r="M7" i="123"/>
  <c r="M15" i="123"/>
  <c r="M23" i="123"/>
  <c r="M8" i="124"/>
  <c r="M16" i="124"/>
  <c r="M7" i="125"/>
  <c r="M6" i="125"/>
  <c r="N8" i="125"/>
  <c r="N16" i="125"/>
  <c r="M20" i="123"/>
  <c r="L13" i="125"/>
  <c r="M8" i="123"/>
  <c r="M16" i="123"/>
  <c r="M24" i="123"/>
  <c r="M9" i="124"/>
  <c r="M17" i="124"/>
  <c r="N9" i="125"/>
  <c r="N17" i="125"/>
  <c r="L15" i="125"/>
  <c r="M9" i="123"/>
  <c r="M17" i="123"/>
  <c r="M25" i="123"/>
  <c r="M10" i="124"/>
  <c r="M18" i="124"/>
  <c r="N10" i="125"/>
  <c r="N6" i="125"/>
  <c r="M12" i="123"/>
  <c r="M19" i="125"/>
  <c r="N15" i="125"/>
  <c r="M10" i="123"/>
  <c r="M18" i="123"/>
  <c r="M26" i="123"/>
  <c r="M11" i="124"/>
  <c r="M6" i="124"/>
  <c r="N11" i="125"/>
  <c r="M15" i="124"/>
  <c r="M11" i="123"/>
  <c r="M19" i="123"/>
  <c r="M27" i="123"/>
  <c r="M12" i="124"/>
  <c r="L12" i="125"/>
  <c r="M18" i="125"/>
  <c r="N12" i="125"/>
  <c r="M28" i="123"/>
  <c r="M13" i="124"/>
  <c r="N13" i="125"/>
  <c r="M13" i="123"/>
  <c r="M21" i="123"/>
  <c r="M6" i="123"/>
  <c r="M14" i="124"/>
  <c r="L14" i="125"/>
  <c r="M20" i="125"/>
  <c r="N14" i="125"/>
  <c r="M14" i="123"/>
  <c r="M22" i="123"/>
  <c r="M7" i="124"/>
  <c r="N7" i="125"/>
  <c r="N10" i="124"/>
  <c r="N7" i="124"/>
  <c r="N6" i="124"/>
  <c r="N8" i="124"/>
  <c r="N9" i="124"/>
  <c r="N23" i="124"/>
  <c r="O13" i="125"/>
  <c r="O21" i="125"/>
  <c r="N11" i="37"/>
  <c r="N19" i="37"/>
  <c r="N27" i="37"/>
  <c r="O14" i="125"/>
  <c r="O6" i="125"/>
  <c r="N12" i="37"/>
  <c r="N20" i="37"/>
  <c r="N14" i="37"/>
  <c r="N30" i="37"/>
  <c r="I32" i="123"/>
  <c r="N15" i="37"/>
  <c r="N24" i="37"/>
  <c r="O19" i="125"/>
  <c r="N17" i="37"/>
  <c r="O20" i="125"/>
  <c r="N18" i="37"/>
  <c r="N28" i="37"/>
  <c r="O9" i="125"/>
  <c r="N31" i="37"/>
  <c r="N16" i="37"/>
  <c r="N25" i="37"/>
  <c r="O12" i="125"/>
  <c r="N10" i="37"/>
  <c r="N6" i="37"/>
  <c r="O7" i="125"/>
  <c r="N13" i="37"/>
  <c r="N21" i="37"/>
  <c r="N29" i="37"/>
  <c r="O8" i="125"/>
  <c r="O16" i="125"/>
  <c r="I31" i="123"/>
  <c r="I39" i="123"/>
  <c r="N22" i="37"/>
  <c r="O17" i="125"/>
  <c r="N7" i="37"/>
  <c r="N23" i="37"/>
  <c r="O18" i="125"/>
  <c r="N8" i="37"/>
  <c r="N32" i="37"/>
  <c r="O11" i="125"/>
  <c r="N9" i="37"/>
  <c r="N33" i="37"/>
  <c r="I35" i="123"/>
  <c r="N26" i="37"/>
  <c r="M14" i="37"/>
  <c r="M22" i="37"/>
  <c r="M13" i="37"/>
  <c r="M7" i="37"/>
  <c r="M15" i="37"/>
  <c r="M23" i="37"/>
  <c r="M19" i="37"/>
  <c r="M8" i="37"/>
  <c r="M16" i="37"/>
  <c r="M24" i="37"/>
  <c r="M9" i="37"/>
  <c r="M17" i="37"/>
  <c r="M25" i="37"/>
  <c r="M6" i="37"/>
  <c r="M21" i="37"/>
  <c r="M10" i="37"/>
  <c r="M18" i="37"/>
  <c r="M26" i="37"/>
  <c r="M11" i="37"/>
  <c r="M12" i="37"/>
  <c r="M20" i="37"/>
  <c r="M27" i="37"/>
  <c r="M29" i="37"/>
  <c r="M28" i="37"/>
  <c r="O11" i="124"/>
  <c r="O19" i="124"/>
  <c r="O26" i="124"/>
  <c r="O47" i="123"/>
  <c r="O9" i="37"/>
  <c r="O21" i="37"/>
  <c r="O25" i="37"/>
  <c r="O33" i="37"/>
  <c r="O21" i="124"/>
  <c r="O42" i="123"/>
  <c r="O16" i="37"/>
  <c r="O30" i="124"/>
  <c r="O31" i="124"/>
  <c r="O22" i="37"/>
  <c r="O17" i="124"/>
  <c r="O13" i="37"/>
  <c r="O18" i="124"/>
  <c r="O24" i="37"/>
  <c r="O12" i="124"/>
  <c r="O27" i="124"/>
  <c r="O48" i="123"/>
  <c r="O10" i="37"/>
  <c r="O26" i="37"/>
  <c r="O34" i="37"/>
  <c r="O14" i="124"/>
  <c r="O11" i="37"/>
  <c r="O28" i="37"/>
  <c r="O15" i="124"/>
  <c r="O43" i="123"/>
  <c r="O12" i="37"/>
  <c r="O30" i="37"/>
  <c r="O32" i="124"/>
  <c r="O31" i="37"/>
  <c r="O25" i="124"/>
  <c r="O20" i="37"/>
  <c r="O13" i="124"/>
  <c r="O20" i="124"/>
  <c r="O28" i="124"/>
  <c r="O49" i="123"/>
  <c r="O15" i="37"/>
  <c r="O27" i="37"/>
  <c r="O35" i="37"/>
  <c r="O7" i="124"/>
  <c r="O50" i="123"/>
  <c r="O8" i="124"/>
  <c r="O22" i="124"/>
  <c r="O17" i="37"/>
  <c r="O16" i="124"/>
  <c r="O6" i="37"/>
  <c r="O24" i="124"/>
  <c r="O45" i="123"/>
  <c r="O23" i="37"/>
  <c r="O10" i="124"/>
  <c r="O14" i="37"/>
  <c r="O29" i="124"/>
  <c r="O29" i="37"/>
  <c r="O23" i="124"/>
  <c r="O44" i="123"/>
  <c r="O18" i="37"/>
  <c r="O9" i="124"/>
  <c r="O7" i="37"/>
  <c r="O19" i="37"/>
  <c r="O6" i="124"/>
  <c r="O46" i="123"/>
  <c r="O8" i="37"/>
  <c r="O32" i="37"/>
  <c r="M31" i="37"/>
  <c r="M32" i="37"/>
  <c r="M33" i="37"/>
  <c r="M34" i="37"/>
  <c r="M30" i="37"/>
  <c r="M35" i="37"/>
  <c r="M43" i="123"/>
  <c r="M42" i="123"/>
  <c r="I42" i="123" s="1"/>
  <c r="M7" i="130"/>
  <c r="M20" i="130"/>
  <c r="M26" i="130"/>
  <c r="M68" i="130"/>
  <c r="M39" i="130"/>
  <c r="M43" i="130"/>
  <c r="M50" i="130"/>
  <c r="M93" i="130"/>
  <c r="M77" i="130"/>
  <c r="M14" i="130"/>
  <c r="M21" i="130"/>
  <c r="M65" i="130"/>
  <c r="M27" i="130"/>
  <c r="M31" i="130"/>
  <c r="M69" i="130"/>
  <c r="M37" i="130"/>
  <c r="M51" i="130"/>
  <c r="M59" i="130"/>
  <c r="M8" i="130"/>
  <c r="M12" i="130"/>
  <c r="M15" i="130"/>
  <c r="M18" i="130"/>
  <c r="M72" i="130"/>
  <c r="M60" i="130"/>
  <c r="M83" i="130"/>
  <c r="M91" i="130"/>
  <c r="M19" i="130"/>
  <c r="M46" i="130"/>
  <c r="M62" i="130"/>
  <c r="M6" i="133"/>
  <c r="M20" i="133"/>
  <c r="M9" i="133"/>
  <c r="M17" i="133"/>
  <c r="M25" i="133"/>
  <c r="M10" i="133"/>
  <c r="M18" i="133"/>
  <c r="M22" i="133"/>
  <c r="M26" i="133"/>
  <c r="M11" i="133"/>
  <c r="M15" i="133"/>
  <c r="M19" i="133"/>
  <c r="M27" i="133"/>
  <c r="P61" i="125"/>
  <c r="P54" i="125"/>
  <c r="P33" i="125"/>
  <c r="P39" i="125"/>
  <c r="P47" i="125"/>
  <c r="P55" i="125"/>
  <c r="P63" i="125"/>
  <c r="P71" i="125"/>
  <c r="P46" i="125"/>
  <c r="P27" i="125"/>
  <c r="P34" i="125"/>
  <c r="P40" i="125"/>
  <c r="P48" i="125"/>
  <c r="P56" i="125"/>
  <c r="P64" i="125"/>
  <c r="P72" i="125"/>
  <c r="P53" i="125"/>
  <c r="P62" i="125"/>
  <c r="P28" i="125"/>
  <c r="P35" i="125"/>
  <c r="P41" i="125"/>
  <c r="P49" i="125"/>
  <c r="P57" i="125"/>
  <c r="P65" i="125"/>
  <c r="P73" i="125"/>
  <c r="P45" i="125"/>
  <c r="P69" i="125"/>
  <c r="P32" i="125"/>
  <c r="P70" i="125"/>
  <c r="P29" i="125"/>
  <c r="P36" i="125"/>
  <c r="P42" i="125"/>
  <c r="P50" i="125"/>
  <c r="P58" i="125"/>
  <c r="P66" i="125"/>
  <c r="P74" i="125"/>
  <c r="P38" i="125"/>
  <c r="P30" i="125"/>
  <c r="P43" i="125"/>
  <c r="P51" i="125"/>
  <c r="P59" i="125"/>
  <c r="P67" i="125"/>
  <c r="P75" i="125"/>
  <c r="P31" i="125"/>
  <c r="P37" i="125"/>
  <c r="P44" i="125"/>
  <c r="P52" i="125"/>
  <c r="P60" i="125"/>
  <c r="P68" i="125"/>
  <c r="P76" i="125"/>
  <c r="O70" i="123"/>
  <c r="M60" i="123"/>
  <c r="M20" i="124"/>
  <c r="M64" i="124"/>
  <c r="M48" i="124"/>
  <c r="M33" i="124"/>
  <c r="M76" i="123"/>
  <c r="M73" i="124"/>
  <c r="M57" i="124"/>
  <c r="M41" i="124"/>
  <c r="M26" i="124"/>
  <c r="M71" i="123"/>
  <c r="M55" i="123"/>
  <c r="M72" i="124"/>
  <c r="M56" i="124"/>
  <c r="M40" i="124"/>
  <c r="M25" i="124"/>
  <c r="M68" i="123"/>
  <c r="M47" i="123"/>
  <c r="M65" i="124"/>
  <c r="M49" i="124"/>
  <c r="M21" i="124"/>
  <c r="M63" i="123"/>
  <c r="M52" i="123"/>
  <c r="M77" i="124"/>
  <c r="M69" i="124"/>
  <c r="M61" i="124"/>
  <c r="M53" i="124"/>
  <c r="M45" i="124"/>
  <c r="M37" i="124"/>
  <c r="M30" i="124"/>
  <c r="M24" i="124"/>
  <c r="M19" i="124"/>
  <c r="M75" i="123"/>
  <c r="M67" i="123"/>
  <c r="M59" i="123"/>
  <c r="M51" i="123"/>
  <c r="M45" i="123"/>
  <c r="M49" i="123"/>
  <c r="M53" i="123"/>
  <c r="M57" i="123"/>
  <c r="M61" i="123"/>
  <c r="M65" i="123"/>
  <c r="M69" i="123"/>
  <c r="M73" i="123"/>
  <c r="M77" i="123"/>
  <c r="M22" i="124"/>
  <c r="M27" i="124"/>
  <c r="M31" i="124"/>
  <c r="M34" i="124"/>
  <c r="M38" i="124"/>
  <c r="M42" i="124"/>
  <c r="M46" i="124"/>
  <c r="M50" i="124"/>
  <c r="M54" i="124"/>
  <c r="M58" i="124"/>
  <c r="M62" i="124"/>
  <c r="M66" i="124"/>
  <c r="M70" i="124"/>
  <c r="M74" i="124"/>
  <c r="M78" i="124"/>
  <c r="M46" i="123"/>
  <c r="M50" i="123"/>
  <c r="M54" i="123"/>
  <c r="M58" i="123"/>
  <c r="M62" i="123"/>
  <c r="M66" i="123"/>
  <c r="M70" i="123"/>
  <c r="M74" i="123"/>
  <c r="M78" i="123"/>
  <c r="M23" i="124"/>
  <c r="M28" i="124"/>
  <c r="M32" i="124"/>
  <c r="M35" i="124"/>
  <c r="M39" i="124"/>
  <c r="M43" i="124"/>
  <c r="M47" i="124"/>
  <c r="M51" i="124"/>
  <c r="M55" i="124"/>
  <c r="M59" i="124"/>
  <c r="M63" i="124"/>
  <c r="M67" i="124"/>
  <c r="M71" i="124"/>
  <c r="M75" i="124"/>
  <c r="M79" i="124"/>
  <c r="M76" i="124"/>
  <c r="M68" i="124"/>
  <c r="M60" i="124"/>
  <c r="M52" i="124"/>
  <c r="M44" i="124"/>
  <c r="M36" i="124"/>
  <c r="M29" i="124"/>
  <c r="M72" i="123"/>
  <c r="M64" i="123"/>
  <c r="M56" i="123"/>
  <c r="M48" i="123"/>
  <c r="M7" i="132"/>
  <c r="M9" i="132"/>
  <c r="M11" i="132"/>
  <c r="M15" i="132"/>
  <c r="N36" i="123" s="1"/>
  <c r="I36" i="123" s="1"/>
  <c r="M17" i="132"/>
  <c r="M23" i="132"/>
  <c r="M25" i="132"/>
  <c r="O10" i="125" s="1"/>
  <c r="M27" i="132"/>
  <c r="O15" i="125" s="1"/>
  <c r="M31" i="132"/>
  <c r="N75" i="125"/>
  <c r="N73" i="125"/>
  <c r="N71" i="125"/>
  <c r="N69" i="125"/>
  <c r="N67" i="125"/>
  <c r="N65" i="125"/>
  <c r="N63" i="125"/>
  <c r="N61" i="125"/>
  <c r="N59" i="125"/>
  <c r="N57" i="125"/>
  <c r="N55" i="125"/>
  <c r="N53" i="125"/>
  <c r="N51" i="125"/>
  <c r="N49" i="125"/>
  <c r="N47" i="125"/>
  <c r="N45" i="125"/>
  <c r="N43" i="125"/>
  <c r="N41" i="125"/>
  <c r="N39" i="125"/>
  <c r="N35" i="125"/>
  <c r="N33" i="125"/>
  <c r="N30" i="125"/>
  <c r="N28" i="125"/>
  <c r="O78" i="124"/>
  <c r="O76" i="124"/>
  <c r="O74" i="124"/>
  <c r="O72" i="124"/>
  <c r="O70" i="124"/>
  <c r="O68" i="124"/>
  <c r="O66" i="124"/>
  <c r="O64" i="124"/>
  <c r="O62" i="124"/>
  <c r="O60" i="124"/>
  <c r="O58" i="124"/>
  <c r="O56" i="124"/>
  <c r="O54" i="124"/>
  <c r="O52" i="124"/>
  <c r="O50" i="124"/>
  <c r="O48" i="124"/>
  <c r="O46" i="124"/>
  <c r="O44" i="124"/>
  <c r="O42" i="124"/>
  <c r="O40" i="124"/>
  <c r="O38" i="124"/>
  <c r="O34" i="124"/>
  <c r="O35" i="124"/>
  <c r="O33" i="124"/>
  <c r="N76" i="125"/>
  <c r="N74" i="125"/>
  <c r="N72" i="125"/>
  <c r="N70" i="125"/>
  <c r="N68" i="125"/>
  <c r="N66" i="125"/>
  <c r="N64" i="125"/>
  <c r="N62" i="125"/>
  <c r="N60" i="125"/>
  <c r="N58" i="125"/>
  <c r="N56" i="125"/>
  <c r="N54" i="125"/>
  <c r="N52" i="125"/>
  <c r="N50" i="125"/>
  <c r="N48" i="125"/>
  <c r="N46" i="125"/>
  <c r="N44" i="125"/>
  <c r="N42" i="125"/>
  <c r="N40" i="125"/>
  <c r="N38" i="125"/>
  <c r="N37" i="125"/>
  <c r="N36" i="125"/>
  <c r="N34" i="125"/>
  <c r="N32" i="125"/>
  <c r="N31" i="125"/>
  <c r="N29" i="125"/>
  <c r="N27" i="125"/>
  <c r="O79" i="124"/>
  <c r="O77" i="124"/>
  <c r="O75" i="124"/>
  <c r="O73" i="124"/>
  <c r="O71" i="124"/>
  <c r="O69" i="124"/>
  <c r="O67" i="124"/>
  <c r="O65" i="124"/>
  <c r="O63" i="124"/>
  <c r="O61" i="124"/>
  <c r="O59" i="124"/>
  <c r="O57" i="124"/>
  <c r="O55" i="124"/>
  <c r="O53" i="124"/>
  <c r="O51" i="124"/>
  <c r="O49" i="124"/>
  <c r="O47" i="124"/>
  <c r="O45" i="124"/>
  <c r="O43" i="124"/>
  <c r="O41" i="124"/>
  <c r="O39" i="124"/>
  <c r="O37" i="124"/>
  <c r="O36" i="124"/>
  <c r="O78" i="123"/>
  <c r="O77" i="123"/>
  <c r="O76" i="123"/>
  <c r="O75" i="123"/>
  <c r="O74" i="123"/>
  <c r="O73" i="123"/>
  <c r="O72" i="123"/>
  <c r="O71" i="123"/>
  <c r="O69" i="123"/>
  <c r="O68" i="123"/>
  <c r="O51" i="123"/>
  <c r="O52" i="123"/>
  <c r="O53" i="123"/>
  <c r="O54" i="123"/>
  <c r="O55" i="123"/>
  <c r="O56" i="123"/>
  <c r="O57" i="123"/>
  <c r="O58" i="123"/>
  <c r="O59" i="123"/>
  <c r="O60" i="123"/>
  <c r="O61" i="123"/>
  <c r="O62" i="123"/>
  <c r="O63" i="123"/>
  <c r="O64" i="123"/>
  <c r="O65" i="123"/>
  <c r="O66" i="123"/>
  <c r="O67" i="123"/>
  <c r="M76" i="130"/>
  <c r="M16" i="130"/>
  <c r="M74" i="130"/>
  <c r="M57" i="130"/>
  <c r="M33" i="130"/>
  <c r="M66" i="130"/>
  <c r="M45" i="130"/>
  <c r="M86" i="130"/>
  <c r="M94" i="130"/>
  <c r="M52" i="130"/>
  <c r="M63" i="130"/>
  <c r="M25" i="130"/>
  <c r="M32" i="130"/>
  <c r="M70" i="130"/>
  <c r="M87" i="130"/>
  <c r="M95" i="130"/>
  <c r="M41" i="130"/>
  <c r="M6" i="130"/>
  <c r="M13" i="130"/>
  <c r="M53" i="130"/>
  <c r="M67" i="130"/>
  <c r="M38" i="130"/>
  <c r="M44" i="130"/>
  <c r="M58" i="130"/>
  <c r="M40" i="130"/>
  <c r="M64" i="130"/>
  <c r="M22" i="130"/>
  <c r="M71" i="130"/>
  <c r="M47" i="130"/>
  <c r="M88" i="130"/>
  <c r="M28" i="130"/>
  <c r="M34" i="130"/>
  <c r="M54" i="130"/>
  <c r="M78" i="130"/>
  <c r="M10" i="130"/>
  <c r="M23" i="130"/>
  <c r="M48" i="130"/>
  <c r="M81" i="130"/>
  <c r="M89" i="130"/>
  <c r="M97" i="130"/>
  <c r="M9" i="130"/>
  <c r="M29" i="130"/>
  <c r="M35" i="130"/>
  <c r="M55" i="130"/>
  <c r="M49" i="130"/>
  <c r="M11" i="130"/>
  <c r="M24" i="130"/>
  <c r="M73" i="130"/>
  <c r="M82" i="130"/>
  <c r="M90" i="130"/>
  <c r="M98" i="130"/>
  <c r="M92" i="130"/>
  <c r="M17" i="130"/>
  <c r="M30" i="130"/>
  <c r="M36" i="130"/>
  <c r="M42" i="130"/>
  <c r="M56" i="130"/>
  <c r="M79" i="130"/>
  <c r="M80" i="130"/>
  <c r="M21" i="133"/>
  <c r="M12" i="133"/>
  <c r="M28" i="133"/>
  <c r="M7" i="133"/>
  <c r="M23" i="133"/>
  <c r="M13" i="133"/>
  <c r="M29" i="133"/>
  <c r="M8" i="133"/>
  <c r="M24" i="133"/>
  <c r="M30" i="133"/>
  <c r="M14" i="133"/>
  <c r="M12" i="132"/>
  <c r="N38" i="123" s="1"/>
  <c r="I38" i="123" s="1"/>
  <c r="M28" i="132"/>
  <c r="M18" i="132"/>
  <c r="M13" i="132"/>
  <c r="N30" i="123" s="1"/>
  <c r="M29" i="132"/>
  <c r="M19" i="132"/>
  <c r="M30" i="132"/>
  <c r="M21" i="132"/>
  <c r="M14" i="132"/>
  <c r="N34" i="123" s="1"/>
  <c r="I34" i="123" s="1"/>
  <c r="M20" i="132"/>
  <c r="M84" i="130"/>
  <c r="M75" i="130"/>
  <c r="M85" i="130"/>
  <c r="M96" i="130"/>
  <c r="I37" i="123" l="1"/>
  <c r="I43" i="123"/>
  <c r="H12" i="125"/>
  <c r="I12" i="125"/>
  <c r="I13" i="125"/>
  <c r="H13" i="125"/>
  <c r="I16" i="125"/>
  <c r="H16" i="125"/>
  <c r="H18" i="125"/>
  <c r="I18" i="125"/>
  <c r="H15" i="125"/>
  <c r="I15" i="125"/>
  <c r="I11" i="125"/>
  <c r="H11" i="125"/>
  <c r="H14" i="125"/>
  <c r="I14" i="125"/>
  <c r="I17" i="125"/>
  <c r="H17" i="125"/>
  <c r="H8" i="37"/>
  <c r="H19" i="37"/>
  <c r="H20" i="37"/>
  <c r="I25" i="37"/>
  <c r="H25" i="37"/>
  <c r="H23" i="37"/>
  <c r="H12" i="37"/>
  <c r="H17" i="37"/>
  <c r="H15" i="37"/>
  <c r="H11" i="37"/>
  <c r="H9" i="37"/>
  <c r="H13" i="37"/>
  <c r="H18" i="37"/>
  <c r="H24" i="37"/>
  <c r="H22" i="37"/>
  <c r="H21" i="37"/>
  <c r="H10" i="37"/>
  <c r="H16" i="37"/>
  <c r="H14" i="37"/>
  <c r="L100" i="131"/>
  <c r="M100" i="131" s="1"/>
  <c r="A100" i="131"/>
  <c r="L99" i="131"/>
  <c r="M99" i="131" s="1"/>
  <c r="A99" i="131"/>
  <c r="L98" i="131"/>
  <c r="M98" i="131" s="1"/>
  <c r="A98" i="131"/>
  <c r="L97" i="131"/>
  <c r="M97" i="131" s="1"/>
  <c r="A97" i="131"/>
  <c r="L96" i="131"/>
  <c r="M96" i="131" s="1"/>
  <c r="A96" i="131"/>
  <c r="L95" i="131"/>
  <c r="M95" i="131" s="1"/>
  <c r="A95" i="131"/>
  <c r="L94" i="131"/>
  <c r="M94" i="131" s="1"/>
  <c r="A94" i="131"/>
  <c r="L93" i="131"/>
  <c r="M93" i="131" s="1"/>
  <c r="A93" i="131"/>
  <c r="L92" i="131"/>
  <c r="M92" i="131" s="1"/>
  <c r="A92" i="131"/>
  <c r="L91" i="131"/>
  <c r="M91" i="131" s="1"/>
  <c r="A91" i="131"/>
  <c r="L90" i="131"/>
  <c r="M90" i="131" s="1"/>
  <c r="A90" i="131"/>
  <c r="L89" i="131"/>
  <c r="M89" i="131" s="1"/>
  <c r="A89" i="131"/>
  <c r="L88" i="131"/>
  <c r="M88" i="131" s="1"/>
  <c r="A88" i="131"/>
  <c r="L87" i="131"/>
  <c r="M87" i="131" s="1"/>
  <c r="A87" i="131"/>
  <c r="L86" i="131"/>
  <c r="M86" i="131" s="1"/>
  <c r="A86" i="131"/>
  <c r="L85" i="131"/>
  <c r="M85" i="131" s="1"/>
  <c r="A85" i="131"/>
  <c r="L84" i="131"/>
  <c r="M84" i="131" s="1"/>
  <c r="A84" i="131"/>
  <c r="L83" i="131"/>
  <c r="M83" i="131" s="1"/>
  <c r="A83" i="131"/>
  <c r="L82" i="131"/>
  <c r="M82" i="131" s="1"/>
  <c r="A82" i="131"/>
  <c r="L81" i="131"/>
  <c r="M81" i="131" s="1"/>
  <c r="A81" i="131"/>
  <c r="L80" i="131"/>
  <c r="M80" i="131" s="1"/>
  <c r="A80" i="131"/>
  <c r="L79" i="131"/>
  <c r="M79" i="131" s="1"/>
  <c r="A79" i="131"/>
  <c r="L78" i="131"/>
  <c r="M78" i="131" s="1"/>
  <c r="A78" i="131"/>
  <c r="L77" i="131"/>
  <c r="M77" i="131" s="1"/>
  <c r="A77" i="131"/>
  <c r="L76" i="131"/>
  <c r="M76" i="131" s="1"/>
  <c r="A76" i="131"/>
  <c r="L75" i="131"/>
  <c r="M75" i="131" s="1"/>
  <c r="A75" i="131"/>
  <c r="L74" i="131"/>
  <c r="M74" i="131" s="1"/>
  <c r="A74" i="131"/>
  <c r="L73" i="131"/>
  <c r="M73" i="131" s="1"/>
  <c r="A73" i="131"/>
  <c r="L72" i="131"/>
  <c r="M72" i="131" s="1"/>
  <c r="A72" i="131"/>
  <c r="L71" i="131"/>
  <c r="M71" i="131" s="1"/>
  <c r="A71" i="131"/>
  <c r="L70" i="131"/>
  <c r="M70" i="131" s="1"/>
  <c r="A70" i="131"/>
  <c r="L69" i="131"/>
  <c r="M69" i="131" s="1"/>
  <c r="A69" i="131"/>
  <c r="L68" i="131"/>
  <c r="M68" i="131" s="1"/>
  <c r="A68" i="131"/>
  <c r="L67" i="131"/>
  <c r="M67" i="131" s="1"/>
  <c r="A67" i="131"/>
  <c r="L66" i="131"/>
  <c r="M66" i="131" s="1"/>
  <c r="A66" i="131"/>
  <c r="L65" i="131"/>
  <c r="M65" i="131" s="1"/>
  <c r="A65" i="131"/>
  <c r="L64" i="131"/>
  <c r="M64" i="131" s="1"/>
  <c r="A64" i="131"/>
  <c r="L63" i="131"/>
  <c r="M63" i="131" s="1"/>
  <c r="A63" i="131"/>
  <c r="L62" i="131"/>
  <c r="M62" i="131" s="1"/>
  <c r="A62" i="131"/>
  <c r="L61" i="131"/>
  <c r="M61" i="131" s="1"/>
  <c r="A61" i="131"/>
  <c r="L60" i="131"/>
  <c r="M60" i="131" s="1"/>
  <c r="A60" i="131"/>
  <c r="L59" i="131"/>
  <c r="M59" i="131" s="1"/>
  <c r="A59" i="131"/>
  <c r="L58" i="131"/>
  <c r="M58" i="131" s="1"/>
  <c r="A58" i="131"/>
  <c r="L57" i="131"/>
  <c r="M57" i="131" s="1"/>
  <c r="A57" i="131"/>
  <c r="L56" i="131"/>
  <c r="M56" i="131" s="1"/>
  <c r="A56" i="131"/>
  <c r="L55" i="131"/>
  <c r="M55" i="131" s="1"/>
  <c r="A55" i="131"/>
  <c r="L54" i="131"/>
  <c r="M54" i="131" s="1"/>
  <c r="A54" i="131"/>
  <c r="L53" i="131"/>
  <c r="M53" i="131" s="1"/>
  <c r="A53" i="131"/>
  <c r="L52" i="131"/>
  <c r="M52" i="131" s="1"/>
  <c r="A52" i="131"/>
  <c r="L51" i="131"/>
  <c r="M51" i="131" s="1"/>
  <c r="A51" i="131"/>
  <c r="L50" i="131"/>
  <c r="M50" i="131" s="1"/>
  <c r="A50" i="131"/>
  <c r="L49" i="131"/>
  <c r="M49" i="131" s="1"/>
  <c r="L48" i="131"/>
  <c r="M48" i="131" s="1"/>
  <c r="A48" i="131"/>
  <c r="L47" i="131"/>
  <c r="M47" i="131" s="1"/>
  <c r="A47" i="131"/>
  <c r="L46" i="131"/>
  <c r="M46" i="131" s="1"/>
  <c r="A46" i="131"/>
  <c r="L45" i="131"/>
  <c r="M45" i="131" s="1"/>
  <c r="A45" i="131"/>
  <c r="L44" i="131"/>
  <c r="M44" i="131" s="1"/>
  <c r="A44" i="131"/>
  <c r="L43" i="131"/>
  <c r="M43" i="131" s="1"/>
  <c r="A43" i="131"/>
  <c r="L42" i="131"/>
  <c r="M42" i="131" s="1"/>
  <c r="A42" i="131"/>
  <c r="M41" i="131"/>
  <c r="A41" i="131"/>
  <c r="M40" i="131"/>
  <c r="A40" i="131"/>
  <c r="L39" i="131"/>
  <c r="M39" i="131" s="1"/>
  <c r="A39" i="131"/>
  <c r="L38" i="131"/>
  <c r="M38" i="131" s="1"/>
  <c r="A38" i="131"/>
  <c r="M37" i="131"/>
  <c r="A37" i="131"/>
  <c r="M36" i="131"/>
  <c r="A36" i="131"/>
  <c r="L35" i="131"/>
  <c r="M35" i="131" s="1"/>
  <c r="A35" i="131"/>
  <c r="L34" i="131"/>
  <c r="M34" i="131" s="1"/>
  <c r="A34" i="131"/>
  <c r="L33" i="131"/>
  <c r="M33" i="131" s="1"/>
  <c r="A33" i="131"/>
  <c r="L32" i="131"/>
  <c r="M32" i="131" s="1"/>
  <c r="A32" i="131"/>
  <c r="L31" i="131"/>
  <c r="M31" i="131" s="1"/>
  <c r="A31" i="131"/>
  <c r="M30" i="131"/>
  <c r="A30" i="131"/>
  <c r="L29" i="131"/>
  <c r="M29" i="131" s="1"/>
  <c r="A29" i="131"/>
  <c r="L28" i="131"/>
  <c r="M28" i="131" s="1"/>
  <c r="A28" i="131"/>
  <c r="L27" i="131"/>
  <c r="M27" i="131" s="1"/>
  <c r="A27" i="131"/>
  <c r="L26" i="131"/>
  <c r="M26" i="131" s="1"/>
  <c r="A26" i="131"/>
  <c r="L25" i="131"/>
  <c r="M25" i="131" s="1"/>
  <c r="A25" i="131"/>
  <c r="L24" i="131"/>
  <c r="M24" i="131" s="1"/>
  <c r="L23" i="131"/>
  <c r="M23" i="131" s="1"/>
  <c r="A23" i="131"/>
  <c r="L22" i="131"/>
  <c r="M22" i="131" s="1"/>
  <c r="A22" i="131"/>
  <c r="L21" i="131"/>
  <c r="M21" i="131" s="1"/>
  <c r="A21" i="131"/>
  <c r="L20" i="131"/>
  <c r="M20" i="131" s="1"/>
  <c r="A20" i="131"/>
  <c r="L19" i="131"/>
  <c r="M19" i="131" s="1"/>
  <c r="A19" i="131"/>
  <c r="L18" i="131"/>
  <c r="M18" i="131" s="1"/>
  <c r="A18" i="131"/>
  <c r="L17" i="131"/>
  <c r="M17" i="131" s="1"/>
  <c r="A17" i="131"/>
  <c r="L16" i="131"/>
  <c r="M16" i="131" s="1"/>
  <c r="A16" i="131"/>
  <c r="L15" i="131"/>
  <c r="M15" i="131" s="1"/>
  <c r="A15" i="131"/>
  <c r="L14" i="131"/>
  <c r="M14" i="131" s="1"/>
  <c r="A14" i="131"/>
  <c r="L13" i="131"/>
  <c r="M13" i="131" s="1"/>
  <c r="A13" i="131"/>
  <c r="L12" i="131"/>
  <c r="M12" i="131" s="1"/>
  <c r="A12" i="131"/>
  <c r="L11" i="131"/>
  <c r="M11" i="131" s="1"/>
  <c r="A11" i="131"/>
  <c r="L10" i="131"/>
  <c r="M10" i="131" s="1"/>
  <c r="A10" i="131"/>
  <c r="L9" i="131"/>
  <c r="M9" i="131" s="1"/>
  <c r="A9" i="131"/>
  <c r="L8" i="131"/>
  <c r="M8" i="131" s="1"/>
  <c r="A8" i="131"/>
  <c r="L7" i="131"/>
  <c r="M7" i="131" s="1"/>
  <c r="A7" i="131"/>
  <c r="L6" i="131"/>
  <c r="M6" i="131" s="1"/>
  <c r="A6" i="131"/>
  <c r="A2" i="131"/>
  <c r="A1" i="131" s="1"/>
  <c r="L74" i="125" l="1"/>
  <c r="L28" i="125"/>
  <c r="L35" i="125"/>
  <c r="L41" i="125"/>
  <c r="L45" i="125"/>
  <c r="L49" i="125"/>
  <c r="L53" i="125"/>
  <c r="L57" i="125"/>
  <c r="L61" i="125"/>
  <c r="L65" i="125"/>
  <c r="L69" i="125"/>
  <c r="L73" i="125"/>
  <c r="L29" i="125"/>
  <c r="L32" i="125"/>
  <c r="L36" i="125"/>
  <c r="L38" i="125"/>
  <c r="L42" i="125"/>
  <c r="L46" i="125"/>
  <c r="L50" i="125"/>
  <c r="L54" i="125"/>
  <c r="L58" i="125"/>
  <c r="L62" i="125"/>
  <c r="L66" i="125"/>
  <c r="L70" i="125"/>
  <c r="L76" i="123"/>
  <c r="L72" i="123"/>
  <c r="L68" i="123"/>
  <c r="L64" i="123"/>
  <c r="L60" i="123"/>
  <c r="L56" i="123"/>
  <c r="L77" i="123"/>
  <c r="L73" i="123"/>
  <c r="L69" i="123"/>
  <c r="L65" i="123"/>
  <c r="L61" i="123"/>
  <c r="L57" i="123"/>
  <c r="L53" i="123"/>
  <c r="L78" i="123"/>
  <c r="L74" i="123"/>
  <c r="L70" i="123"/>
  <c r="L66" i="123"/>
  <c r="L62" i="123"/>
  <c r="L58" i="123"/>
  <c r="L54" i="123"/>
  <c r="L75" i="123"/>
  <c r="L71" i="123"/>
  <c r="L67" i="123"/>
  <c r="L63" i="123"/>
  <c r="L59" i="123"/>
  <c r="L55" i="123"/>
  <c r="L30" i="125"/>
  <c r="L33" i="125"/>
  <c r="L39" i="125"/>
  <c r="L43" i="125"/>
  <c r="L47" i="125"/>
  <c r="L51" i="125"/>
  <c r="L55" i="125"/>
  <c r="L59" i="125"/>
  <c r="L63" i="125"/>
  <c r="L67" i="125"/>
  <c r="L71" i="125"/>
  <c r="L75" i="125"/>
  <c r="L27" i="125"/>
  <c r="L31" i="125"/>
  <c r="L34" i="125"/>
  <c r="L37" i="125"/>
  <c r="L40" i="125"/>
  <c r="L44" i="125"/>
  <c r="L48" i="125"/>
  <c r="L52" i="125"/>
  <c r="L56" i="125"/>
  <c r="L60" i="125"/>
  <c r="L64" i="125"/>
  <c r="L68" i="125"/>
  <c r="L72" i="125"/>
  <c r="L76" i="125"/>
  <c r="L79" i="124"/>
  <c r="L78" i="124"/>
  <c r="L77" i="124"/>
  <c r="L76" i="124"/>
  <c r="L75" i="124"/>
  <c r="L74" i="124"/>
  <c r="L73" i="124"/>
  <c r="L72" i="124"/>
  <c r="L71" i="124"/>
  <c r="L70" i="124"/>
  <c r="L69" i="124"/>
  <c r="L68" i="124"/>
  <c r="L67" i="124"/>
  <c r="L66" i="124"/>
  <c r="L65" i="124"/>
  <c r="L64" i="124"/>
  <c r="L63" i="124"/>
  <c r="L62" i="124"/>
  <c r="L61" i="124"/>
  <c r="L60" i="124"/>
  <c r="L59" i="124"/>
  <c r="L58" i="124"/>
  <c r="L57" i="124"/>
  <c r="L56" i="124"/>
  <c r="L55" i="124"/>
  <c r="L54" i="124"/>
  <c r="L53" i="124"/>
  <c r="L52" i="124"/>
  <c r="L51" i="124"/>
  <c r="L50" i="124"/>
  <c r="L49" i="124"/>
  <c r="L48" i="124"/>
  <c r="L47" i="124"/>
  <c r="L46" i="124"/>
  <c r="L45" i="124"/>
  <c r="L44" i="124"/>
  <c r="L43" i="124"/>
  <c r="L42" i="124"/>
  <c r="L41" i="124"/>
  <c r="L40" i="124"/>
  <c r="L39" i="124"/>
  <c r="L38" i="124"/>
  <c r="L34" i="124"/>
  <c r="L37" i="124"/>
  <c r="L36" i="124"/>
  <c r="L35" i="124"/>
  <c r="L26" i="124"/>
  <c r="L30" i="124"/>
  <c r="L27" i="124"/>
  <c r="L33" i="124"/>
  <c r="L28" i="124"/>
  <c r="L31" i="124"/>
  <c r="L29" i="124"/>
  <c r="L32" i="124"/>
  <c r="H44" i="123" l="1"/>
  <c r="I44" i="123"/>
  <c r="I27" i="124"/>
  <c r="I29" i="124"/>
  <c r="I28" i="124"/>
  <c r="A2" i="128"/>
  <c r="A1" i="128" s="1"/>
  <c r="L100" i="114" l="1"/>
  <c r="A100" i="114"/>
  <c r="L99" i="114"/>
  <c r="A99" i="114"/>
  <c r="L98" i="114"/>
  <c r="A98" i="114"/>
  <c r="L97" i="114"/>
  <c r="A97" i="114"/>
  <c r="L96" i="114"/>
  <c r="A96" i="114"/>
  <c r="L95" i="114"/>
  <c r="A95" i="114"/>
  <c r="L94" i="114"/>
  <c r="A94" i="114"/>
  <c r="L93" i="114"/>
  <c r="A93" i="114"/>
  <c r="L92" i="114"/>
  <c r="A92" i="114"/>
  <c r="L91" i="114"/>
  <c r="A91" i="114"/>
  <c r="L90" i="114"/>
  <c r="A90" i="114"/>
  <c r="L89" i="114"/>
  <c r="A89" i="114"/>
  <c r="L88" i="114"/>
  <c r="A88" i="114"/>
  <c r="L87" i="114"/>
  <c r="A87" i="114"/>
  <c r="L86" i="114"/>
  <c r="A86" i="114"/>
  <c r="L85" i="114"/>
  <c r="A85" i="114"/>
  <c r="L84" i="114"/>
  <c r="A84" i="114"/>
  <c r="L83" i="114"/>
  <c r="A83" i="114"/>
  <c r="L82" i="114"/>
  <c r="A82" i="114"/>
  <c r="L81" i="114"/>
  <c r="A81" i="114"/>
  <c r="L80" i="114"/>
  <c r="A80" i="114"/>
  <c r="L79" i="114"/>
  <c r="A79" i="114"/>
  <c r="L78" i="114"/>
  <c r="A78" i="114"/>
  <c r="L77" i="114"/>
  <c r="A77" i="114"/>
  <c r="L76" i="114"/>
  <c r="A76" i="114"/>
  <c r="L75" i="114"/>
  <c r="A75" i="114"/>
  <c r="L74" i="114"/>
  <c r="A74" i="114"/>
  <c r="L73" i="114"/>
  <c r="A73" i="114"/>
  <c r="L72" i="114"/>
  <c r="A72" i="114"/>
  <c r="L71" i="114"/>
  <c r="A71" i="114"/>
  <c r="L70" i="114"/>
  <c r="A70" i="114"/>
  <c r="L69" i="114"/>
  <c r="A69" i="114"/>
  <c r="L68" i="114"/>
  <c r="A68" i="114"/>
  <c r="L67" i="114"/>
  <c r="A67" i="114"/>
  <c r="L66" i="114"/>
  <c r="A66" i="114"/>
  <c r="L65" i="114"/>
  <c r="A65" i="114"/>
  <c r="L64" i="114"/>
  <c r="A64" i="114"/>
  <c r="L63" i="114"/>
  <c r="A63" i="114"/>
  <c r="L62" i="114"/>
  <c r="A62" i="114"/>
  <c r="L61" i="114"/>
  <c r="A61" i="114"/>
  <c r="L60" i="114"/>
  <c r="A60" i="114"/>
  <c r="L59" i="114"/>
  <c r="A59" i="114"/>
  <c r="L58" i="114"/>
  <c r="A58" i="114"/>
  <c r="L57" i="114"/>
  <c r="A57" i="114"/>
  <c r="L56" i="114"/>
  <c r="A56" i="114"/>
  <c r="L55" i="114"/>
  <c r="A55" i="114"/>
  <c r="L54" i="114"/>
  <c r="A54" i="114"/>
  <c r="L53" i="114"/>
  <c r="A53" i="114"/>
  <c r="L52" i="114"/>
  <c r="A52" i="114"/>
  <c r="L51" i="114"/>
  <c r="A51" i="114"/>
  <c r="L50" i="114"/>
  <c r="A50" i="114"/>
  <c r="L49" i="114"/>
  <c r="A49" i="114"/>
  <c r="L48" i="114"/>
  <c r="A48" i="114"/>
  <c r="L47" i="114"/>
  <c r="A47" i="114"/>
  <c r="L46" i="114"/>
  <c r="A46" i="114"/>
  <c r="L45" i="114"/>
  <c r="A45" i="114"/>
  <c r="L44" i="114"/>
  <c r="A44" i="114"/>
  <c r="L43" i="114"/>
  <c r="A43" i="114"/>
  <c r="L42" i="114"/>
  <c r="A42" i="114"/>
  <c r="L41" i="114"/>
  <c r="A41" i="114"/>
  <c r="L40" i="114"/>
  <c r="A40" i="114"/>
  <c r="L39" i="114"/>
  <c r="A39" i="114"/>
  <c r="L38" i="114"/>
  <c r="A38" i="114"/>
  <c r="L37" i="114"/>
  <c r="A37" i="114"/>
  <c r="L36" i="114"/>
  <c r="A36" i="114"/>
  <c r="L35" i="114"/>
  <c r="A35" i="114"/>
  <c r="L34" i="114"/>
  <c r="A34" i="114"/>
  <c r="L33" i="114"/>
  <c r="A33" i="114"/>
  <c r="L32" i="114"/>
  <c r="A32" i="114"/>
  <c r="L31" i="114"/>
  <c r="A31" i="114"/>
  <c r="L30" i="114"/>
  <c r="A30" i="114"/>
  <c r="L29" i="114"/>
  <c r="A29" i="114"/>
  <c r="L28" i="114"/>
  <c r="A28" i="114"/>
  <c r="L27" i="114"/>
  <c r="A27" i="114"/>
  <c r="A26" i="114"/>
  <c r="A25" i="114"/>
  <c r="A24" i="114"/>
  <c r="A23" i="114"/>
  <c r="A22" i="114"/>
  <c r="A21" i="114"/>
  <c r="A20" i="114"/>
  <c r="A19" i="114"/>
  <c r="A18" i="114"/>
  <c r="A17" i="114"/>
  <c r="A15" i="114"/>
  <c r="A14" i="114"/>
  <c r="A13" i="114"/>
  <c r="A12" i="114"/>
  <c r="A11" i="114"/>
  <c r="A10" i="114"/>
  <c r="A7" i="114"/>
  <c r="A6" i="114"/>
  <c r="M5" i="114"/>
  <c r="A2" i="114"/>
  <c r="A1" i="114" s="1"/>
  <c r="K18" i="124" l="1"/>
  <c r="K10" i="124"/>
  <c r="I10" i="124" s="1"/>
  <c r="K10" i="125"/>
  <c r="I10" i="125" s="1"/>
  <c r="K9" i="124"/>
  <c r="I9" i="124" s="1"/>
  <c r="K16" i="124"/>
  <c r="I16" i="124" s="1"/>
  <c r="K8" i="124"/>
  <c r="I8" i="124" s="1"/>
  <c r="K8" i="125"/>
  <c r="I8" i="125" s="1"/>
  <c r="K15" i="124"/>
  <c r="I15" i="124" s="1"/>
  <c r="K7" i="124"/>
  <c r="I7" i="124" s="1"/>
  <c r="K12" i="124"/>
  <c r="I12" i="124" s="1"/>
  <c r="K11" i="124"/>
  <c r="I11" i="124" s="1"/>
  <c r="K14" i="124"/>
  <c r="I14" i="124" s="1"/>
  <c r="K6" i="124"/>
  <c r="I6" i="124" s="1"/>
  <c r="K9" i="125"/>
  <c r="I9" i="125" s="1"/>
  <c r="K13" i="124"/>
  <c r="I13" i="124" s="1"/>
  <c r="K7" i="125"/>
  <c r="I7" i="125" s="1"/>
  <c r="K7" i="123"/>
  <c r="I7" i="123" s="1"/>
  <c r="K15" i="123"/>
  <c r="I15" i="123" s="1"/>
  <c r="K23" i="123"/>
  <c r="I23" i="123" s="1"/>
  <c r="K8" i="123"/>
  <c r="I8" i="123" s="1"/>
  <c r="K16" i="123"/>
  <c r="I16" i="123" s="1"/>
  <c r="K24" i="123"/>
  <c r="I24" i="123" s="1"/>
  <c r="K20" i="123"/>
  <c r="I20" i="123" s="1"/>
  <c r="K9" i="123"/>
  <c r="I9" i="123" s="1"/>
  <c r="K17" i="123"/>
  <c r="I17" i="123" s="1"/>
  <c r="K25" i="123"/>
  <c r="I25" i="123" s="1"/>
  <c r="K10" i="123"/>
  <c r="I10" i="123" s="1"/>
  <c r="K18" i="123"/>
  <c r="I18" i="123" s="1"/>
  <c r="K26" i="123"/>
  <c r="I26" i="123" s="1"/>
  <c r="K28" i="123"/>
  <c r="I28" i="123" s="1"/>
  <c r="K11" i="123"/>
  <c r="I11" i="123" s="1"/>
  <c r="K19" i="123"/>
  <c r="I19" i="123" s="1"/>
  <c r="K27" i="123"/>
  <c r="I27" i="123" s="1"/>
  <c r="K12" i="123"/>
  <c r="I12" i="123" s="1"/>
  <c r="K13" i="123"/>
  <c r="I13" i="123" s="1"/>
  <c r="K21" i="123"/>
  <c r="I21" i="123" s="1"/>
  <c r="K29" i="123"/>
  <c r="I29" i="123" s="1"/>
  <c r="K14" i="123"/>
  <c r="I14" i="123" s="1"/>
  <c r="K22" i="123"/>
  <c r="I22" i="123" s="1"/>
  <c r="K30" i="123"/>
  <c r="I30" i="123" s="1"/>
  <c r="K6" i="123"/>
  <c r="I6" i="123" s="1"/>
  <c r="K14" i="37"/>
  <c r="I14" i="37" s="1"/>
  <c r="K22" i="37"/>
  <c r="I22" i="37" s="1"/>
  <c r="K27" i="37"/>
  <c r="K7" i="37"/>
  <c r="I7" i="37" s="1"/>
  <c r="K15" i="37"/>
  <c r="I15" i="37" s="1"/>
  <c r="K23" i="37"/>
  <c r="I23" i="37" s="1"/>
  <c r="K18" i="37"/>
  <c r="I18" i="37" s="1"/>
  <c r="K19" i="37"/>
  <c r="I19" i="37" s="1"/>
  <c r="K21" i="37"/>
  <c r="I21" i="37" s="1"/>
  <c r="K8" i="37"/>
  <c r="I8" i="37" s="1"/>
  <c r="K24" i="37"/>
  <c r="I24" i="37" s="1"/>
  <c r="K11" i="37"/>
  <c r="I11" i="37" s="1"/>
  <c r="K9" i="37"/>
  <c r="I9" i="37" s="1"/>
  <c r="K17" i="37"/>
  <c r="I17" i="37" s="1"/>
  <c r="K10" i="37"/>
  <c r="I10" i="37" s="1"/>
  <c r="K26" i="37"/>
  <c r="K12" i="37"/>
  <c r="I12" i="37" s="1"/>
  <c r="K20" i="37"/>
  <c r="I20" i="37" s="1"/>
  <c r="K6" i="37"/>
  <c r="I6" i="37" s="1"/>
  <c r="K13" i="37"/>
  <c r="I13" i="37" s="1"/>
  <c r="H14" i="123"/>
  <c r="H30" i="123"/>
  <c r="H38" i="123"/>
  <c r="H7" i="125"/>
  <c r="H9" i="123"/>
  <c r="H33" i="123"/>
  <c r="H10" i="125"/>
  <c r="H18" i="123"/>
  <c r="H34" i="123"/>
  <c r="H19" i="123"/>
  <c r="H35" i="123"/>
  <c r="H29" i="123"/>
  <c r="H7" i="123"/>
  <c r="H15" i="123"/>
  <c r="H23" i="123"/>
  <c r="H31" i="123"/>
  <c r="H39" i="123"/>
  <c r="H8" i="125"/>
  <c r="H8" i="123"/>
  <c r="H16" i="123"/>
  <c r="H24" i="123"/>
  <c r="H32" i="123"/>
  <c r="H6" i="123"/>
  <c r="H9" i="125"/>
  <c r="H17" i="123"/>
  <c r="H25" i="123"/>
  <c r="H10" i="123"/>
  <c r="H26" i="123"/>
  <c r="H11" i="123"/>
  <c r="H27" i="123"/>
  <c r="H20" i="123"/>
  <c r="H36" i="123"/>
  <c r="M16" i="114"/>
  <c r="K6" i="125" s="1"/>
  <c r="I6" i="125" s="1"/>
  <c r="M8" i="114"/>
  <c r="H40" i="123"/>
  <c r="M100" i="114"/>
  <c r="H9" i="124"/>
  <c r="H17" i="124"/>
  <c r="H24" i="124"/>
  <c r="H10" i="124"/>
  <c r="H18" i="124"/>
  <c r="H25" i="124"/>
  <c r="H27" i="124"/>
  <c r="H20" i="124"/>
  <c r="H29" i="124"/>
  <c r="H22" i="124"/>
  <c r="H11" i="124"/>
  <c r="H19" i="124"/>
  <c r="H13" i="124"/>
  <c r="H28" i="124"/>
  <c r="H14" i="124"/>
  <c r="H15" i="124"/>
  <c r="I19" i="124"/>
  <c r="M76" i="114"/>
  <c r="M10" i="114"/>
  <c r="M17" i="114"/>
  <c r="M23" i="114"/>
  <c r="M25" i="114"/>
  <c r="M27" i="114"/>
  <c r="M29" i="114"/>
  <c r="M31" i="114"/>
  <c r="M37" i="114"/>
  <c r="M39" i="114"/>
  <c r="M43" i="114"/>
  <c r="M49" i="114"/>
  <c r="M55" i="114"/>
  <c r="M59" i="114"/>
  <c r="M61" i="114"/>
  <c r="M71" i="114"/>
  <c r="M80" i="114"/>
  <c r="M84" i="114"/>
  <c r="M88" i="114"/>
  <c r="M94" i="114"/>
  <c r="M98" i="114"/>
  <c r="M6" i="114"/>
  <c r="K16" i="37" s="1"/>
  <c r="I16" i="37" s="1"/>
  <c r="M75" i="114"/>
  <c r="M9" i="114"/>
  <c r="M11" i="114"/>
  <c r="M13" i="114"/>
  <c r="K17" i="124" s="1"/>
  <c r="M15" i="114"/>
  <c r="M18" i="114"/>
  <c r="M20" i="114"/>
  <c r="M24" i="114"/>
  <c r="M26" i="114"/>
  <c r="M28" i="114"/>
  <c r="M30" i="114"/>
  <c r="M32" i="114"/>
  <c r="M36" i="114"/>
  <c r="M38" i="114"/>
  <c r="M40" i="114"/>
  <c r="M42" i="114"/>
  <c r="M44" i="114"/>
  <c r="M46" i="114"/>
  <c r="M48" i="114"/>
  <c r="M52" i="114"/>
  <c r="M56" i="114"/>
  <c r="M58" i="114"/>
  <c r="M60" i="114"/>
  <c r="M62" i="114"/>
  <c r="M64" i="114"/>
  <c r="M68" i="114"/>
  <c r="M72" i="114"/>
  <c r="M95" i="114"/>
  <c r="M74" i="114"/>
  <c r="M78" i="114"/>
  <c r="M81" i="114"/>
  <c r="M96" i="114"/>
  <c r="M69" i="114"/>
  <c r="M89" i="114"/>
  <c r="M50" i="114"/>
  <c r="M82" i="114"/>
  <c r="M97" i="114"/>
  <c r="M57" i="114"/>
  <c r="M63" i="114"/>
  <c r="M70" i="114"/>
  <c r="M19" i="114"/>
  <c r="M51" i="114"/>
  <c r="M83" i="114"/>
  <c r="M91" i="114"/>
  <c r="M45" i="114"/>
  <c r="M77" i="114"/>
  <c r="M12" i="114"/>
  <c r="I24" i="124"/>
  <c r="I26" i="124"/>
  <c r="I25" i="124"/>
  <c r="I21" i="124"/>
  <c r="I22" i="124"/>
  <c r="I23" i="124"/>
  <c r="I17" i="124"/>
  <c r="I18" i="124"/>
  <c r="I20" i="124"/>
  <c r="M92" i="114"/>
  <c r="M99" i="114"/>
  <c r="M33" i="114"/>
  <c r="M65" i="114"/>
  <c r="M21" i="114"/>
  <c r="M53" i="114"/>
  <c r="M85" i="114"/>
  <c r="M93" i="114"/>
  <c r="M34" i="114"/>
  <c r="M66" i="114"/>
  <c r="M7" i="114"/>
  <c r="K25" i="37" s="1"/>
  <c r="M22" i="114"/>
  <c r="M41" i="114"/>
  <c r="M47" i="114"/>
  <c r="M54" i="114"/>
  <c r="M73" i="114"/>
  <c r="M79" i="114"/>
  <c r="M86" i="114"/>
  <c r="M14" i="114"/>
  <c r="M35" i="114"/>
  <c r="M67" i="114"/>
  <c r="M87" i="114"/>
  <c r="M90" i="114"/>
  <c r="J17" i="125" l="1"/>
  <c r="J12" i="125"/>
  <c r="J6" i="125"/>
  <c r="J13" i="125"/>
  <c r="J18" i="125"/>
  <c r="J11" i="125"/>
  <c r="J14" i="125"/>
  <c r="J16" i="125"/>
  <c r="J15" i="125"/>
  <c r="J10" i="125"/>
  <c r="H13" i="123"/>
  <c r="H28" i="123"/>
  <c r="H6" i="125"/>
  <c r="H22" i="123"/>
  <c r="H12" i="123"/>
  <c r="H24" i="125"/>
  <c r="H22" i="125"/>
  <c r="H21" i="125"/>
  <c r="H25" i="125"/>
  <c r="H23" i="125"/>
  <c r="H19" i="125"/>
  <c r="H20" i="125"/>
  <c r="H26" i="125"/>
  <c r="H43" i="123"/>
  <c r="H42" i="123"/>
  <c r="H37" i="123"/>
  <c r="H21" i="123"/>
  <c r="H26" i="124"/>
  <c r="H16" i="124"/>
  <c r="H12" i="124"/>
  <c r="H7" i="124"/>
  <c r="H21" i="124"/>
  <c r="H23" i="124"/>
  <c r="H6" i="124"/>
  <c r="H8" i="124"/>
  <c r="I31" i="37"/>
  <c r="H31" i="37"/>
  <c r="I33" i="37"/>
  <c r="H33" i="37"/>
  <c r="H30" i="37"/>
  <c r="I30" i="37"/>
  <c r="H32" i="37"/>
  <c r="I32" i="37"/>
  <c r="H28" i="37"/>
  <c r="I28" i="37"/>
  <c r="H27" i="37"/>
  <c r="I27" i="37"/>
  <c r="H29" i="37"/>
  <c r="I29" i="37"/>
  <c r="I26" i="37"/>
  <c r="H26" i="37"/>
  <c r="H7" i="37"/>
  <c r="J15" i="37" l="1"/>
  <c r="J19" i="37"/>
  <c r="J11" i="37"/>
  <c r="J22" i="37"/>
  <c r="J8" i="37"/>
  <c r="J21" i="37"/>
  <c r="J25" i="37"/>
  <c r="J9" i="37"/>
  <c r="J16" i="37"/>
  <c r="J17" i="37"/>
  <c r="J10" i="37"/>
  <c r="J23" i="37"/>
  <c r="J18" i="37"/>
  <c r="J12" i="37"/>
  <c r="J13" i="37"/>
  <c r="J20" i="37"/>
  <c r="J24" i="37"/>
  <c r="J14" i="37"/>
  <c r="H41" i="123"/>
  <c r="J42" i="123" l="1"/>
  <c r="J28" i="124"/>
  <c r="J29" i="124"/>
  <c r="J27" i="124"/>
  <c r="J44" i="123"/>
  <c r="J43" i="123"/>
  <c r="J37" i="123"/>
  <c r="J12" i="123"/>
  <c r="J11" i="124"/>
  <c r="J16" i="124"/>
  <c r="J23" i="124"/>
  <c r="J15" i="124"/>
  <c r="J12" i="124"/>
  <c r="J22" i="124"/>
  <c r="J24" i="124"/>
  <c r="J19" i="124"/>
  <c r="J18" i="124"/>
  <c r="J17" i="124"/>
  <c r="J13" i="124"/>
  <c r="J14" i="124"/>
  <c r="J20" i="124"/>
  <c r="J25" i="124"/>
  <c r="J26" i="124"/>
  <c r="J21" i="124"/>
  <c r="J20" i="123"/>
  <c r="J35" i="123"/>
  <c r="J16" i="123"/>
  <c r="J27" i="123"/>
  <c r="J32" i="123"/>
  <c r="J41" i="123"/>
  <c r="J28" i="123"/>
  <c r="J24" i="123"/>
  <c r="J15" i="123"/>
  <c r="J34" i="123"/>
  <c r="J33" i="123"/>
  <c r="J39" i="123"/>
  <c r="J21" i="123"/>
  <c r="J8" i="123"/>
  <c r="J14" i="123"/>
  <c r="J36" i="123"/>
  <c r="J18" i="123"/>
  <c r="J31" i="123"/>
  <c r="J19" i="123"/>
  <c r="J38" i="123"/>
  <c r="J23" i="123"/>
  <c r="J17" i="123"/>
  <c r="J7" i="123"/>
  <c r="J40" i="123"/>
  <c r="J10" i="123"/>
  <c r="J26" i="123"/>
  <c r="J22" i="123"/>
  <c r="J29" i="123"/>
  <c r="J13" i="123"/>
  <c r="J11" i="123"/>
  <c r="J30" i="123"/>
  <c r="J6" i="124"/>
  <c r="J10" i="124"/>
  <c r="J8" i="124"/>
  <c r="J9" i="124"/>
  <c r="J6" i="123"/>
  <c r="J7" i="124"/>
  <c r="J8" i="125"/>
  <c r="J7" i="125"/>
  <c r="J9" i="125"/>
  <c r="J25" i="123"/>
  <c r="J9" i="123"/>
  <c r="L54" i="37" l="1"/>
  <c r="L53" i="37"/>
  <c r="L67" i="37"/>
  <c r="L71" i="37"/>
  <c r="L50" i="37"/>
  <c r="L66" i="37"/>
  <c r="L70" i="37"/>
  <c r="L69" i="37"/>
  <c r="L64" i="37"/>
  <c r="L49" i="37"/>
  <c r="L65" i="37"/>
  <c r="L68" i="37"/>
  <c r="L72" i="37"/>
  <c r="H6" i="37" l="1"/>
  <c r="J33" i="37" l="1"/>
  <c r="J32" i="37"/>
  <c r="J31" i="37"/>
  <c r="J30" i="37"/>
  <c r="J29" i="37"/>
  <c r="J26" i="37"/>
  <c r="J27" i="37"/>
  <c r="J28" i="37"/>
  <c r="J7" i="37"/>
  <c r="J6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<sst xmlns="http://schemas.openxmlformats.org/spreadsheetml/2006/main" count="1057" uniqueCount="402">
  <si>
    <t>2024 TETRATHLON LEADERBOARD</t>
  </si>
  <si>
    <t>Tetrathlon LB</t>
  </si>
  <si>
    <t>90-105 12-24</t>
  </si>
  <si>
    <t>OFF THE TRACK</t>
  </si>
  <si>
    <t xml:space="preserve">Current </t>
  </si>
  <si>
    <t>Nomination</t>
  </si>
  <si>
    <t>Rid.</t>
  </si>
  <si>
    <t>#</t>
  </si>
  <si>
    <t xml:space="preserve">Total </t>
  </si>
  <si>
    <t>Final</t>
  </si>
  <si>
    <t>BEV1</t>
  </si>
  <si>
    <t>MOR</t>
  </si>
  <si>
    <t>SC24</t>
  </si>
  <si>
    <t>BUSS</t>
  </si>
  <si>
    <t>BEV2</t>
  </si>
  <si>
    <t xml:space="preserve"> Rider</t>
  </si>
  <si>
    <t xml:space="preserve">Horse </t>
  </si>
  <si>
    <t>Racing Name/Passport</t>
  </si>
  <si>
    <t>Pony Club</t>
  </si>
  <si>
    <t>Date</t>
  </si>
  <si>
    <t>Age</t>
  </si>
  <si>
    <t>Events</t>
  </si>
  <si>
    <t>Points</t>
  </si>
  <si>
    <t>Placings</t>
  </si>
  <si>
    <t>9-10 Mar</t>
  </si>
  <si>
    <t>23-24 Mar</t>
  </si>
  <si>
    <t>28-29 Sep</t>
  </si>
  <si>
    <t>26-27 Oct</t>
  </si>
  <si>
    <t>Rider</t>
  </si>
  <si>
    <t>Horses</t>
  </si>
  <si>
    <t>#E</t>
  </si>
  <si>
    <t>Placing</t>
  </si>
  <si>
    <t>95</t>
  </si>
  <si>
    <t>Gabby Wells</t>
  </si>
  <si>
    <t>Balmax</t>
  </si>
  <si>
    <t>Wallangarra</t>
  </si>
  <si>
    <t>Caitlin Worth</t>
  </si>
  <si>
    <t>Fingers Crossed</t>
  </si>
  <si>
    <t>The Beltman</t>
  </si>
  <si>
    <t>Sienna Owen</t>
  </si>
  <si>
    <t>Majestic Hunter</t>
  </si>
  <si>
    <t xml:space="preserve">Majestic Hunter </t>
  </si>
  <si>
    <t>Albany</t>
  </si>
  <si>
    <t>Ryan Frantom</t>
  </si>
  <si>
    <t>Newhope Sparks Fly</t>
  </si>
  <si>
    <t>Vanua Balavu</t>
  </si>
  <si>
    <t>Gidgegannup</t>
  </si>
  <si>
    <t>Campbell Black</t>
  </si>
  <si>
    <t>Missy</t>
  </si>
  <si>
    <t>Taliah Hill</t>
  </si>
  <si>
    <t>Clare Downs Ballyshannon</t>
  </si>
  <si>
    <t xml:space="preserve">Gidgegannup </t>
  </si>
  <si>
    <t/>
  </si>
  <si>
    <t>2022 TETRATHLON LEADERBOARD</t>
  </si>
  <si>
    <t>80-85 10-24</t>
  </si>
  <si>
    <t>Current Club</t>
  </si>
  <si>
    <t>22-23 Mar</t>
  </si>
  <si>
    <t>85</t>
  </si>
  <si>
    <t>80</t>
  </si>
  <si>
    <t>Mikayla Owen</t>
  </si>
  <si>
    <t>Rebel Flight</t>
  </si>
  <si>
    <t>Emmi Kneale</t>
  </si>
  <si>
    <t>Montana (Descardo Montana 2)</t>
  </si>
  <si>
    <t>Serpentine</t>
  </si>
  <si>
    <t>Millie Hardman</t>
  </si>
  <si>
    <t>Charisma Beethoven</t>
  </si>
  <si>
    <t>Wanneroo</t>
  </si>
  <si>
    <t>Ayla Griffiths-Barnett</t>
  </si>
  <si>
    <t>Django Park Hostwin Pegasus</t>
  </si>
  <si>
    <t xml:space="preserve">Hostwin Pegasus </t>
  </si>
  <si>
    <t>Warren</t>
  </si>
  <si>
    <t>Miss Miracle</t>
  </si>
  <si>
    <t xml:space="preserve">Koa Doyle </t>
  </si>
  <si>
    <t xml:space="preserve">Maddilyn </t>
  </si>
  <si>
    <t xml:space="preserve">ima surt </t>
  </si>
  <si>
    <t>Leah Priest</t>
  </si>
  <si>
    <t>Christopher Robin</t>
  </si>
  <si>
    <t>Bonnie Rock</t>
  </si>
  <si>
    <t>Sophie Mosey-Weate</t>
  </si>
  <si>
    <t>Gordon Park Capriccio</t>
  </si>
  <si>
    <t>Ellie Steele</t>
  </si>
  <si>
    <t>Bryceana Wildest Dreams</t>
  </si>
  <si>
    <t xml:space="preserve">Swan valley </t>
  </si>
  <si>
    <t>Koa Doyle</t>
  </si>
  <si>
    <t>Sundae</t>
  </si>
  <si>
    <t xml:space="preserve">Albany </t>
  </si>
  <si>
    <t>Frenchie</t>
  </si>
  <si>
    <t xml:space="preserve">Monsuier De Lune - Frenchie </t>
  </si>
  <si>
    <t xml:space="preserve">Albany Pony Club </t>
  </si>
  <si>
    <t>60-75 2-24</t>
  </si>
  <si>
    <t>65</t>
  </si>
  <si>
    <t>60</t>
  </si>
  <si>
    <t>Joshua Duncan</t>
  </si>
  <si>
    <t>Tyalla Oriole</t>
  </si>
  <si>
    <t>Mortlock</t>
  </si>
  <si>
    <t>Becky Stride</t>
  </si>
  <si>
    <t>Makutu</t>
  </si>
  <si>
    <t xml:space="preserve">Willow Bennett </t>
  </si>
  <si>
    <t xml:space="preserve">Westwood Royal Romeo </t>
  </si>
  <si>
    <t xml:space="preserve">Beelo-Bi Thorpedo </t>
  </si>
  <si>
    <t>Maddilyn</t>
  </si>
  <si>
    <t>Annabel Creek</t>
  </si>
  <si>
    <t>Koyuna Last Dance</t>
  </si>
  <si>
    <t>Busselton</t>
  </si>
  <si>
    <t>Shannon Meakins</t>
  </si>
  <si>
    <t>Karma Park Esprit</t>
  </si>
  <si>
    <t>Orange Grove</t>
  </si>
  <si>
    <t>Jace Budd-Doyle</t>
  </si>
  <si>
    <t>Chariles Playinacre</t>
  </si>
  <si>
    <t>Eastern Hills</t>
  </si>
  <si>
    <t>Hailey Snyman</t>
  </si>
  <si>
    <t>Gordon Park Smarty Pants</t>
  </si>
  <si>
    <t>Orange Grove Horse</t>
  </si>
  <si>
    <t>Aleska Wearne</t>
  </si>
  <si>
    <t>Bertie De Luxe</t>
  </si>
  <si>
    <t>Lincoln Priest</t>
  </si>
  <si>
    <t>Felix</t>
  </si>
  <si>
    <t>Charlize Tyler</t>
  </si>
  <si>
    <t>Trapalanda Downs Peter Pan</t>
  </si>
  <si>
    <t>Peel Metropolitan</t>
  </si>
  <si>
    <t>Everlee Tyler</t>
  </si>
  <si>
    <t>Yartarla Park Wishlist</t>
  </si>
  <si>
    <t>Lara Silinger</t>
  </si>
  <si>
    <t>Sullivan Swift</t>
  </si>
  <si>
    <t>Kate Banner</t>
  </si>
  <si>
    <t>Over The Rainbow</t>
  </si>
  <si>
    <t>Elaria Atheis</t>
  </si>
  <si>
    <t>Wildwood Beyond Paradise</t>
  </si>
  <si>
    <t>Horsemens</t>
  </si>
  <si>
    <t>Seren Esposito</t>
  </si>
  <si>
    <t>Beelo Bi Golden Girl</t>
  </si>
  <si>
    <t xml:space="preserve">Wanneroo </t>
  </si>
  <si>
    <t>Lexi O'Neill</t>
  </si>
  <si>
    <t>Tiaja Park Foxy</t>
  </si>
  <si>
    <t>Dardanup</t>
  </si>
  <si>
    <t>Ainsley Smith</t>
  </si>
  <si>
    <t>Karadal Wizard</t>
  </si>
  <si>
    <t>Spalding</t>
  </si>
  <si>
    <t>Florence Wilson</t>
  </si>
  <si>
    <t>Paddy</t>
  </si>
  <si>
    <t>Kellerberrin</t>
  </si>
  <si>
    <t>Pippa O'Neill</t>
  </si>
  <si>
    <t>Jack</t>
  </si>
  <si>
    <t>45-55 8-24</t>
  </si>
  <si>
    <t>45</t>
  </si>
  <si>
    <t>Olivia Stephens</t>
  </si>
  <si>
    <t>Barney</t>
  </si>
  <si>
    <t>Sophie Tennant</t>
  </si>
  <si>
    <t>Jechuja Romany Heart</t>
  </si>
  <si>
    <t>Swan Valley</t>
  </si>
  <si>
    <t>Mia Bradshaw</t>
  </si>
  <si>
    <t>Ascot Magnum Silk</t>
  </si>
  <si>
    <t>Miley Gossage</t>
  </si>
  <si>
    <t>Chief</t>
  </si>
  <si>
    <t>Jye Gossage</t>
  </si>
  <si>
    <t>Windsong Joseph</t>
  </si>
  <si>
    <t>Mia Stephens</t>
  </si>
  <si>
    <t>Holland Park Geneva</t>
  </si>
  <si>
    <t>Ava Stephens</t>
  </si>
  <si>
    <t>Shilo</t>
  </si>
  <si>
    <t>Charlotte Henshall</t>
  </si>
  <si>
    <t>HP Sweetest Edition</t>
  </si>
  <si>
    <t>Margaret River</t>
  </si>
  <si>
    <t>Claire Downs Indie</t>
  </si>
  <si>
    <t>Tahnee Jones</t>
  </si>
  <si>
    <t>Rory</t>
  </si>
  <si>
    <t xml:space="preserve">Mortlock </t>
  </si>
  <si>
    <t>Jemma Kniveton</t>
  </si>
  <si>
    <t>Lonelyplains Poppet</t>
  </si>
  <si>
    <t>Kate Watkins</t>
  </si>
  <si>
    <t>Applewood Classic Deluxe</t>
  </si>
  <si>
    <t>Lauren Smith</t>
  </si>
  <si>
    <t>Violet</t>
  </si>
  <si>
    <t xml:space="preserve">Bonnie Rock </t>
  </si>
  <si>
    <t xml:space="preserve">Pippa Jakovich </t>
  </si>
  <si>
    <t>Sir Dusty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</si>
  <si>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</si>
  <si>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</si>
  <si>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</si>
  <si>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</si>
  <si>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</si>
  <si>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</si>
  <si>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</si>
  <si>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Not Eligible for Bonus Points</t>
  </si>
  <si>
    <t>Eligible for 1 Bonus Point</t>
  </si>
  <si>
    <t>Eligible for 2 Bonus Points</t>
  </si>
  <si>
    <t>Avon Valley Showjumping &amp; Pony Club</t>
  </si>
  <si>
    <t>Albany Pony Club</t>
  </si>
  <si>
    <t>Carnarvon Horse &amp; Pony Club</t>
  </si>
  <si>
    <t>Baldivis Equestrian &amp; Pony Club Inc.</t>
  </si>
  <si>
    <t>Blackwood Horse &amp; Pony Club</t>
  </si>
  <si>
    <t>Esperance Pony Club</t>
  </si>
  <si>
    <t>Beverley Horse &amp; Pony Club</t>
  </si>
  <si>
    <t>Bonnie Rock Horse &amp; Pony Club</t>
  </si>
  <si>
    <t>Kalgoorlie District Pony Club Inc.</t>
  </si>
  <si>
    <t>Bunbury Horse &amp; Pony Club</t>
  </si>
  <si>
    <t>Bruce Rock Pony Club</t>
  </si>
  <si>
    <t>Karratha &amp; King Bay Horse &amp; Pony Club</t>
  </si>
  <si>
    <t>Busselton Horse &amp; Pony Club</t>
  </si>
  <si>
    <t>Denmark Pony Club</t>
  </si>
  <si>
    <t>Port Hedland Horse &amp; Pony Club</t>
  </si>
  <si>
    <t>Capel Horse &amp; Pony Club</t>
  </si>
  <si>
    <t>Katanning &amp; Districts Pony Club</t>
  </si>
  <si>
    <t>Central Midlands Riding &amp; Pony Club</t>
  </si>
  <si>
    <t>King River Pony Club</t>
  </si>
  <si>
    <t>Collie Horse &amp; Pony Club</t>
  </si>
  <si>
    <t>Kojonup Pony Club</t>
  </si>
  <si>
    <t>Dardanup Horse &amp; Pony Club</t>
  </si>
  <si>
    <t>Margaret River Horse &amp; Pony Club</t>
  </si>
  <si>
    <t>Darling Range Horse &amp; Pony Club</t>
  </si>
  <si>
    <t>Mayanup Horse &amp; Pony Club</t>
  </si>
  <si>
    <t>Darlington Pony Club</t>
  </si>
  <si>
    <t>Mingenew Horse &amp; Pony Club</t>
  </si>
  <si>
    <t>Dryandra Pony Club</t>
  </si>
  <si>
    <t>Moonyoonooka Horse &amp; Pony Club</t>
  </si>
  <si>
    <t>Eastern Hills Horse &amp; Pony Club</t>
  </si>
  <si>
    <t>Spalding Horse &amp; Pony Club</t>
  </si>
  <si>
    <t>Gidgegannup Horse &amp; Pony Club</t>
  </si>
  <si>
    <t>Wagin Riding &amp; Pony Club</t>
  </si>
  <si>
    <t>Gosnells Riding &amp; Pony Club</t>
  </si>
  <si>
    <t>Walkaway Pony Club</t>
  </si>
  <si>
    <t>Horsemen’s Pony Club</t>
  </si>
  <si>
    <t>Warren Pony Club</t>
  </si>
  <si>
    <t>Kellerberrin Riding &amp; Pony Club</t>
  </si>
  <si>
    <t>West Plantagenet Pony Club</t>
  </si>
  <si>
    <t>Log Fence Pony Club</t>
  </si>
  <si>
    <t>Mortlock Pony Club</t>
  </si>
  <si>
    <t>Mt Bakewell Horse &amp; Pony Club</t>
  </si>
  <si>
    <t>Murray Horse &amp; Pony Club</t>
  </si>
  <si>
    <t>Wellington District Pony Club</t>
  </si>
  <si>
    <t>York Pony Club</t>
  </si>
  <si>
    <t>Wallangarra Riding &amp; Pony Club</t>
  </si>
  <si>
    <t>Walliston Riding &amp; Pony Club</t>
  </si>
  <si>
    <t>Wanneroo Horse &amp; Pony Club</t>
  </si>
  <si>
    <t>Woodridge Horse &amp; Pony Club</t>
  </si>
  <si>
    <t>Wooroloo Horse &amp; Pony Club</t>
  </si>
  <si>
    <t>Tet Pony Club</t>
  </si>
  <si>
    <t>Event Name:</t>
  </si>
  <si>
    <t>BeverleyTetrathlon</t>
  </si>
  <si>
    <t>Event Date:</t>
  </si>
  <si>
    <t>Regional Bonus Points</t>
  </si>
  <si>
    <t>PLEASE INCLUDE ALL RESULTS (not just top 6 places)</t>
  </si>
  <si>
    <t>Region 1, 2 or 3 Refer to the RBPS Tab</t>
  </si>
  <si>
    <t>Auto CONCAT</t>
  </si>
  <si>
    <t>Level</t>
  </si>
  <si>
    <t>Riders Name</t>
  </si>
  <si>
    <t>Horses Name</t>
  </si>
  <si>
    <t>PC ID</t>
  </si>
  <si>
    <t>Riders Club</t>
  </si>
  <si>
    <t>Final Score</t>
  </si>
  <si>
    <t>Place</t>
  </si>
  <si>
    <t>Auto Points</t>
  </si>
  <si>
    <t>Which Region is your Club?</t>
  </si>
  <si>
    <t>45 - 55</t>
  </si>
  <si>
    <t>60 - 75</t>
  </si>
  <si>
    <t>80 - 85</t>
  </si>
  <si>
    <t>90 - 105</t>
  </si>
  <si>
    <t xml:space="preserve"> If collected</t>
  </si>
  <si>
    <t>Hannah Rose</t>
  </si>
  <si>
    <t>Dusty</t>
  </si>
  <si>
    <t>Reuben Wegner</t>
  </si>
  <si>
    <t>Denzel</t>
  </si>
  <si>
    <t>Adelle Hoddy</t>
  </si>
  <si>
    <t>Penrhys Special Edition</t>
  </si>
  <si>
    <t>Charlotte Miller</t>
  </si>
  <si>
    <t>Bailey</t>
  </si>
  <si>
    <t>Jessica Maxwell</t>
  </si>
  <si>
    <t>Shadylane Late Edition</t>
  </si>
  <si>
    <t>Ruth Elsegood</t>
  </si>
  <si>
    <t>Ghus</t>
  </si>
  <si>
    <t>Dan Wiese</t>
  </si>
  <si>
    <t>Biara Flyer</t>
  </si>
  <si>
    <t>Bill Wiese</t>
  </si>
  <si>
    <t>Three Votes</t>
  </si>
  <si>
    <t>MORTLOCK PONY CLUB TETRATHLON</t>
  </si>
  <si>
    <t>9-10 March 2024</t>
  </si>
  <si>
    <t>Jessie Magda</t>
  </si>
  <si>
    <t>Ari</t>
  </si>
  <si>
    <t>Ruby Haggerty</t>
  </si>
  <si>
    <t>Ellie</t>
  </si>
  <si>
    <t>Voilet</t>
  </si>
  <si>
    <t>Sully</t>
  </si>
  <si>
    <t>`</t>
  </si>
  <si>
    <t>Emily Maxwell</t>
  </si>
  <si>
    <t>Desaview Spring Edition</t>
  </si>
  <si>
    <t>Isabel Vernon</t>
  </si>
  <si>
    <t>The Cruel Sea</t>
  </si>
  <si>
    <t>Kalinda Gussimons</t>
  </si>
  <si>
    <t>Zoe Vernon</t>
  </si>
  <si>
    <t>Willow</t>
  </si>
  <si>
    <t>Billwiese</t>
  </si>
  <si>
    <t>Emma Wiese</t>
  </si>
  <si>
    <t>Valentino Man</t>
  </si>
  <si>
    <t>SERPENTINE TETRATHLON</t>
  </si>
  <si>
    <t>Example Rider A</t>
  </si>
  <si>
    <t xml:space="preserve">Example Horse </t>
  </si>
  <si>
    <t>Example Club</t>
  </si>
  <si>
    <t>Example Rider</t>
  </si>
  <si>
    <t>State Tetrathlon Championships</t>
  </si>
  <si>
    <t>23-24 March 24</t>
  </si>
  <si>
    <t>DOUBLE CHAMPS POINTS</t>
  </si>
  <si>
    <t>Isabelle Cox</t>
  </si>
  <si>
    <t>Counter Offer</t>
  </si>
  <si>
    <t>Felicity Ericsson</t>
  </si>
  <si>
    <t>Royal Prestige</t>
  </si>
  <si>
    <t>Kaitlyn Brown</t>
  </si>
  <si>
    <t>Mellandra Touch of Class</t>
  </si>
  <si>
    <t>Stella Brown</t>
  </si>
  <si>
    <t>Brayside Forever After</t>
  </si>
  <si>
    <t>Willow Hawkins</t>
  </si>
  <si>
    <t>Ragnar Lothbrok</t>
  </si>
  <si>
    <t>Taiah Curtis</t>
  </si>
  <si>
    <t>Eydis</t>
  </si>
  <si>
    <t>Zarli Curtis</t>
  </si>
  <si>
    <t>Protectable</t>
  </si>
  <si>
    <t>Ivy Colebrook</t>
  </si>
  <si>
    <t>Pixie</t>
  </si>
  <si>
    <t>Imogen O'Hehir</t>
  </si>
  <si>
    <t>Luvash Cassie</t>
  </si>
  <si>
    <t>Zara Officer</t>
  </si>
  <si>
    <t>Limehill Royal Jester</t>
  </si>
  <si>
    <t>Karlinda Gusimmons</t>
  </si>
  <si>
    <t>Sophie Mosey</t>
  </si>
  <si>
    <t>Willow Bennett</t>
  </si>
  <si>
    <t>Beelo-Bi Thorpedo</t>
  </si>
  <si>
    <t>Over the Rainbow</t>
  </si>
  <si>
    <t>Tameaka Smith</t>
  </si>
  <si>
    <t>Clare Downs Gandalf</t>
  </si>
  <si>
    <t>Eddie</t>
  </si>
  <si>
    <t>Sophie Appleby</t>
  </si>
  <si>
    <t>Penley Marco Polo</t>
  </si>
  <si>
    <t>Jasmine Fisher</t>
  </si>
  <si>
    <t>Maraahn El Shamae</t>
  </si>
  <si>
    <t>Sienna McKimm</t>
  </si>
  <si>
    <t>Rio Cambria Integrity</t>
  </si>
  <si>
    <t>Hannah Steinhoff</t>
  </si>
  <si>
    <t>Willowie Wild Child</t>
  </si>
  <si>
    <t>Makuta</t>
  </si>
  <si>
    <t>Beelo-Bi Golden Girl</t>
  </si>
  <si>
    <t>Molly Hill</t>
  </si>
  <si>
    <t>Sassy but Classy</t>
  </si>
  <si>
    <t>Sara Scott</t>
  </si>
  <si>
    <t>Salisbury Magic Affair</t>
  </si>
  <si>
    <t>Ruby Neame-Luty</t>
  </si>
  <si>
    <t>Wendamar Nia</t>
  </si>
  <si>
    <t>Marlie Helliwell</t>
  </si>
  <si>
    <t>Bralgon Hottshott</t>
  </si>
  <si>
    <t>Amelia Speed</t>
  </si>
  <si>
    <t>Secret</t>
  </si>
  <si>
    <t>Tracey Jooste</t>
  </si>
  <si>
    <t>Hunter's Choice</t>
  </si>
  <si>
    <t>Alice Colebrook</t>
  </si>
  <si>
    <t>Celestine Winston</t>
  </si>
  <si>
    <t>Sienna Balinski</t>
  </si>
  <si>
    <t>Tamblyn Park Image</t>
  </si>
  <si>
    <t>Kaylee Thompson</t>
  </si>
  <si>
    <t>Comanche</t>
  </si>
  <si>
    <t>Harriet Dickinson</t>
  </si>
  <si>
    <t>George</t>
  </si>
  <si>
    <t>Bella Pearce</t>
  </si>
  <si>
    <t>Bungullastud Impact</t>
  </si>
  <si>
    <t>Kate Berzins</t>
  </si>
  <si>
    <t>Peppa Mint</t>
  </si>
  <si>
    <t>28-29 September 2024</t>
  </si>
  <si>
    <t>26-27 October 2024</t>
  </si>
  <si>
    <t>Avarna McDonald</t>
  </si>
  <si>
    <t xml:space="preserve">Parkiarrup Bundarlee </t>
  </si>
  <si>
    <t>Peel PC</t>
  </si>
  <si>
    <t>Pippa Black</t>
  </si>
  <si>
    <t>Trapalanda Downs Pegasus</t>
  </si>
  <si>
    <t>Alyssa O'Neil</t>
  </si>
  <si>
    <t>Madelyn Mcdonagh</t>
  </si>
  <si>
    <t>Sienna Mckimm</t>
  </si>
  <si>
    <t>Olivia Lindo</t>
  </si>
  <si>
    <t>Luisa Shave</t>
  </si>
  <si>
    <t>Harriet Forrest</t>
  </si>
  <si>
    <t>Tayledras Cymry</t>
  </si>
  <si>
    <t>Dude</t>
  </si>
  <si>
    <t>Follyfoot Alchemy</t>
  </si>
  <si>
    <t>Money Matters</t>
  </si>
  <si>
    <t>Ardi</t>
  </si>
  <si>
    <t>Cambria Integrity</t>
  </si>
  <si>
    <t>Shizsaad</t>
  </si>
  <si>
    <t>Suri</t>
  </si>
  <si>
    <t>Mellandra Touch Of Class</t>
  </si>
  <si>
    <t>Blue Sandgroper</t>
  </si>
  <si>
    <t>Dryandra</t>
  </si>
  <si>
    <t>Caitlin Pritchard</t>
  </si>
  <si>
    <t>Baylaurel Whiskey</t>
  </si>
  <si>
    <t>Run for Winnie</t>
  </si>
  <si>
    <t>Gwynnellie Downs Bonnie Brae</t>
  </si>
  <si>
    <t>Chiara Thomas</t>
  </si>
  <si>
    <t>Maddi</t>
  </si>
  <si>
    <t>Madeleine clair</t>
  </si>
  <si>
    <t xml:space="preserve">Wallangara horse and pony club </t>
  </si>
  <si>
    <t>Il Righello</t>
  </si>
  <si>
    <t>Beverley Horse and Pony Club</t>
  </si>
  <si>
    <t>Serpentine Horse &amp;amp;amp; Pony Club</t>
  </si>
  <si>
    <t>Ava Bowles</t>
  </si>
  <si>
    <t>Kazwood Park Love Always</t>
  </si>
  <si>
    <t xml:space="preserve">Serpentine </t>
  </si>
  <si>
    <t>Beverley CANCEELLED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</si>
</sst>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0;\-0;;@\,"/>
    <numFmt numFmtId="167" formatCode="d/mm/yy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11"/>
      <color rgb="FFFF0066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0" fontId="7" fillId="0" borderId="0"/>
    <xf numFmtId="0" fontId="6" fillId="0" borderId="0"/>
    <xf numFmtId="0" fontId="10" fillId="0" borderId="0"/>
    <xf numFmtId="0" fontId="4" fillId="0" borderId="0"/>
    <xf numFmtId="0" fontId="11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499">
    <xf numFmtId="0" fontId="0" fillId="0" borderId="0" xfId="0"/>
    <xf numFmtId="0" fontId="0" fillId="0" borderId="0" xfId="0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0" fillId="0" borderId="27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6"/>
    <xf numFmtId="0" fontId="8" fillId="5" borderId="0" xfId="0" applyFont="1" applyFill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4" fontId="18" fillId="5" borderId="0" xfId="12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left" vertical="center"/>
    </xf>
    <xf numFmtId="164" fontId="9" fillId="6" borderId="22" xfId="0" applyNumberFormat="1" applyFont="1" applyFill="1" applyBorder="1" applyAlignment="1">
      <alignment horizontal="center" vertical="center"/>
    </xf>
    <xf numFmtId="1" fontId="9" fillId="6" borderId="21" xfId="0" applyNumberFormat="1" applyFont="1" applyFill="1" applyBorder="1" applyAlignment="1">
      <alignment horizontal="center" vertical="center"/>
    </xf>
    <xf numFmtId="1" fontId="9" fillId="6" borderId="22" xfId="0" applyNumberFormat="1" applyFont="1" applyFill="1" applyBorder="1" applyAlignment="1">
      <alignment horizontal="center" vertical="center"/>
    </xf>
    <xf numFmtId="1" fontId="5" fillId="6" borderId="22" xfId="0" applyNumberFormat="1" applyFont="1" applyFill="1" applyBorder="1" applyAlignment="1">
      <alignment horizontal="center" vertical="center"/>
    </xf>
    <xf numFmtId="1" fontId="24" fillId="5" borderId="0" xfId="0" applyNumberFormat="1" applyFont="1" applyFill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1" fontId="9" fillId="6" borderId="23" xfId="0" applyNumberFormat="1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14" fontId="18" fillId="7" borderId="0" xfId="12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1" fontId="9" fillId="8" borderId="12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164" fontId="9" fillId="8" borderId="1" xfId="0" applyNumberFormat="1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164" fontId="9" fillId="8" borderId="22" xfId="0" applyNumberFormat="1" applyFont="1" applyFill="1" applyBorder="1" applyAlignment="1">
      <alignment horizontal="center" vertical="center"/>
    </xf>
    <xf numFmtId="1" fontId="9" fillId="8" borderId="23" xfId="0" applyNumberFormat="1" applyFont="1" applyFill="1" applyBorder="1" applyAlignment="1">
      <alignment horizontal="center" vertical="center"/>
    </xf>
    <xf numFmtId="1" fontId="9" fillId="8" borderId="21" xfId="0" applyNumberFormat="1" applyFont="1" applyFill="1" applyBorder="1" applyAlignment="1">
      <alignment horizontal="center" vertical="center"/>
    </xf>
    <xf numFmtId="1" fontId="9" fillId="8" borderId="22" xfId="0" applyNumberFormat="1" applyFont="1" applyFill="1" applyBorder="1" applyAlignment="1">
      <alignment horizontal="center" vertical="center"/>
    </xf>
    <xf numFmtId="1" fontId="5" fillId="8" borderId="22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5" xfId="0" applyFont="1" applyFill="1" applyBorder="1" applyAlignment="1">
      <alignment horizontal="left" vertical="center"/>
    </xf>
    <xf numFmtId="1" fontId="9" fillId="9" borderId="12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13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/>
    </xf>
    <xf numFmtId="164" fontId="9" fillId="9" borderId="1" xfId="0" applyNumberFormat="1" applyFont="1" applyFill="1" applyBorder="1" applyAlignment="1">
      <alignment horizontal="center" vertical="center"/>
    </xf>
    <xf numFmtId="1" fontId="9" fillId="9" borderId="13" xfId="0" applyNumberFormat="1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left" vertical="center"/>
    </xf>
    <xf numFmtId="0" fontId="9" fillId="9" borderId="22" xfId="0" applyFont="1" applyFill="1" applyBorder="1" applyAlignment="1">
      <alignment horizontal="left" vertical="center"/>
    </xf>
    <xf numFmtId="164" fontId="9" fillId="9" borderId="22" xfId="0" applyNumberFormat="1" applyFont="1" applyFill="1" applyBorder="1" applyAlignment="1">
      <alignment horizontal="center" vertical="center"/>
    </xf>
    <xf numFmtId="1" fontId="9" fillId="9" borderId="23" xfId="0" applyNumberFormat="1" applyFont="1" applyFill="1" applyBorder="1" applyAlignment="1">
      <alignment horizontal="center" vertical="center"/>
    </xf>
    <xf numFmtId="1" fontId="9" fillId="9" borderId="21" xfId="0" applyNumberFormat="1" applyFont="1" applyFill="1" applyBorder="1" applyAlignment="1">
      <alignment horizontal="center" vertical="center"/>
    </xf>
    <xf numFmtId="1" fontId="9" fillId="9" borderId="22" xfId="0" applyNumberFormat="1" applyFont="1" applyFill="1" applyBorder="1" applyAlignment="1">
      <alignment horizontal="center" vertical="center"/>
    </xf>
    <xf numFmtId="1" fontId="9" fillId="9" borderId="27" xfId="0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5" fillId="9" borderId="23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1" fontId="8" fillId="10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14" fontId="18" fillId="10" borderId="0" xfId="12" applyNumberFormat="1" applyFont="1" applyFill="1" applyBorder="1" applyAlignment="1">
      <alignment horizontal="center" vertical="center"/>
    </xf>
    <xf numFmtId="1" fontId="25" fillId="7" borderId="9" xfId="0" applyNumberFormat="1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14" fontId="18" fillId="3" borderId="0" xfId="12" applyNumberFormat="1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left" vertical="center"/>
    </xf>
    <xf numFmtId="0" fontId="9" fillId="11" borderId="15" xfId="0" applyFont="1" applyFill="1" applyBorder="1" applyAlignment="1">
      <alignment horizontal="left" vertical="center"/>
    </xf>
    <xf numFmtId="1" fontId="9" fillId="11" borderId="12" xfId="0" applyNumberFormat="1" applyFont="1" applyFill="1" applyBorder="1" applyAlignment="1">
      <alignment horizontal="center" vertical="center"/>
    </xf>
    <xf numFmtId="1" fontId="9" fillId="11" borderId="1" xfId="0" applyNumberFormat="1" applyFont="1" applyFill="1" applyBorder="1" applyAlignment="1">
      <alignment horizontal="center" vertical="center"/>
    </xf>
    <xf numFmtId="1" fontId="9" fillId="11" borderId="1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/>
    </xf>
    <xf numFmtId="164" fontId="9" fillId="11" borderId="1" xfId="0" applyNumberFormat="1" applyFont="1" applyFill="1" applyBorder="1" applyAlignment="1">
      <alignment horizontal="center" vertical="center"/>
    </xf>
    <xf numFmtId="1" fontId="9" fillId="11" borderId="13" xfId="0" applyNumberFormat="1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left" vertical="center"/>
    </xf>
    <xf numFmtId="0" fontId="9" fillId="11" borderId="22" xfId="0" applyFont="1" applyFill="1" applyBorder="1" applyAlignment="1">
      <alignment horizontal="left" vertical="center"/>
    </xf>
    <xf numFmtId="164" fontId="9" fillId="11" borderId="22" xfId="0" applyNumberFormat="1" applyFont="1" applyFill="1" applyBorder="1" applyAlignment="1">
      <alignment horizontal="center" vertical="center"/>
    </xf>
    <xf numFmtId="1" fontId="9" fillId="11" borderId="23" xfId="0" applyNumberFormat="1" applyFont="1" applyFill="1" applyBorder="1" applyAlignment="1">
      <alignment horizontal="center" vertical="center"/>
    </xf>
    <xf numFmtId="1" fontId="9" fillId="11" borderId="21" xfId="0" applyNumberFormat="1" applyFont="1" applyFill="1" applyBorder="1" applyAlignment="1">
      <alignment horizontal="center" vertical="center"/>
    </xf>
    <xf numFmtId="1" fontId="9" fillId="11" borderId="22" xfId="0" applyNumberFormat="1" applyFont="1" applyFill="1" applyBorder="1" applyAlignment="1">
      <alignment horizontal="center" vertical="center"/>
    </xf>
    <xf numFmtId="1" fontId="9" fillId="11" borderId="27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1" fontId="26" fillId="3" borderId="9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1" fontId="5" fillId="12" borderId="39" xfId="0" applyNumberFormat="1" applyFon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5" fillId="12" borderId="22" xfId="0" applyNumberFormat="1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1" fontId="27" fillId="10" borderId="0" xfId="0" applyNumberFormat="1" applyFont="1" applyFill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1" fontId="27" fillId="10" borderId="9" xfId="0" applyNumberFormat="1" applyFont="1" applyFill="1" applyBorder="1" applyAlignment="1">
      <alignment horizontal="center" vertical="center"/>
    </xf>
    <xf numFmtId="49" fontId="18" fillId="10" borderId="20" xfId="1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8" borderId="11" xfId="0" applyNumberFormat="1" applyFont="1" applyFill="1" applyBorder="1" applyAlignment="1">
      <alignment horizontal="center" vertical="center"/>
    </xf>
    <xf numFmtId="1" fontId="9" fillId="8" borderId="27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5" fillId="9" borderId="14" xfId="0" applyNumberFormat="1" applyFont="1" applyFill="1" applyBorder="1" applyAlignment="1">
      <alignment horizontal="center" vertical="center"/>
    </xf>
    <xf numFmtId="1" fontId="5" fillId="9" borderId="28" xfId="0" applyNumberFormat="1" applyFont="1" applyFill="1" applyBorder="1" applyAlignment="1">
      <alignment horizontal="center" vertical="center"/>
    </xf>
    <xf numFmtId="1" fontId="5" fillId="6" borderId="14" xfId="0" applyNumberFormat="1" applyFont="1" applyFill="1" applyBorder="1" applyAlignment="1">
      <alignment horizontal="center" vertical="center"/>
    </xf>
    <xf numFmtId="1" fontId="5" fillId="6" borderId="28" xfId="0" applyNumberFormat="1" applyFont="1" applyFill="1" applyBorder="1" applyAlignment="1">
      <alignment horizontal="center" vertical="center"/>
    </xf>
    <xf numFmtId="1" fontId="5" fillId="8" borderId="14" xfId="0" applyNumberFormat="1" applyFont="1" applyFill="1" applyBorder="1" applyAlignment="1">
      <alignment horizontal="center" vertical="center"/>
    </xf>
    <xf numFmtId="1" fontId="5" fillId="8" borderId="2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5" fillId="3" borderId="50" xfId="0" applyFont="1" applyFill="1" applyBorder="1" applyAlignment="1">
      <alignment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vertical="center"/>
    </xf>
    <xf numFmtId="49" fontId="15" fillId="3" borderId="57" xfId="0" applyNumberFormat="1" applyFont="1" applyFill="1" applyBorder="1" applyAlignment="1">
      <alignment vertical="center"/>
    </xf>
    <xf numFmtId="0" fontId="15" fillId="3" borderId="58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49" fontId="15" fillId="3" borderId="11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9" fillId="8" borderId="60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left" vertical="center"/>
    </xf>
    <xf numFmtId="0" fontId="0" fillId="12" borderId="1" xfId="0" applyFill="1" applyBorder="1"/>
    <xf numFmtId="0" fontId="0" fillId="0" borderId="1" xfId="0" applyBorder="1"/>
    <xf numFmtId="0" fontId="28" fillId="0" borderId="39" xfId="0" applyFont="1" applyBorder="1"/>
    <xf numFmtId="0" fontId="15" fillId="0" borderId="3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8" xfId="0" applyFont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 applyAlignment="1">
      <alignment vertical="center"/>
    </xf>
    <xf numFmtId="0" fontId="0" fillId="0" borderId="11" xfId="0" applyBorder="1"/>
    <xf numFmtId="49" fontId="0" fillId="0" borderId="13" xfId="0" applyNumberForma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" fontId="5" fillId="8" borderId="11" xfId="0" applyNumberFormat="1" applyFont="1" applyFill="1" applyBorder="1" applyAlignment="1">
      <alignment horizontal="center" vertical="center"/>
    </xf>
    <xf numFmtId="0" fontId="11" fillId="14" borderId="1" xfId="6" applyFill="1" applyBorder="1" applyAlignment="1">
      <alignment horizontal="center"/>
    </xf>
    <xf numFmtId="0" fontId="11" fillId="0" borderId="19" xfId="6" applyBorder="1" applyAlignment="1">
      <alignment horizontal="center" vertical="center"/>
    </xf>
    <xf numFmtId="0" fontId="11" fillId="0" borderId="46" xfId="6" applyBorder="1" applyAlignment="1">
      <alignment horizontal="center" vertical="center"/>
    </xf>
    <xf numFmtId="0" fontId="11" fillId="0" borderId="17" xfId="6" applyBorder="1" applyAlignment="1">
      <alignment horizontal="center" vertical="center"/>
    </xf>
    <xf numFmtId="0" fontId="11" fillId="0" borderId="55" xfId="6" applyBorder="1" applyAlignment="1">
      <alignment horizontal="center" vertical="center"/>
    </xf>
    <xf numFmtId="0" fontId="15" fillId="3" borderId="50" xfId="6" applyFont="1" applyFill="1" applyBorder="1" applyAlignment="1">
      <alignment vertical="center"/>
    </xf>
    <xf numFmtId="0" fontId="15" fillId="3" borderId="17" xfId="6" applyFont="1" applyFill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3" borderId="55" xfId="6" applyFont="1" applyFill="1" applyBorder="1" applyAlignment="1">
      <alignment vertical="center"/>
    </xf>
    <xf numFmtId="0" fontId="15" fillId="3" borderId="53" xfId="6" applyFont="1" applyFill="1" applyBorder="1" applyAlignment="1">
      <alignment vertical="center"/>
    </xf>
    <xf numFmtId="0" fontId="11" fillId="14" borderId="39" xfId="6" applyFill="1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1" fontId="9" fillId="6" borderId="27" xfId="0" applyNumberFormat="1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1" fontId="5" fillId="12" borderId="15" xfId="0" applyNumberFormat="1" applyFont="1" applyFill="1" applyBorder="1" applyAlignment="1">
      <alignment horizontal="center" vertical="center"/>
    </xf>
    <xf numFmtId="49" fontId="18" fillId="3" borderId="30" xfId="12" applyNumberFormat="1" applyFont="1" applyFill="1" applyBorder="1" applyAlignment="1">
      <alignment horizontal="center" vertical="center"/>
    </xf>
    <xf numFmtId="49" fontId="29" fillId="0" borderId="39" xfId="0" applyNumberFormat="1" applyFont="1" applyBorder="1" applyAlignment="1">
      <alignment horizontal="left" vertical="center"/>
    </xf>
    <xf numFmtId="49" fontId="29" fillId="0" borderId="39" xfId="0" applyNumberFormat="1" applyFont="1" applyBorder="1" applyAlignment="1">
      <alignment vertical="center"/>
    </xf>
    <xf numFmtId="0" fontId="0" fillId="0" borderId="48" xfId="0" applyBorder="1" applyAlignment="1">
      <alignment horizontal="center"/>
    </xf>
    <xf numFmtId="49" fontId="29" fillId="0" borderId="1" xfId="0" applyNumberFormat="1" applyFont="1" applyBorder="1" applyAlignment="1">
      <alignment horizontal="left" vertical="center"/>
    </xf>
    <xf numFmtId="49" fontId="29" fillId="0" borderId="1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1" fontId="5" fillId="6" borderId="15" xfId="0" applyNumberFormat="1" applyFont="1" applyFill="1" applyBorder="1" applyAlignment="1">
      <alignment horizontal="center" vertical="center"/>
    </xf>
    <xf numFmtId="49" fontId="18" fillId="5" borderId="65" xfId="12" applyNumberFormat="1" applyFont="1" applyFill="1" applyBorder="1" applyAlignment="1">
      <alignment horizontal="center" vertical="center"/>
    </xf>
    <xf numFmtId="49" fontId="18" fillId="5" borderId="30" xfId="12" applyNumberFormat="1" applyFont="1" applyFill="1" applyBorder="1" applyAlignment="1">
      <alignment horizontal="center" vertical="center"/>
    </xf>
    <xf numFmtId="1" fontId="5" fillId="8" borderId="15" xfId="0" applyNumberFormat="1" applyFont="1" applyFill="1" applyBorder="1" applyAlignment="1">
      <alignment horizontal="center" vertical="center"/>
    </xf>
    <xf numFmtId="49" fontId="18" fillId="7" borderId="30" xfId="12" applyNumberFormat="1" applyFont="1" applyFill="1" applyBorder="1" applyAlignment="1">
      <alignment horizontal="center" vertical="center"/>
    </xf>
    <xf numFmtId="1" fontId="5" fillId="8" borderId="57" xfId="0" applyNumberFormat="1" applyFont="1" applyFill="1" applyBorder="1" applyAlignment="1">
      <alignment horizontal="center" vertical="center"/>
    </xf>
    <xf numFmtId="49" fontId="18" fillId="7" borderId="64" xfId="12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12" borderId="1" xfId="0" applyFont="1" applyFill="1" applyBorder="1"/>
    <xf numFmtId="0" fontId="5" fillId="0" borderId="11" xfId="0" applyFont="1" applyBorder="1"/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6" borderId="40" xfId="0" applyFont="1" applyFill="1" applyBorder="1" applyAlignment="1">
      <alignment horizontal="left" vertical="center"/>
    </xf>
    <xf numFmtId="0" fontId="9" fillId="6" borderId="39" xfId="0" applyFont="1" applyFill="1" applyBorder="1" applyAlignment="1">
      <alignment horizontal="left" vertical="center"/>
    </xf>
    <xf numFmtId="164" fontId="9" fillId="6" borderId="39" xfId="0" applyNumberFormat="1" applyFont="1" applyFill="1" applyBorder="1" applyAlignment="1">
      <alignment horizontal="center" vertical="center"/>
    </xf>
    <xf numFmtId="1" fontId="9" fillId="6" borderId="39" xfId="0" applyNumberFormat="1" applyFont="1" applyFill="1" applyBorder="1" applyAlignment="1">
      <alignment horizontal="center" vertical="center"/>
    </xf>
    <xf numFmtId="1" fontId="9" fillId="6" borderId="48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left" vertical="center"/>
    </xf>
    <xf numFmtId="0" fontId="9" fillId="8" borderId="39" xfId="0" applyFont="1" applyFill="1" applyBorder="1" applyAlignment="1">
      <alignment horizontal="left" vertical="center"/>
    </xf>
    <xf numFmtId="164" fontId="9" fillId="8" borderId="39" xfId="0" applyNumberFormat="1" applyFont="1" applyFill="1" applyBorder="1" applyAlignment="1">
      <alignment horizontal="center" vertical="center"/>
    </xf>
    <xf numFmtId="1" fontId="9" fillId="8" borderId="51" xfId="0" applyNumberFormat="1" applyFont="1" applyFill="1" applyBorder="1" applyAlignment="1">
      <alignment horizontal="center" vertical="center"/>
    </xf>
    <xf numFmtId="164" fontId="9" fillId="8" borderId="15" xfId="0" applyNumberFormat="1" applyFont="1" applyFill="1" applyBorder="1" applyAlignment="1">
      <alignment horizontal="center" vertical="center"/>
    </xf>
    <xf numFmtId="0" fontId="9" fillId="11" borderId="40" xfId="0" applyFont="1" applyFill="1" applyBorder="1" applyAlignment="1">
      <alignment horizontal="left" vertical="center"/>
    </xf>
    <xf numFmtId="0" fontId="9" fillId="11" borderId="39" xfId="0" applyFont="1" applyFill="1" applyBorder="1" applyAlignment="1">
      <alignment horizontal="left" vertical="center"/>
    </xf>
    <xf numFmtId="164" fontId="9" fillId="11" borderId="39" xfId="0" applyNumberFormat="1" applyFont="1" applyFill="1" applyBorder="1" applyAlignment="1">
      <alignment horizontal="center" vertical="center"/>
    </xf>
    <xf numFmtId="1" fontId="9" fillId="11" borderId="48" xfId="0" applyNumberFormat="1" applyFont="1" applyFill="1" applyBorder="1" applyAlignment="1">
      <alignment horizontal="center" vertical="center"/>
    </xf>
    <xf numFmtId="1" fontId="9" fillId="11" borderId="40" xfId="0" applyNumberFormat="1" applyFont="1" applyFill="1" applyBorder="1" applyAlignment="1">
      <alignment horizontal="center" vertical="center"/>
    </xf>
    <xf numFmtId="1" fontId="9" fillId="11" borderId="39" xfId="0" applyNumberFormat="1" applyFont="1" applyFill="1" applyBorder="1" applyAlignment="1">
      <alignment horizontal="center" vertical="center"/>
    </xf>
    <xf numFmtId="1" fontId="9" fillId="11" borderId="51" xfId="0" applyNumberFormat="1" applyFont="1" applyFill="1" applyBorder="1" applyAlignment="1">
      <alignment horizontal="center" vertical="center"/>
    </xf>
    <xf numFmtId="164" fontId="9" fillId="11" borderId="15" xfId="0" applyNumberFormat="1" applyFont="1" applyFill="1" applyBorder="1" applyAlignment="1">
      <alignment horizontal="center" vertical="center"/>
    </xf>
    <xf numFmtId="1" fontId="9" fillId="11" borderId="16" xfId="0" applyNumberFormat="1" applyFont="1" applyFill="1" applyBorder="1" applyAlignment="1">
      <alignment horizontal="center" vertical="center"/>
    </xf>
    <xf numFmtId="1" fontId="9" fillId="9" borderId="40" xfId="0" applyNumberFormat="1" applyFont="1" applyFill="1" applyBorder="1" applyAlignment="1">
      <alignment horizontal="center" vertical="center"/>
    </xf>
    <xf numFmtId="1" fontId="9" fillId="9" borderId="39" xfId="0" applyNumberFormat="1" applyFont="1" applyFill="1" applyBorder="1" applyAlignment="1">
      <alignment horizontal="center" vertical="center"/>
    </xf>
    <xf numFmtId="1" fontId="9" fillId="9" borderId="51" xfId="0" applyNumberFormat="1" applyFont="1" applyFill="1" applyBorder="1" applyAlignment="1">
      <alignment horizontal="center" vertical="center"/>
    </xf>
    <xf numFmtId="0" fontId="15" fillId="3" borderId="66" xfId="0" applyFont="1" applyFill="1" applyBorder="1" applyAlignment="1">
      <alignment vertical="center"/>
    </xf>
    <xf numFmtId="0" fontId="15" fillId="3" borderId="60" xfId="0" applyFont="1" applyFill="1" applyBorder="1" applyAlignment="1">
      <alignment vertical="center"/>
    </xf>
    <xf numFmtId="0" fontId="18" fillId="3" borderId="52" xfId="12" applyNumberFormat="1" applyFont="1" applyFill="1" applyBorder="1" applyAlignment="1">
      <alignment horizontal="center" vertical="center"/>
    </xf>
    <xf numFmtId="0" fontId="11" fillId="0" borderId="39" xfId="6" applyBorder="1"/>
    <xf numFmtId="0" fontId="11" fillId="0" borderId="53" xfId="6" applyBorder="1" applyAlignment="1">
      <alignment horizontal="center" vertical="center"/>
    </xf>
    <xf numFmtId="0" fontId="11" fillId="0" borderId="53" xfId="6" applyBorder="1"/>
    <xf numFmtId="0" fontId="15" fillId="0" borderId="40" xfId="6" applyFont="1" applyBorder="1" applyAlignment="1">
      <alignment horizontal="center" vertical="center"/>
    </xf>
    <xf numFmtId="0" fontId="15" fillId="0" borderId="38" xfId="6" applyFont="1" applyBorder="1" applyAlignment="1">
      <alignment horizontal="center" vertical="center"/>
    </xf>
    <xf numFmtId="0" fontId="11" fillId="0" borderId="39" xfId="6" applyBorder="1" applyAlignment="1">
      <alignment vertical="center"/>
    </xf>
    <xf numFmtId="0" fontId="15" fillId="0" borderId="48" xfId="6" applyFont="1" applyBorder="1" applyAlignment="1">
      <alignment horizontal="center" vertical="center"/>
    </xf>
    <xf numFmtId="0" fontId="11" fillId="0" borderId="1" xfId="6" applyBorder="1"/>
    <xf numFmtId="0" fontId="11" fillId="0" borderId="17" xfId="6" applyBorder="1"/>
    <xf numFmtId="0" fontId="15" fillId="0" borderId="12" xfId="6" applyFont="1" applyBorder="1" applyAlignment="1">
      <alignment horizontal="center" vertical="center"/>
    </xf>
    <xf numFmtId="0" fontId="11" fillId="0" borderId="1" xfId="6" applyBorder="1" applyAlignment="1">
      <alignment vertical="center"/>
    </xf>
    <xf numFmtId="0" fontId="15" fillId="0" borderId="1" xfId="6" applyFont="1" applyBorder="1" applyAlignment="1">
      <alignment horizontal="center" vertical="center"/>
    </xf>
    <xf numFmtId="0" fontId="15" fillId="0" borderId="13" xfId="6" applyFont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0" fontId="11" fillId="0" borderId="60" xfId="6" applyBorder="1" applyAlignment="1">
      <alignment horizontal="center" vertical="center"/>
    </xf>
    <xf numFmtId="0" fontId="11" fillId="0" borderId="14" xfId="6" applyBorder="1" applyAlignment="1">
      <alignment vertical="center"/>
    </xf>
    <xf numFmtId="0" fontId="11" fillId="0" borderId="14" xfId="6" applyBorder="1" applyAlignment="1">
      <alignment horizontal="center" vertical="center"/>
    </xf>
    <xf numFmtId="0" fontId="11" fillId="0" borderId="13" xfId="6" applyBorder="1" applyAlignment="1">
      <alignment horizontal="center" vertical="center"/>
    </xf>
    <xf numFmtId="0" fontId="15" fillId="0" borderId="17" xfId="6" applyFont="1" applyBorder="1" applyAlignment="1">
      <alignment horizontal="center" vertical="center"/>
    </xf>
    <xf numFmtId="1" fontId="9" fillId="8" borderId="57" xfId="0" applyNumberFormat="1" applyFont="1" applyFill="1" applyBorder="1" applyAlignment="1">
      <alignment horizontal="center" vertical="center"/>
    </xf>
    <xf numFmtId="0" fontId="21" fillId="11" borderId="0" xfId="0" applyFont="1" applyFill="1"/>
    <xf numFmtId="0" fontId="30" fillId="0" borderId="1" xfId="0" applyFont="1" applyBorder="1" applyAlignment="1">
      <alignment vertical="center"/>
    </xf>
    <xf numFmtId="0" fontId="5" fillId="0" borderId="13" xfId="0" applyFont="1" applyBorder="1"/>
    <xf numFmtId="1" fontId="9" fillId="8" borderId="40" xfId="0" applyNumberFormat="1" applyFont="1" applyFill="1" applyBorder="1" applyAlignment="1">
      <alignment horizontal="center" vertical="center"/>
    </xf>
    <xf numFmtId="1" fontId="9" fillId="8" borderId="48" xfId="0" applyNumberFormat="1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9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8" fillId="0" borderId="51" xfId="0" applyFont="1" applyBorder="1"/>
    <xf numFmtId="0" fontId="0" fillId="0" borderId="11" xfId="0" applyBorder="1" applyAlignment="1">
      <alignment horizontal="left"/>
    </xf>
    <xf numFmtId="0" fontId="28" fillId="0" borderId="11" xfId="0" applyFont="1" applyBorder="1"/>
    <xf numFmtId="0" fontId="9" fillId="0" borderId="11" xfId="0" applyFont="1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1" xfId="6" applyBorder="1"/>
    <xf numFmtId="0" fontId="5" fillId="0" borderId="6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1" fillId="0" borderId="11" xfId="6" applyBorder="1" applyAlignment="1">
      <alignment horizontal="center" vertical="center"/>
    </xf>
    <xf numFmtId="0" fontId="11" fillId="0" borderId="51" xfId="6" applyBorder="1" applyAlignment="1">
      <alignment horizontal="center" vertical="center"/>
    </xf>
    <xf numFmtId="0" fontId="18" fillId="10" borderId="20" xfId="12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6" xfId="0" applyFont="1" applyBorder="1" applyAlignment="1">
      <alignment horizontal="center"/>
    </xf>
    <xf numFmtId="0" fontId="0" fillId="0" borderId="6" xfId="0" applyBorder="1"/>
    <xf numFmtId="0" fontId="23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4" borderId="41" xfId="0" applyFont="1" applyFill="1" applyBorder="1" applyAlignment="1">
      <alignment vertical="center"/>
    </xf>
    <xf numFmtId="0" fontId="20" fillId="4" borderId="0" xfId="0" applyFont="1" applyFill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41" xfId="0" applyBorder="1"/>
    <xf numFmtId="0" fontId="0" fillId="0" borderId="29" xfId="0" applyBorder="1"/>
    <xf numFmtId="0" fontId="9" fillId="9" borderId="40" xfId="0" applyFont="1" applyFill="1" applyBorder="1" applyAlignment="1">
      <alignment horizontal="left" vertical="center"/>
    </xf>
    <xf numFmtId="0" fontId="9" fillId="9" borderId="39" xfId="0" applyFont="1" applyFill="1" applyBorder="1" applyAlignment="1">
      <alignment horizontal="left" vertical="center"/>
    </xf>
    <xf numFmtId="0" fontId="9" fillId="9" borderId="48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center" vertical="center"/>
    </xf>
    <xf numFmtId="1" fontId="5" fillId="9" borderId="24" xfId="0" applyNumberFormat="1" applyFont="1" applyFill="1" applyBorder="1" applyAlignment="1">
      <alignment horizontal="center" vertical="center"/>
    </xf>
    <xf numFmtId="1" fontId="5" fillId="9" borderId="25" xfId="0" applyNumberFormat="1" applyFont="1" applyFill="1" applyBorder="1" applyAlignment="1">
      <alignment horizontal="center" vertical="center"/>
    </xf>
    <xf numFmtId="1" fontId="5" fillId="9" borderId="15" xfId="0" applyNumberFormat="1" applyFont="1" applyFill="1" applyBorder="1" applyAlignment="1">
      <alignment horizontal="center" vertical="center"/>
    </xf>
    <xf numFmtId="49" fontId="18" fillId="10" borderId="18" xfId="12" applyNumberFormat="1" applyFont="1" applyFill="1" applyBorder="1" applyAlignment="1">
      <alignment horizontal="center" vertical="center"/>
    </xf>
    <xf numFmtId="1" fontId="9" fillId="9" borderId="58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" fontId="9" fillId="8" borderId="19" xfId="0" applyNumberFormat="1" applyFont="1" applyFill="1" applyBorder="1" applyAlignment="1">
      <alignment horizontal="center" vertical="center"/>
    </xf>
    <xf numFmtId="1" fontId="9" fillId="8" borderId="46" xfId="0" applyNumberFormat="1" applyFont="1" applyFill="1" applyBorder="1" applyAlignment="1">
      <alignment horizontal="center" vertical="center"/>
    </xf>
    <xf numFmtId="0" fontId="18" fillId="7" borderId="65" xfId="12" applyNumberFormat="1" applyFont="1" applyFill="1" applyBorder="1" applyAlignment="1">
      <alignment horizontal="center" vertical="center"/>
    </xf>
    <xf numFmtId="1" fontId="18" fillId="10" borderId="30" xfId="12" applyNumberFormat="1" applyFont="1" applyFill="1" applyBorder="1" applyAlignment="1">
      <alignment horizontal="center" vertical="center"/>
    </xf>
    <xf numFmtId="0" fontId="15" fillId="0" borderId="66" xfId="6" applyFont="1" applyBorder="1" applyAlignment="1">
      <alignment horizontal="center" vertical="center"/>
    </xf>
    <xf numFmtId="0" fontId="15" fillId="0" borderId="60" xfId="6" applyFont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1" fontId="9" fillId="8" borderId="24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2" fontId="18" fillId="10" borderId="52" xfId="12" applyNumberFormat="1" applyFont="1" applyFill="1" applyBorder="1" applyAlignment="1">
      <alignment horizontal="center" vertical="center"/>
    </xf>
    <xf numFmtId="166" fontId="9" fillId="8" borderId="57" xfId="0" applyNumberFormat="1" applyFont="1" applyFill="1" applyBorder="1" applyAlignment="1">
      <alignment horizontal="center" vertical="center"/>
    </xf>
    <xf numFmtId="1" fontId="5" fillId="9" borderId="62" xfId="0" applyNumberFormat="1" applyFont="1" applyFill="1" applyBorder="1" applyAlignment="1">
      <alignment horizontal="center" vertical="center"/>
    </xf>
    <xf numFmtId="1" fontId="5" fillId="9" borderId="11" xfId="0" applyNumberFormat="1" applyFont="1" applyFill="1" applyBorder="1" applyAlignment="1">
      <alignment horizontal="center" vertical="center"/>
    </xf>
    <xf numFmtId="1" fontId="5" fillId="9" borderId="63" xfId="0" applyNumberFormat="1" applyFont="1" applyFill="1" applyBorder="1" applyAlignment="1">
      <alignment horizontal="center" vertical="center"/>
    </xf>
    <xf numFmtId="1" fontId="5" fillId="9" borderId="27" xfId="0" applyNumberFormat="1" applyFont="1" applyFill="1" applyBorder="1" applyAlignment="1">
      <alignment horizontal="center" vertical="center"/>
    </xf>
    <xf numFmtId="166" fontId="9" fillId="9" borderId="58" xfId="0" applyNumberFormat="1" applyFont="1" applyFill="1" applyBorder="1" applyAlignment="1">
      <alignment horizontal="center" vertical="center"/>
    </xf>
    <xf numFmtId="166" fontId="9" fillId="0" borderId="40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67" fontId="9" fillId="9" borderId="39" xfId="0" applyNumberFormat="1" applyFont="1" applyFill="1" applyBorder="1" applyAlignment="1">
      <alignment horizontal="center" vertical="center"/>
    </xf>
    <xf numFmtId="167" fontId="9" fillId="9" borderId="1" xfId="0" applyNumberFormat="1" applyFont="1" applyFill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right" vertical="top"/>
    </xf>
    <xf numFmtId="14" fontId="9" fillId="9" borderId="1" xfId="0" applyNumberFormat="1" applyFont="1" applyFill="1" applyBorder="1" applyAlignment="1">
      <alignment horizontal="center" vertical="center"/>
    </xf>
    <xf numFmtId="165" fontId="8" fillId="10" borderId="24" xfId="0" applyNumberFormat="1" applyFont="1" applyFill="1" applyBorder="1" applyAlignment="1">
      <alignment horizontal="center" vertical="center"/>
    </xf>
    <xf numFmtId="165" fontId="8" fillId="10" borderId="20" xfId="0" applyNumberFormat="1" applyFont="1" applyFill="1" applyBorder="1" applyAlignment="1">
      <alignment horizontal="center" vertical="center"/>
    </xf>
    <xf numFmtId="16" fontId="18" fillId="10" borderId="20" xfId="12" applyNumberFormat="1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1" fontId="8" fillId="10" borderId="0" xfId="0" applyNumberFormat="1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16" fontId="9" fillId="10" borderId="58" xfId="0" applyNumberFormat="1" applyFont="1" applyFill="1" applyBorder="1" applyAlignment="1">
      <alignment horizontal="center" vertical="center"/>
    </xf>
    <xf numFmtId="16" fontId="9" fillId="10" borderId="70" xfId="0" applyNumberFormat="1" applyFont="1" applyFill="1" applyBorder="1" applyAlignment="1">
      <alignment horizontal="center" vertical="center"/>
    </xf>
    <xf numFmtId="16" fontId="18" fillId="10" borderId="56" xfId="12" applyNumberFormat="1" applyFont="1" applyFill="1" applyBorder="1" applyAlignment="1">
      <alignment horizontal="center" vertical="center"/>
    </xf>
    <xf numFmtId="16" fontId="18" fillId="10" borderId="67" xfId="12" applyNumberFormat="1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" fontId="8" fillId="10" borderId="4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70" xfId="0" applyFont="1" applyFill="1" applyBorder="1" applyAlignment="1">
      <alignment horizontal="center" vertical="center"/>
    </xf>
    <xf numFmtId="165" fontId="8" fillId="10" borderId="62" xfId="0" applyNumberFormat="1" applyFont="1" applyFill="1" applyBorder="1" applyAlignment="1">
      <alignment horizontal="center" vertical="center"/>
    </xf>
    <xf numFmtId="165" fontId="8" fillId="10" borderId="61" xfId="0" applyNumberFormat="1" applyFont="1" applyFill="1" applyBorder="1" applyAlignment="1">
      <alignment horizontal="center" vertical="center"/>
    </xf>
    <xf numFmtId="165" fontId="8" fillId="10" borderId="63" xfId="0" applyNumberFormat="1" applyFont="1" applyFill="1" applyBorder="1" applyAlignment="1">
      <alignment horizontal="center" vertical="center"/>
    </xf>
    <xf numFmtId="165" fontId="8" fillId="10" borderId="52" xfId="0" applyNumberFormat="1" applyFont="1" applyFill="1" applyBorder="1" applyAlignment="1">
      <alignment horizontal="center" vertical="center"/>
    </xf>
    <xf numFmtId="16" fontId="18" fillId="10" borderId="63" xfId="12" applyNumberFormat="1" applyFont="1" applyFill="1" applyBorder="1" applyAlignment="1">
      <alignment horizontal="center" vertical="center"/>
    </xf>
    <xf numFmtId="16" fontId="18" fillId="10" borderId="52" xfId="12" applyNumberFormat="1" applyFont="1" applyFill="1" applyBorder="1" applyAlignment="1">
      <alignment horizontal="center" vertical="center"/>
    </xf>
    <xf numFmtId="165" fontId="8" fillId="10" borderId="38" xfId="0" applyNumberFormat="1" applyFont="1" applyFill="1" applyBorder="1" applyAlignment="1">
      <alignment horizontal="center" vertical="center"/>
    </xf>
    <xf numFmtId="165" fontId="8" fillId="10" borderId="67" xfId="0" applyNumberFormat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textRotation="255"/>
    </xf>
    <xf numFmtId="15" fontId="9" fillId="3" borderId="47" xfId="0" applyNumberFormat="1" applyFont="1" applyFill="1" applyBorder="1" applyAlignment="1">
      <alignment horizontal="center" vertical="center"/>
    </xf>
    <xf numFmtId="165" fontId="8" fillId="3" borderId="24" xfId="0" applyNumberFormat="1" applyFont="1" applyFill="1" applyBorder="1" applyAlignment="1">
      <alignment horizontal="center" vertical="center"/>
    </xf>
    <xf numFmtId="165" fontId="8" fillId="3" borderId="20" xfId="0" applyNumberFormat="1" applyFont="1" applyFill="1" applyBorder="1" applyAlignment="1">
      <alignment horizontal="center" vertical="center"/>
    </xf>
    <xf numFmtId="16" fontId="18" fillId="3" borderId="20" xfId="12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" fontId="18" fillId="7" borderId="20" xfId="12" applyNumberFormat="1" applyFont="1" applyFill="1" applyBorder="1" applyAlignment="1">
      <alignment horizontal="center" vertical="center"/>
    </xf>
    <xf numFmtId="165" fontId="8" fillId="7" borderId="24" xfId="0" applyNumberFormat="1" applyFont="1" applyFill="1" applyBorder="1" applyAlignment="1">
      <alignment horizontal="center" vertical="center"/>
    </xf>
    <xf numFmtId="165" fontId="8" fillId="7" borderId="20" xfId="0" applyNumberFormat="1" applyFont="1" applyFill="1" applyBorder="1" applyAlignment="1">
      <alignment horizontal="center" vertical="center"/>
    </xf>
    <xf numFmtId="165" fontId="8" fillId="7" borderId="62" xfId="0" applyNumberFormat="1" applyFont="1" applyFill="1" applyBorder="1" applyAlignment="1">
      <alignment horizontal="center" vertical="center"/>
    </xf>
    <xf numFmtId="165" fontId="8" fillId="7" borderId="63" xfId="0" applyNumberFormat="1" applyFont="1" applyFill="1" applyBorder="1" applyAlignment="1">
      <alignment horizontal="center" vertical="center"/>
    </xf>
    <xf numFmtId="16" fontId="18" fillId="7" borderId="63" xfId="12" applyNumberFormat="1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textRotation="255"/>
    </xf>
    <xf numFmtId="0" fontId="8" fillId="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15" fontId="9" fillId="7" borderId="47" xfId="0" applyNumberFormat="1" applyFont="1" applyFill="1" applyBorder="1" applyAlignment="1">
      <alignment horizontal="center" vertical="center"/>
    </xf>
    <xf numFmtId="16" fontId="18" fillId="5" borderId="20" xfId="12" applyNumberFormat="1" applyFont="1" applyFill="1" applyBorder="1" applyAlignment="1">
      <alignment horizontal="center" vertical="center"/>
    </xf>
    <xf numFmtId="165" fontId="8" fillId="5" borderId="24" xfId="0" applyNumberFormat="1" applyFont="1" applyFill="1" applyBorder="1" applyAlignment="1">
      <alignment horizontal="center" vertical="center"/>
    </xf>
    <xf numFmtId="165" fontId="8" fillId="5" borderId="20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5" fontId="8" fillId="5" borderId="42" xfId="0" applyNumberFormat="1" applyFont="1" applyFill="1" applyBorder="1" applyAlignment="1">
      <alignment horizontal="center" vertical="center"/>
    </xf>
    <xf numFmtId="165" fontId="8" fillId="5" borderId="47" xfId="0" applyNumberFormat="1" applyFont="1" applyFill="1" applyBorder="1" applyAlignment="1">
      <alignment horizontal="center" vertical="center"/>
    </xf>
    <xf numFmtId="16" fontId="18" fillId="5" borderId="47" xfId="12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13" borderId="32" xfId="0" applyFont="1" applyFill="1" applyBorder="1" applyAlignment="1">
      <alignment horizontal="center" vertical="center"/>
    </xf>
    <xf numFmtId="0" fontId="12" fillId="13" borderId="3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15" fontId="12" fillId="2" borderId="35" xfId="0" applyNumberFormat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14" fontId="12" fillId="2" borderId="32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15" fontId="12" fillId="2" borderId="32" xfId="0" applyNumberFormat="1" applyFont="1" applyFill="1" applyBorder="1" applyAlignment="1">
      <alignment horizontal="center" vertical="center"/>
    </xf>
    <xf numFmtId="15" fontId="12" fillId="2" borderId="34" xfId="0" applyNumberFormat="1" applyFont="1" applyFill="1" applyBorder="1" applyAlignment="1">
      <alignment horizontal="center" vertical="center"/>
    </xf>
    <xf numFmtId="15" fontId="12" fillId="2" borderId="33" xfId="0" applyNumberFormat="1" applyFont="1" applyFill="1" applyBorder="1" applyAlignment="1">
      <alignment horizontal="center" vertical="center"/>
    </xf>
  </cellXfs>
  <cellStyles count="16">
    <cellStyle name="Currency" xfId="12" builtinId="4"/>
    <cellStyle name="Currency 2" xfId="15" xr:uid="{6CAE7014-0CAA-43B6-9FE8-6BEF6E7C4961}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2 3" xfId="14" xr:uid="{F25CA311-85D4-4545-AA9D-DF75C6AC5389}"/>
    <cellStyle name="Normal 2 3" xfId="7" xr:uid="{EA2938E5-3C51-4C0B-B4BE-7EAE035B50F5}"/>
    <cellStyle name="Normal 2 4" xfId="9" xr:uid="{0089E522-9C1C-4BFE-AF6B-DE7DAF5160A8}"/>
    <cellStyle name="Normal 2 5" xfId="13" xr:uid="{9AE2A10C-B60B-4C41-A617-1E7FCF3F6105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6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9C9"/>
      <color rgb="FFA3E7FF"/>
      <color rgb="FFFFC1EA"/>
      <color rgb="FFFF66CC"/>
      <color rgb="FFFFFFCC"/>
      <color rgb="FFFFEC99"/>
      <color rgb="FFFF3399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23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011-CFB1-41B3-830B-0AA640C9FF53}">
  <sheetPr>
    <tabColor rgb="FFC00000"/>
    <pageSetUpPr fitToPage="1"/>
  </sheetPr>
  <dimension ref="A1:Q161"/>
  <sheetViews>
    <sheetView tabSelected="1" zoomScaleNormal="100" zoomScaleSheetLayoutView="90" workbookViewId="0">
      <selection activeCell="L20" sqref="L20"/>
    </sheetView>
  </sheetViews>
  <sheetFormatPr defaultColWidth="14.42578125" defaultRowHeight="12.75" x14ac:dyDescent="0.2"/>
  <cols>
    <col min="1" max="1" width="3.7109375" style="4" bestFit="1" customWidth="1"/>
    <col min="2" max="2" width="17.28515625" style="5" bestFit="1" customWidth="1"/>
    <col min="3" max="3" width="24.85546875" style="5" bestFit="1" customWidth="1"/>
    <col min="4" max="4" width="24.85546875" style="5" customWidth="1"/>
    <col min="5" max="5" width="29.7109375" style="5" bestFit="1" customWidth="1"/>
    <col min="6" max="6" width="11.5703125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1" width="11.5703125" style="2" customWidth="1"/>
    <col min="12" max="13" width="10.42578125" style="2" customWidth="1"/>
    <col min="14" max="14" width="10.42578125" style="2" bestFit="1" customWidth="1"/>
    <col min="15" max="15" width="10.42578125" style="2" customWidth="1"/>
    <col min="16" max="16" width="8.7109375" style="2" bestFit="1" customWidth="1"/>
    <col min="17" max="16384" width="14.42578125" style="4"/>
  </cols>
  <sheetData>
    <row r="1" spans="1:17" s="3" customFormat="1" ht="12.75" customHeight="1" x14ac:dyDescent="0.2">
      <c r="A1" s="397" t="s">
        <v>0</v>
      </c>
      <c r="B1" s="386" t="s">
        <v>1</v>
      </c>
      <c r="C1" s="386" t="s">
        <v>2</v>
      </c>
      <c r="D1" s="386" t="s">
        <v>3</v>
      </c>
      <c r="E1" s="386" t="s">
        <v>4</v>
      </c>
      <c r="F1" s="386" t="s">
        <v>5</v>
      </c>
      <c r="G1" s="378" t="s">
        <v>6</v>
      </c>
      <c r="H1" s="384" t="s">
        <v>7</v>
      </c>
      <c r="I1" s="385" t="s">
        <v>8</v>
      </c>
      <c r="J1" s="386" t="s">
        <v>9</v>
      </c>
      <c r="K1" s="387" t="s">
        <v>10</v>
      </c>
      <c r="L1" s="395" t="s">
        <v>11</v>
      </c>
      <c r="M1" s="389" t="s">
        <v>12</v>
      </c>
      <c r="N1" s="390"/>
      <c r="O1" s="374" t="s">
        <v>13</v>
      </c>
      <c r="P1" s="374" t="s">
        <v>14</v>
      </c>
      <c r="Q1" s="95"/>
    </row>
    <row r="2" spans="1:17" s="3" customFormat="1" ht="12.75" customHeight="1" x14ac:dyDescent="0.2">
      <c r="A2" s="397"/>
      <c r="B2" s="379"/>
      <c r="C2" s="379"/>
      <c r="D2" s="379"/>
      <c r="E2" s="379"/>
      <c r="F2" s="379"/>
      <c r="G2" s="378"/>
      <c r="H2" s="377"/>
      <c r="I2" s="378"/>
      <c r="J2" s="379"/>
      <c r="K2" s="388"/>
      <c r="L2" s="396"/>
      <c r="M2" s="391"/>
      <c r="N2" s="392"/>
      <c r="O2" s="375"/>
      <c r="P2" s="375"/>
      <c r="Q2" s="95"/>
    </row>
    <row r="3" spans="1:17" s="3" customFormat="1" ht="12.75" customHeight="1" x14ac:dyDescent="0.2">
      <c r="A3" s="397"/>
      <c r="B3" s="379" t="s">
        <v>15</v>
      </c>
      <c r="C3" s="379" t="s">
        <v>16</v>
      </c>
      <c r="D3" s="379" t="s">
        <v>17</v>
      </c>
      <c r="E3" s="379" t="s">
        <v>18</v>
      </c>
      <c r="F3" s="379" t="s">
        <v>19</v>
      </c>
      <c r="G3" s="378" t="s">
        <v>20</v>
      </c>
      <c r="H3" s="377" t="s">
        <v>21</v>
      </c>
      <c r="I3" s="378" t="s">
        <v>22</v>
      </c>
      <c r="J3" s="379" t="s">
        <v>23</v>
      </c>
      <c r="K3" s="380">
        <v>45615</v>
      </c>
      <c r="L3" s="382" t="s">
        <v>24</v>
      </c>
      <c r="M3" s="393" t="s">
        <v>25</v>
      </c>
      <c r="N3" s="394"/>
      <c r="O3" s="376" t="s">
        <v>26</v>
      </c>
      <c r="P3" s="376" t="s">
        <v>27</v>
      </c>
      <c r="Q3" s="95"/>
    </row>
    <row r="4" spans="1:17" s="2" customFormat="1" ht="12.75" customHeight="1" x14ac:dyDescent="0.2">
      <c r="A4" s="397"/>
      <c r="B4" s="379" t="s">
        <v>15</v>
      </c>
      <c r="C4" s="379"/>
      <c r="D4" s="379"/>
      <c r="E4" s="379"/>
      <c r="F4" s="379"/>
      <c r="G4" s="378"/>
      <c r="H4" s="377"/>
      <c r="I4" s="378"/>
      <c r="J4" s="379"/>
      <c r="K4" s="381"/>
      <c r="L4" s="383"/>
      <c r="M4" s="393"/>
      <c r="N4" s="394"/>
      <c r="O4" s="376"/>
      <c r="P4" s="376"/>
      <c r="Q4" s="96"/>
    </row>
    <row r="5" spans="1:17" s="2" customFormat="1" ht="16.5" thickBot="1" x14ac:dyDescent="0.25">
      <c r="A5" s="397"/>
      <c r="B5" s="135" t="s">
        <v>28</v>
      </c>
      <c r="C5" s="135" t="s">
        <v>29</v>
      </c>
      <c r="D5" s="135"/>
      <c r="E5" s="135" t="s">
        <v>18</v>
      </c>
      <c r="F5" s="135" t="s">
        <v>19</v>
      </c>
      <c r="G5" s="136" t="s">
        <v>20</v>
      </c>
      <c r="H5" s="137" t="s">
        <v>30</v>
      </c>
      <c r="I5" s="138" t="s">
        <v>22</v>
      </c>
      <c r="J5" s="341" t="s">
        <v>31</v>
      </c>
      <c r="K5" s="345" t="s">
        <v>32</v>
      </c>
      <c r="L5" s="358" t="s">
        <v>32</v>
      </c>
      <c r="M5" s="351">
        <v>105</v>
      </c>
      <c r="N5" s="312">
        <v>95</v>
      </c>
      <c r="O5" s="312">
        <v>95</v>
      </c>
      <c r="P5" s="139" t="s">
        <v>32</v>
      </c>
      <c r="Q5" s="96"/>
    </row>
    <row r="6" spans="1:17" s="3" customFormat="1" x14ac:dyDescent="0.2">
      <c r="A6" s="397"/>
      <c r="B6" s="338" t="s">
        <v>33</v>
      </c>
      <c r="C6" s="339" t="s">
        <v>34</v>
      </c>
      <c r="D6" s="339" t="s">
        <v>34</v>
      </c>
      <c r="E6" s="339" t="s">
        <v>35</v>
      </c>
      <c r="F6" s="370">
        <v>45370</v>
      </c>
      <c r="G6" s="340">
        <v>21</v>
      </c>
      <c r="H6" s="256">
        <f t="shared" ref="H6:H26" si="0">COUNTIF(L6:P6,"&gt;0")</f>
        <v>1</v>
      </c>
      <c r="I6" s="257">
        <f>SUM(K6:P6)</f>
        <v>12</v>
      </c>
      <c r="J6" s="258">
        <f t="shared" ref="J6:J9" si="1">RANK(I6,$I$6:$I$77)</f>
        <v>5</v>
      </c>
      <c r="K6" s="346">
        <f>_xlfn.IFNA(VLOOKUP(CONCATENATE($K$5,$B6,$C6),'BEV1'!$A$6:$M$162,13,FALSE),0)</f>
        <v>7</v>
      </c>
      <c r="L6" s="81">
        <f>_xlfn.IFNA(VLOOKUP(CONCATENATE($N$5,$B6,$C6),MOR!$A$6:$M$162,13,FALSE),0)</f>
        <v>5</v>
      </c>
      <c r="M6" s="344">
        <f>_xlfn.IFNA(VLOOKUP(CONCATENATE($M$5,$B6,$C6),'SC24'!$A$6:$N$162,14,FALSE),0)</f>
        <v>0</v>
      </c>
      <c r="N6" s="342">
        <f>_xlfn.IFNA(VLOOKUP(CONCATENATE($N$5,$B6,$C6),'SC24'!$A$6:$N$162,14,FALSE),0)</f>
        <v>0</v>
      </c>
      <c r="O6" s="360">
        <f>_xlfn.IFNA(VLOOKUP(CONCATENATE($N$5,$B6,$C6),BUSS!$A$6:$M$162,13,FALSE),0)</f>
        <v>0</v>
      </c>
      <c r="P6" s="343">
        <f>_xlfn.IFNA(VLOOKUP(CONCATENATE(P5,$B6,$C6),'BEV2'!$A$6:$M$162,13,FALSE),0)</f>
        <v>0</v>
      </c>
      <c r="Q6" s="96"/>
    </row>
    <row r="7" spans="1:17" s="3" customFormat="1" x14ac:dyDescent="0.2">
      <c r="A7" s="397"/>
      <c r="B7" s="76" t="s">
        <v>36</v>
      </c>
      <c r="C7" s="83" t="s">
        <v>37</v>
      </c>
      <c r="D7" s="83" t="s">
        <v>38</v>
      </c>
      <c r="E7" s="83" t="s">
        <v>35</v>
      </c>
      <c r="F7" s="371">
        <v>45422</v>
      </c>
      <c r="G7" s="290">
        <v>16</v>
      </c>
      <c r="H7" s="78">
        <f t="shared" si="0"/>
        <v>2</v>
      </c>
      <c r="I7" s="79">
        <f>SUM(K7:P7)</f>
        <v>15</v>
      </c>
      <c r="J7" s="80">
        <f t="shared" si="1"/>
        <v>4</v>
      </c>
      <c r="K7" s="364">
        <f>_xlfn.IFNA(VLOOKUP(CONCATENATE($K$5,$B7,$C7),'BEV1'!$A$6:$M$162,13,FALSE),0)</f>
        <v>0</v>
      </c>
      <c r="L7" s="81">
        <f>_xlfn.IFNA(VLOOKUP(CONCATENATE($N$5,$B7,$C7),MOR!$A$6:$M$162,13,FALSE),0)</f>
        <v>3</v>
      </c>
      <c r="M7" s="344">
        <f>_xlfn.IFNA(VLOOKUP(CONCATENATE($M$5,$B7,$C7),'SC24'!$A$6:$N$162,14,FALSE),0)</f>
        <v>12</v>
      </c>
      <c r="N7" s="81">
        <f>_xlfn.IFNA(VLOOKUP(CONCATENATE($N$5,$B7,$C7),'SC24'!$A$6:$N$162,14,FALSE),0)</f>
        <v>0</v>
      </c>
      <c r="O7" s="81">
        <f>_xlfn.IFNA(VLOOKUP(CONCATENATE($N$5,$B7,$C7),BUSS!$A$6:$M$162,13,FALSE),0)</f>
        <v>0</v>
      </c>
      <c r="P7" s="82">
        <f>_xlfn.IFNA(VLOOKUP(CONCATENATE(P6,$B7,$C7),'BEV2'!$A$6:$M$162,13,FALSE),0)</f>
        <v>0</v>
      </c>
      <c r="Q7" s="96"/>
    </row>
    <row r="8" spans="1:17" s="3" customFormat="1" x14ac:dyDescent="0.2">
      <c r="A8" s="397"/>
      <c r="B8" s="76" t="s">
        <v>39</v>
      </c>
      <c r="C8" s="83" t="s">
        <v>40</v>
      </c>
      <c r="D8" s="83" t="s">
        <v>41</v>
      </c>
      <c r="E8" s="83" t="s">
        <v>42</v>
      </c>
      <c r="F8" s="371">
        <v>45379</v>
      </c>
      <c r="G8" s="290">
        <v>16</v>
      </c>
      <c r="H8" s="78">
        <f t="shared" si="0"/>
        <v>0</v>
      </c>
      <c r="I8" s="79">
        <f>SUM(K8:P8)</f>
        <v>0</v>
      </c>
      <c r="J8" s="80">
        <f t="shared" si="1"/>
        <v>7</v>
      </c>
      <c r="K8" s="364">
        <f>_xlfn.IFNA(VLOOKUP(CONCATENATE($K$5,$B8,$C8),'BEV1'!$A$6:$M$162,13,FALSE),0)</f>
        <v>0</v>
      </c>
      <c r="L8" s="81">
        <f>_xlfn.IFNA(VLOOKUP(CONCATENATE($N$5,$B8,$C8),MOR!$A$6:$M$162,13,FALSE),0)</f>
        <v>0</v>
      </c>
      <c r="M8" s="344">
        <f>_xlfn.IFNA(VLOOKUP(CONCATENATE($M$5,$B8,$C8),'SC24'!$A$6:$N$162,14,FALSE),0)</f>
        <v>0</v>
      </c>
      <c r="N8" s="81">
        <f>_xlfn.IFNA(VLOOKUP(CONCATENATE($N$5,$B8,$C8),'SC24'!$A$6:$N$162,14,FALSE),0)</f>
        <v>0</v>
      </c>
      <c r="O8" s="81">
        <f>_xlfn.IFNA(VLOOKUP(CONCATENATE($N$5,$B8,$C8),BUSS!$A$6:$M$162,13,FALSE),0)</f>
        <v>0</v>
      </c>
      <c r="P8" s="82">
        <f>_xlfn.IFNA(VLOOKUP(CONCATENATE(P7,$B8,$C8),'BEV2'!$A$6:$M$162,13,FALSE),0)</f>
        <v>0</v>
      </c>
      <c r="Q8" s="96"/>
    </row>
    <row r="9" spans="1:17" s="3" customFormat="1" x14ac:dyDescent="0.2">
      <c r="A9" s="397"/>
      <c r="B9" s="76" t="s">
        <v>43</v>
      </c>
      <c r="C9" s="83" t="s">
        <v>44</v>
      </c>
      <c r="D9" s="83" t="s">
        <v>45</v>
      </c>
      <c r="E9" s="83" t="s">
        <v>46</v>
      </c>
      <c r="F9" s="371">
        <v>45433</v>
      </c>
      <c r="G9" s="290">
        <v>21</v>
      </c>
      <c r="H9" s="78">
        <f t="shared" si="0"/>
        <v>0</v>
      </c>
      <c r="I9" s="79">
        <f>SUM(K9:P9)</f>
        <v>0</v>
      </c>
      <c r="J9" s="80">
        <f t="shared" si="1"/>
        <v>7</v>
      </c>
      <c r="K9" s="364">
        <f>_xlfn.IFNA(VLOOKUP(CONCATENATE($K$5,$B9,$C9),'BEV1'!$A$6:$M$162,13,FALSE),0)</f>
        <v>0</v>
      </c>
      <c r="L9" s="81">
        <f>_xlfn.IFNA(VLOOKUP(CONCATENATE($N$5,$B9,$C9),MOR!$A$6:$M$162,13,FALSE),0)</f>
        <v>0</v>
      </c>
      <c r="M9" s="344">
        <f>_xlfn.IFNA(VLOOKUP(CONCATENATE($M$5,$B9,$C9),'SC24'!$A$6:$N$162,14,FALSE),0)</f>
        <v>0</v>
      </c>
      <c r="N9" s="81">
        <f>_xlfn.IFNA(VLOOKUP(CONCATENATE($N$5,$B9,$C9),'SC24'!$A$6:$N$162,14,FALSE),0)</f>
        <v>0</v>
      </c>
      <c r="O9" s="81">
        <f>_xlfn.IFNA(VLOOKUP(CONCATENATE($N$5,$B9,$C9),BUSS!$A$6:$M$162,13,FALSE),0)</f>
        <v>0</v>
      </c>
      <c r="P9" s="82">
        <f>_xlfn.IFNA(VLOOKUP(CONCATENATE(P8,$B9,$C9),'BEV2'!$A$6:$M$162,13,FALSE),0)</f>
        <v>0</v>
      </c>
      <c r="Q9" s="96"/>
    </row>
    <row r="10" spans="1:17" s="3" customFormat="1" x14ac:dyDescent="0.2">
      <c r="A10" s="397"/>
      <c r="B10" s="76" t="s">
        <v>47</v>
      </c>
      <c r="C10" s="83" t="s">
        <v>48</v>
      </c>
      <c r="D10" s="83"/>
      <c r="E10" s="83" t="s">
        <v>35</v>
      </c>
      <c r="F10" s="371">
        <v>45466</v>
      </c>
      <c r="G10" s="290">
        <v>16</v>
      </c>
      <c r="H10" s="78">
        <f t="shared" si="0"/>
        <v>3</v>
      </c>
      <c r="I10" s="79">
        <f>SUM(K10:P10)</f>
        <v>28</v>
      </c>
      <c r="J10" s="80">
        <f t="shared" ref="J10" si="2">RANK(I10,$I$6:$I$77)</f>
        <v>2</v>
      </c>
      <c r="K10" s="364">
        <f>_xlfn.IFNA(VLOOKUP(CONCATENATE($K$5,$B10,$C10),'BEV1'!$A$6:$M$162,13,FALSE),0)</f>
        <v>0</v>
      </c>
      <c r="L10" s="81">
        <f>_xlfn.IFNA(VLOOKUP(CONCATENATE($N$5,$B10,$C10),MOR!$A$6:$M$162,13,FALSE),0)</f>
        <v>7</v>
      </c>
      <c r="M10" s="344">
        <f>_xlfn.IFNA(VLOOKUP(CONCATENATE($M$5,$B10,$C10),'SC24'!$A$6:$N$162,14,FALSE),0)</f>
        <v>0</v>
      </c>
      <c r="N10" s="81">
        <f>_xlfn.IFNA(VLOOKUP(CONCATENATE($N$5,$B10,$C10),'SC24'!$A$6:$N$162,14,FALSE),0)</f>
        <v>14</v>
      </c>
      <c r="O10" s="81">
        <f>_xlfn.IFNA(VLOOKUP(CONCATENATE($N$5,$B10,$C10),BUSS!$A$6:$M$162,13,FALSE),0)</f>
        <v>7</v>
      </c>
      <c r="P10" s="82">
        <f>_xlfn.IFNA(VLOOKUP(CONCATENATE(P9,$B10,$C10),'BEV2'!$A$6:$M$162,13,FALSE),0)</f>
        <v>0</v>
      </c>
      <c r="Q10" s="96"/>
    </row>
    <row r="11" spans="1:17" s="3" customFormat="1" x14ac:dyDescent="0.2">
      <c r="A11" s="397"/>
      <c r="B11" s="76" t="s">
        <v>49</v>
      </c>
      <c r="C11" s="83" t="s">
        <v>50</v>
      </c>
      <c r="D11" s="83"/>
      <c r="E11" s="83" t="s">
        <v>51</v>
      </c>
      <c r="F11" s="372">
        <v>45451</v>
      </c>
      <c r="G11" s="290">
        <v>15</v>
      </c>
      <c r="H11" s="78">
        <f t="shared" ref="H11:H18" si="3">COUNTIF(L11:P11,"&gt;0")</f>
        <v>0</v>
      </c>
      <c r="I11" s="79">
        <f t="shared" ref="I11:I18" si="4">SUM(K11:P11)</f>
        <v>0</v>
      </c>
      <c r="J11" s="80">
        <f t="shared" ref="J11:J18" si="5">RANK(I11,$I$6:$I$77)</f>
        <v>7</v>
      </c>
      <c r="K11" s="78"/>
      <c r="L11" s="81">
        <f>_xlfn.IFNA(VLOOKUP(CONCATENATE($N$5,$B11,$C11),MOR!$A$6:$M$162,13,FALSE),0)</f>
        <v>0</v>
      </c>
      <c r="M11" s="344">
        <f>_xlfn.IFNA(VLOOKUP(CONCATENATE($M$5,$B11,$C11),'SC24'!$A$6:$N$162,14,FALSE),0)</f>
        <v>0</v>
      </c>
      <c r="N11" s="81">
        <f>_xlfn.IFNA(VLOOKUP(CONCATENATE($N$5,$B11,$C11),'SC24'!$A$6:$N$162,14,FALSE),0)</f>
        <v>0</v>
      </c>
      <c r="O11" s="81">
        <f>_xlfn.IFNA(VLOOKUP(CONCATENATE($N$5,$B11,$C11),BUSS!$A$6:$M$162,13,FALSE),0)</f>
        <v>0</v>
      </c>
      <c r="P11" s="82"/>
      <c r="Q11" s="96"/>
    </row>
    <row r="12" spans="1:17" x14ac:dyDescent="0.2">
      <c r="A12" s="397"/>
      <c r="B12" s="76" t="s">
        <v>365</v>
      </c>
      <c r="C12" s="83" t="s">
        <v>366</v>
      </c>
      <c r="D12" s="83"/>
      <c r="E12" s="83" t="s">
        <v>367</v>
      </c>
      <c r="F12" s="373">
        <v>45465</v>
      </c>
      <c r="G12" s="290">
        <v>15</v>
      </c>
      <c r="H12" s="78">
        <f t="shared" si="3"/>
        <v>0</v>
      </c>
      <c r="I12" s="79">
        <f t="shared" si="4"/>
        <v>0</v>
      </c>
      <c r="J12" s="80">
        <f t="shared" si="5"/>
        <v>7</v>
      </c>
      <c r="K12" s="78"/>
      <c r="L12" s="81">
        <f>_xlfn.IFNA(VLOOKUP(CONCATENATE($L$5,$B12,$C12),'SC24'!$A$6:$N$162,14,FALSE),0)</f>
        <v>0</v>
      </c>
      <c r="M12" s="344">
        <f>_xlfn.IFNA(VLOOKUP(CONCATENATE($M$5,$B12,$C12),'SC24'!$A$6:$N$162,14,FALSE),0)</f>
        <v>0</v>
      </c>
      <c r="N12" s="81">
        <f>_xlfn.IFNA(VLOOKUP(CONCATENATE($N$5,$B12,$C12),'SC24'!$A$6:$N$162,14,FALSE),0)</f>
        <v>0</v>
      </c>
      <c r="O12" s="81">
        <f>_xlfn.IFNA(VLOOKUP(CONCATENATE($N$5,$B12,$C12),BUSS!$A$6:$M$162,13,FALSE),0)</f>
        <v>0</v>
      </c>
      <c r="P12" s="82"/>
      <c r="Q12" s="96"/>
    </row>
    <row r="13" spans="1:17" x14ac:dyDescent="0.2">
      <c r="A13" s="397"/>
      <c r="B13" s="76" t="s">
        <v>368</v>
      </c>
      <c r="C13" s="83" t="s">
        <v>369</v>
      </c>
      <c r="D13" s="83"/>
      <c r="E13" s="83" t="s">
        <v>35</v>
      </c>
      <c r="F13" s="373">
        <v>45466</v>
      </c>
      <c r="G13" s="290">
        <v>12</v>
      </c>
      <c r="H13" s="78">
        <f t="shared" si="3"/>
        <v>0</v>
      </c>
      <c r="I13" s="79">
        <f t="shared" si="4"/>
        <v>0</v>
      </c>
      <c r="J13" s="80">
        <f t="shared" si="5"/>
        <v>7</v>
      </c>
      <c r="K13" s="78"/>
      <c r="L13" s="81">
        <f>_xlfn.IFNA(VLOOKUP(CONCATENATE($L$5,$B13,$C13),'SC24'!$A$6:$N$162,14,FALSE),0)</f>
        <v>0</v>
      </c>
      <c r="M13" s="344">
        <f>_xlfn.IFNA(VLOOKUP(CONCATENATE($M$5,$B13,$C13),'SC24'!$A$6:$N$162,14,FALSE),0)</f>
        <v>0</v>
      </c>
      <c r="N13" s="81">
        <f>_xlfn.IFNA(VLOOKUP(CONCATENATE($N$5,$B13,$C13),'SC24'!$A$6:$N$162,14,FALSE),0)</f>
        <v>0</v>
      </c>
      <c r="O13" s="81">
        <f>_xlfn.IFNA(VLOOKUP(CONCATENATE($N$5,$B13,$C13),BUSS!$A$6:$M$162,13,FALSE),0)</f>
        <v>0</v>
      </c>
      <c r="P13" s="82"/>
      <c r="Q13" s="96"/>
    </row>
    <row r="14" spans="1:17" x14ac:dyDescent="0.2">
      <c r="A14" s="397"/>
      <c r="B14" s="76" t="s">
        <v>270</v>
      </c>
      <c r="C14" s="83" t="s">
        <v>271</v>
      </c>
      <c r="D14" s="83" t="s">
        <v>271</v>
      </c>
      <c r="E14" s="83" t="s">
        <v>386</v>
      </c>
      <c r="F14" s="289">
        <v>45527</v>
      </c>
      <c r="G14" s="290">
        <v>21</v>
      </c>
      <c r="H14" s="78">
        <f t="shared" si="3"/>
        <v>3</v>
      </c>
      <c r="I14" s="79">
        <f t="shared" si="4"/>
        <v>30</v>
      </c>
      <c r="J14" s="80">
        <f t="shared" si="5"/>
        <v>1</v>
      </c>
      <c r="K14" s="78"/>
      <c r="L14" s="81">
        <f>_xlfn.IFNA(VLOOKUP(CONCATENATE($L$5,$B14,$C14),'SC24'!$A$6:$N$162,14,FALSE),0)</f>
        <v>12</v>
      </c>
      <c r="M14" s="344">
        <f>_xlfn.IFNA(VLOOKUP(CONCATENATE($M$5,$B14,$C14),'SC24'!$A$6:$N$162,14,FALSE),0)</f>
        <v>0</v>
      </c>
      <c r="N14" s="81">
        <f>_xlfn.IFNA(VLOOKUP(CONCATENATE($N$5,$B14,$C14),'SC24'!$A$6:$N$162,14,FALSE),0)</f>
        <v>12</v>
      </c>
      <c r="O14" s="81">
        <f>_xlfn.IFNA(VLOOKUP(CONCATENATE($N$5,$B14,$C14),BUSS!$A$6:$M$162,13,FALSE),0)</f>
        <v>6</v>
      </c>
      <c r="P14" s="82"/>
      <c r="Q14" s="96"/>
    </row>
    <row r="15" spans="1:17" x14ac:dyDescent="0.2">
      <c r="A15" s="397"/>
      <c r="B15" s="76" t="s">
        <v>272</v>
      </c>
      <c r="C15" s="83" t="s">
        <v>273</v>
      </c>
      <c r="D15" s="83" t="s">
        <v>273</v>
      </c>
      <c r="E15" s="83" t="s">
        <v>386</v>
      </c>
      <c r="F15" s="289">
        <v>45527</v>
      </c>
      <c r="G15" s="290">
        <v>22</v>
      </c>
      <c r="H15" s="78">
        <f t="shared" si="3"/>
        <v>3</v>
      </c>
      <c r="I15" s="79">
        <f t="shared" si="4"/>
        <v>25</v>
      </c>
      <c r="J15" s="80">
        <f t="shared" si="5"/>
        <v>3</v>
      </c>
      <c r="K15" s="78"/>
      <c r="L15" s="81">
        <f>_xlfn.IFNA(VLOOKUP(CONCATENATE($L$5,$B15,$C15),'SC24'!$A$6:$N$162,14,FALSE),0)</f>
        <v>10</v>
      </c>
      <c r="M15" s="344">
        <f>_xlfn.IFNA(VLOOKUP(CONCATENATE($M$5,$B15,$C15),'SC24'!$A$6:$N$162,14,FALSE),0)</f>
        <v>0</v>
      </c>
      <c r="N15" s="81">
        <f>_xlfn.IFNA(VLOOKUP(CONCATENATE($N$5,$B15,$C15),'SC24'!$A$6:$N$162,14,FALSE),0)</f>
        <v>10</v>
      </c>
      <c r="O15" s="81">
        <f>_xlfn.IFNA(VLOOKUP(CONCATENATE($N$5,$B15,$C15),BUSS!$A$6:$M$162,13,FALSE),0)</f>
        <v>5</v>
      </c>
      <c r="P15" s="82"/>
      <c r="Q15" s="96"/>
    </row>
    <row r="16" spans="1:17" x14ac:dyDescent="0.2">
      <c r="A16" s="397"/>
      <c r="B16" s="76" t="s">
        <v>291</v>
      </c>
      <c r="C16" s="83" t="s">
        <v>292</v>
      </c>
      <c r="D16" s="83" t="s">
        <v>292</v>
      </c>
      <c r="E16" s="83" t="s">
        <v>386</v>
      </c>
      <c r="F16" s="289">
        <v>45527</v>
      </c>
      <c r="G16" s="290">
        <v>19</v>
      </c>
      <c r="H16" s="78">
        <f t="shared" si="3"/>
        <v>1</v>
      </c>
      <c r="I16" s="79">
        <f t="shared" si="4"/>
        <v>12</v>
      </c>
      <c r="J16" s="80">
        <f t="shared" si="5"/>
        <v>5</v>
      </c>
      <c r="K16" s="78"/>
      <c r="L16" s="81"/>
      <c r="M16" s="344">
        <f>_xlfn.IFNA(VLOOKUP(CONCATENATE($M$5,$B16,$C16),'SC24'!$A$6:$N$162,14,FALSE),0)</f>
        <v>0</v>
      </c>
      <c r="N16" s="81">
        <f>_xlfn.IFNA(VLOOKUP(CONCATENATE($N$5,$B16,$C16),'SC24'!$A$6:$N$162,14,FALSE),0)</f>
        <v>12</v>
      </c>
      <c r="O16" s="81">
        <f>_xlfn.IFNA(VLOOKUP(CONCATENATE($N$5,$B16,$C16),BUSS!$A$6:$M$162,13,FALSE),0)</f>
        <v>0</v>
      </c>
      <c r="P16" s="82"/>
      <c r="Q16" s="96"/>
    </row>
    <row r="17" spans="1:17" x14ac:dyDescent="0.2">
      <c r="A17" s="397"/>
      <c r="B17" s="76"/>
      <c r="C17" s="83"/>
      <c r="D17" s="83"/>
      <c r="E17" s="83"/>
      <c r="F17" s="289"/>
      <c r="G17" s="290"/>
      <c r="H17" s="78">
        <f t="shared" si="3"/>
        <v>0</v>
      </c>
      <c r="I17" s="79">
        <f t="shared" si="4"/>
        <v>0</v>
      </c>
      <c r="J17" s="80">
        <f t="shared" si="5"/>
        <v>7</v>
      </c>
      <c r="K17" s="78"/>
      <c r="L17" s="147"/>
      <c r="M17" s="344">
        <f>_xlfn.IFNA(VLOOKUP(CONCATENATE($M$5,$B17,$C17),'SC24'!$A$6:$N$162,14,FALSE),0)</f>
        <v>0</v>
      </c>
      <c r="N17" s="357">
        <f>_xlfn.IFNA(VLOOKUP(CONCATENATE($N$5,$B17,$C17),'SC24'!$A$6:$N$162,14,FALSE),0)</f>
        <v>0</v>
      </c>
      <c r="O17" s="81">
        <f>_xlfn.IFNA(VLOOKUP(CONCATENATE($N$5,$B17,$C17),BUSS!$A$6:$M$162,13,FALSE),0)</f>
        <v>0</v>
      </c>
      <c r="P17" s="82"/>
      <c r="Q17" s="96"/>
    </row>
    <row r="18" spans="1:17" x14ac:dyDescent="0.2">
      <c r="A18" s="397"/>
      <c r="B18" s="76"/>
      <c r="C18" s="83"/>
      <c r="D18" s="83"/>
      <c r="E18" s="83"/>
      <c r="F18" s="289"/>
      <c r="G18" s="290"/>
      <c r="H18" s="78">
        <f t="shared" si="3"/>
        <v>0</v>
      </c>
      <c r="I18" s="79">
        <f t="shared" si="4"/>
        <v>0</v>
      </c>
      <c r="J18" s="80">
        <f t="shared" si="5"/>
        <v>7</v>
      </c>
      <c r="K18" s="78"/>
      <c r="L18" s="147"/>
      <c r="M18" s="344">
        <f>_xlfn.IFNA(VLOOKUP(CONCATENATE($N$5,$B18,$C18),'SC24'!$A$6:$N$162,14,FALSE),0)</f>
        <v>0</v>
      </c>
      <c r="N18" s="81"/>
      <c r="O18" s="81">
        <f>_xlfn.IFNA(VLOOKUP(CONCATENATE($N$5,$B18,$C18),BUSS!$A$6:$M$162,13,FALSE),0)</f>
        <v>0</v>
      </c>
      <c r="P18" s="82"/>
      <c r="Q18" s="96"/>
    </row>
    <row r="19" spans="1:17" x14ac:dyDescent="0.2">
      <c r="A19" s="397"/>
      <c r="B19" s="76"/>
      <c r="C19" s="83"/>
      <c r="D19" s="83"/>
      <c r="E19" s="83"/>
      <c r="F19" s="289"/>
      <c r="G19" s="290"/>
      <c r="H19" s="78">
        <f t="shared" si="0"/>
        <v>0</v>
      </c>
      <c r="I19" s="79"/>
      <c r="J19" s="80"/>
      <c r="K19" s="78"/>
      <c r="L19" s="147"/>
      <c r="M19" s="344">
        <f>_xlfn.IFNA(VLOOKUP(CONCATENATE($N$5,$B19,$C19),'SC24'!$A$6:$N$162,14,FALSE),0)</f>
        <v>0</v>
      </c>
      <c r="N19" s="81"/>
      <c r="O19" s="81">
        <f>_xlfn.IFNA(VLOOKUP(CONCATENATE($N$5,$B19,$C19),BUSS!$A$6:$M$162,13,FALSE),0)</f>
        <v>0</v>
      </c>
      <c r="P19" s="82"/>
      <c r="Q19" s="96"/>
    </row>
    <row r="20" spans="1:17" s="3" customFormat="1" x14ac:dyDescent="0.2">
      <c r="A20" s="397"/>
      <c r="B20" s="291"/>
      <c r="C20" s="289"/>
      <c r="D20" s="289"/>
      <c r="E20" s="289"/>
      <c r="F20" s="289"/>
      <c r="G20" s="288"/>
      <c r="H20" s="78">
        <f t="shared" si="0"/>
        <v>0</v>
      </c>
      <c r="I20" s="79"/>
      <c r="J20" s="80"/>
      <c r="K20" s="78"/>
      <c r="L20" s="147"/>
      <c r="M20" s="344">
        <f>_xlfn.IFNA(VLOOKUP(CONCATENATE($N$5,$B20,$C20),'SC24'!$A$6:$N$162,14,FALSE),0)</f>
        <v>0</v>
      </c>
      <c r="N20" s="81"/>
      <c r="O20" s="81">
        <f>_xlfn.IFNA(VLOOKUP(CONCATENATE($N$5,$B20,$C20),BUSS!$A$6:$M$162,13,FALSE),0)</f>
        <v>0</v>
      </c>
      <c r="P20" s="82"/>
      <c r="Q20" s="96"/>
    </row>
    <row r="21" spans="1:17" x14ac:dyDescent="0.2">
      <c r="A21" s="397"/>
      <c r="B21" s="76"/>
      <c r="C21" s="83"/>
      <c r="D21" s="83"/>
      <c r="E21" s="83"/>
      <c r="F21" s="289"/>
      <c r="G21" s="290"/>
      <c r="H21" s="78">
        <f t="shared" si="0"/>
        <v>0</v>
      </c>
      <c r="I21" s="79"/>
      <c r="J21" s="80"/>
      <c r="K21" s="78"/>
      <c r="L21" s="147"/>
      <c r="M21" s="147"/>
      <c r="N21" s="81"/>
      <c r="O21" s="362">
        <f>_xlfn.IFNA(VLOOKUP(CONCATENATE($N$5,$B21,$C21),BUSS!$A$6:$M$162,13,FALSE),0)</f>
        <v>0</v>
      </c>
      <c r="P21" s="82"/>
      <c r="Q21" s="96"/>
    </row>
    <row r="22" spans="1:17" x14ac:dyDescent="0.2">
      <c r="A22" s="397"/>
      <c r="B22" s="76"/>
      <c r="C22" s="83"/>
      <c r="D22" s="83"/>
      <c r="E22" s="83"/>
      <c r="F22" s="289"/>
      <c r="G22" s="290"/>
      <c r="H22" s="78">
        <f t="shared" si="0"/>
        <v>0</v>
      </c>
      <c r="I22" s="79"/>
      <c r="J22" s="80"/>
      <c r="K22" s="78"/>
      <c r="L22" s="147"/>
      <c r="M22" s="147"/>
      <c r="N22" s="81"/>
      <c r="O22" s="361"/>
      <c r="P22" s="82"/>
      <c r="Q22" s="96"/>
    </row>
    <row r="23" spans="1:17" x14ac:dyDescent="0.2">
      <c r="A23" s="397"/>
      <c r="B23" s="76"/>
      <c r="C23" s="83"/>
      <c r="D23" s="83"/>
      <c r="E23" s="83"/>
      <c r="F23" s="289"/>
      <c r="G23" s="290"/>
      <c r="H23" s="78">
        <f t="shared" si="0"/>
        <v>0</v>
      </c>
      <c r="I23" s="79"/>
      <c r="J23" s="80"/>
      <c r="K23" s="78"/>
      <c r="L23" s="147"/>
      <c r="M23" s="147"/>
      <c r="N23" s="81"/>
      <c r="O23" s="361"/>
      <c r="P23" s="82"/>
      <c r="Q23" s="96"/>
    </row>
    <row r="24" spans="1:17" x14ac:dyDescent="0.2">
      <c r="A24" s="397"/>
      <c r="B24" s="76"/>
      <c r="C24" s="83"/>
      <c r="D24" s="83"/>
      <c r="E24" s="83"/>
      <c r="F24" s="289"/>
      <c r="G24" s="290"/>
      <c r="H24" s="78">
        <f t="shared" si="0"/>
        <v>0</v>
      </c>
      <c r="I24" s="79"/>
      <c r="J24" s="80"/>
      <c r="K24" s="78"/>
      <c r="L24" s="147"/>
      <c r="M24" s="147"/>
      <c r="N24" s="81"/>
      <c r="O24" s="361"/>
      <c r="P24" s="82"/>
      <c r="Q24" s="95"/>
    </row>
    <row r="25" spans="1:17" x14ac:dyDescent="0.2">
      <c r="A25" s="397"/>
      <c r="B25" s="76"/>
      <c r="C25" s="83"/>
      <c r="D25" s="83"/>
      <c r="E25" s="83"/>
      <c r="F25" s="289"/>
      <c r="G25" s="290"/>
      <c r="H25" s="78">
        <f t="shared" si="0"/>
        <v>0</v>
      </c>
      <c r="I25" s="79"/>
      <c r="J25" s="80"/>
      <c r="K25" s="78"/>
      <c r="L25" s="147"/>
      <c r="M25" s="147"/>
      <c r="N25" s="81"/>
      <c r="O25" s="361"/>
      <c r="P25" s="82"/>
      <c r="Q25" s="95"/>
    </row>
    <row r="26" spans="1:17" x14ac:dyDescent="0.2">
      <c r="A26" s="397"/>
      <c r="B26" s="76"/>
      <c r="C26" s="83"/>
      <c r="D26" s="83"/>
      <c r="E26" s="83"/>
      <c r="F26" s="289"/>
      <c r="G26" s="290"/>
      <c r="H26" s="78">
        <f t="shared" si="0"/>
        <v>0</v>
      </c>
      <c r="I26" s="79"/>
      <c r="J26" s="80"/>
      <c r="K26" s="78"/>
      <c r="L26" s="147"/>
      <c r="M26" s="147"/>
      <c r="N26" s="81"/>
      <c r="O26" s="361"/>
      <c r="P26" s="82"/>
      <c r="Q26" s="95"/>
    </row>
    <row r="27" spans="1:17" x14ac:dyDescent="0.2">
      <c r="A27" s="397"/>
      <c r="B27" s="76"/>
      <c r="C27" s="83"/>
      <c r="D27" s="83"/>
      <c r="E27" s="83"/>
      <c r="F27" s="289"/>
      <c r="G27" s="290"/>
      <c r="H27" s="78"/>
      <c r="I27" s="79"/>
      <c r="J27" s="80"/>
      <c r="K27" s="78"/>
      <c r="L27" s="147">
        <f>_xlfn.IFNA(VLOOKUP(CONCATENATE($L$5,'60-75 8-24'!$B27,'60-75 8-24'!$C27),SER!$A$6:$M$250,13,FALSE),0)</f>
        <v>0</v>
      </c>
      <c r="M27" s="147"/>
      <c r="N27" s="81">
        <f>_xlfn.IFNA(VLOOKUP(CONCATENATE($N$5,'60-75 8-24'!$B27,'60-75 8-24'!$C27),BUSS!$A$6:$M$162,13,FALSE),0)</f>
        <v>0</v>
      </c>
      <c r="O27" s="361"/>
      <c r="P27" s="82">
        <f>_xlfn.IFNA(VLOOKUP(CONCATENATE($P$5,'60-75 8-24'!$B27,'60-75 8-24'!$C27),Spare!$A$6:$M$162,13,FALSE),0)</f>
        <v>0</v>
      </c>
      <c r="Q27" s="96"/>
    </row>
    <row r="28" spans="1:17" x14ac:dyDescent="0.2">
      <c r="A28" s="397"/>
      <c r="B28" s="76"/>
      <c r="C28" s="83"/>
      <c r="D28" s="83"/>
      <c r="E28" s="83"/>
      <c r="F28" s="289"/>
      <c r="G28" s="290"/>
      <c r="H28" s="78"/>
      <c r="I28" s="79"/>
      <c r="J28" s="80"/>
      <c r="K28" s="78"/>
      <c r="L28" s="147">
        <f>_xlfn.IFNA(VLOOKUP(CONCATENATE($L$5,'60-75 8-24'!$B28,'60-75 8-24'!$C28),SER!$A$6:$M$250,13,FALSE),0)</f>
        <v>0</v>
      </c>
      <c r="M28" s="147"/>
      <c r="N28" s="81">
        <f>_xlfn.IFNA(VLOOKUP(CONCATENATE($N$5,'60-75 8-24'!$B28,'60-75 8-24'!$C28),BUSS!$A$6:$M$162,13,FALSE),0)</f>
        <v>0</v>
      </c>
      <c r="O28" s="361"/>
      <c r="P28" s="82">
        <f>_xlfn.IFNA(VLOOKUP(CONCATENATE($P$5,'60-75 8-24'!$B28,'60-75 8-24'!$C28),Spare!$A$6:$M$162,13,FALSE),0)</f>
        <v>0</v>
      </c>
      <c r="Q28" s="96"/>
    </row>
    <row r="29" spans="1:17" x14ac:dyDescent="0.2">
      <c r="A29" s="397"/>
      <c r="B29" s="76"/>
      <c r="C29" s="83"/>
      <c r="D29" s="83"/>
      <c r="E29" s="83"/>
      <c r="F29" s="289"/>
      <c r="G29" s="290"/>
      <c r="H29" s="78"/>
      <c r="I29" s="79"/>
      <c r="J29" s="80"/>
      <c r="K29" s="78"/>
      <c r="L29" s="147">
        <f>_xlfn.IFNA(VLOOKUP(CONCATENATE($L$5,'60-75 8-24'!$B29,'60-75 8-24'!$C29),SER!$A$6:$M$250,13,FALSE),0)</f>
        <v>0</v>
      </c>
      <c r="M29" s="147"/>
      <c r="N29" s="81">
        <f>_xlfn.IFNA(VLOOKUP(CONCATENATE($N$5,'60-75 8-24'!$B29,'60-75 8-24'!$C29),BUSS!$A$6:$M$162,13,FALSE),0)</f>
        <v>0</v>
      </c>
      <c r="O29" s="361"/>
      <c r="P29" s="82">
        <f>_xlfn.IFNA(VLOOKUP(CONCATENATE($P$5,'60-75 8-24'!$B29,'60-75 8-24'!$C29),Spare!$A$6:$M$162,13,FALSE),0)</f>
        <v>0</v>
      </c>
      <c r="Q29" s="96"/>
    </row>
    <row r="30" spans="1:17" x14ac:dyDescent="0.2">
      <c r="A30" s="397"/>
      <c r="B30" s="76"/>
      <c r="C30" s="83"/>
      <c r="D30" s="83"/>
      <c r="E30" s="83"/>
      <c r="F30" s="289"/>
      <c r="G30" s="290"/>
      <c r="H30" s="78"/>
      <c r="I30" s="79"/>
      <c r="J30" s="80"/>
      <c r="K30" s="78"/>
      <c r="L30" s="147">
        <f>_xlfn.IFNA(VLOOKUP(CONCATENATE($L$5,'60-75 8-24'!$B30,'60-75 8-24'!$C30),SER!$A$6:$M$250,13,FALSE),0)</f>
        <v>0</v>
      </c>
      <c r="M30" s="147"/>
      <c r="N30" s="81">
        <f>_xlfn.IFNA(VLOOKUP(CONCATENATE($N$5,'60-75 8-24'!$B30,'60-75 8-24'!$C30),BUSS!$A$6:$M$162,13,FALSE),0)</f>
        <v>0</v>
      </c>
      <c r="O30" s="361"/>
      <c r="P30" s="82">
        <f>_xlfn.IFNA(VLOOKUP(CONCATENATE($P$5,'60-75 8-24'!$B30,'60-75 8-24'!$C30),Spare!$A$6:$M$162,13,FALSE),0)</f>
        <v>0</v>
      </c>
      <c r="Q30" s="96"/>
    </row>
    <row r="31" spans="1:17" x14ac:dyDescent="0.2">
      <c r="A31" s="397"/>
      <c r="B31" s="76"/>
      <c r="C31" s="83"/>
      <c r="D31" s="83"/>
      <c r="E31" s="83"/>
      <c r="F31" s="289"/>
      <c r="G31" s="290"/>
      <c r="H31" s="78"/>
      <c r="I31" s="79"/>
      <c r="J31" s="80"/>
      <c r="K31" s="78"/>
      <c r="L31" s="147">
        <f>_xlfn.IFNA(VLOOKUP(CONCATENATE($L$5,'60-75 8-24'!$B31,'60-75 8-24'!$C31),SER!$A$6:$M$250,13,FALSE),0)</f>
        <v>0</v>
      </c>
      <c r="M31" s="147"/>
      <c r="N31" s="81">
        <f>_xlfn.IFNA(VLOOKUP(CONCATENATE($N$5,'60-75 8-24'!$B31,'60-75 8-24'!$C31),BUSS!$A$6:$M$162,13,FALSE),0)</f>
        <v>0</v>
      </c>
      <c r="O31" s="361"/>
      <c r="P31" s="82">
        <f>_xlfn.IFNA(VLOOKUP(CONCATENATE($P$5,'60-75 8-24'!$B31,'60-75 8-24'!$C31),Spare!$A$6:$M$162,13,FALSE),0)</f>
        <v>0</v>
      </c>
      <c r="Q31" s="95"/>
    </row>
    <row r="32" spans="1:17" x14ac:dyDescent="0.2">
      <c r="A32" s="397"/>
      <c r="B32" s="291"/>
      <c r="C32" s="289"/>
      <c r="D32" s="289"/>
      <c r="E32" s="289"/>
      <c r="F32" s="289"/>
      <c r="G32" s="290"/>
      <c r="H32" s="78"/>
      <c r="I32" s="79"/>
      <c r="J32" s="80"/>
      <c r="K32" s="78"/>
      <c r="L32" s="147">
        <f>_xlfn.IFNA(VLOOKUP(CONCATENATE($L$5,'60-75 8-24'!$B32,'60-75 8-24'!$C32),SER!$A$6:$M$250,13,FALSE),0)</f>
        <v>0</v>
      </c>
      <c r="M32" s="147"/>
      <c r="N32" s="81">
        <f>_xlfn.IFNA(VLOOKUP(CONCATENATE($N$5,'60-75 8-24'!$B32,'60-75 8-24'!$C32),BUSS!$A$6:$M$162,13,FALSE),0)</f>
        <v>0</v>
      </c>
      <c r="O32" s="361"/>
      <c r="P32" s="82">
        <f>_xlfn.IFNA(VLOOKUP(CONCATENATE($P$5,'60-75 8-24'!$B32,'60-75 8-24'!$C32),Spare!$A$6:$M$162,13,FALSE),0)</f>
        <v>0</v>
      </c>
      <c r="Q32" s="95"/>
    </row>
    <row r="33" spans="1:17" s="3" customFormat="1" x14ac:dyDescent="0.2">
      <c r="A33" s="397"/>
      <c r="B33" s="291"/>
      <c r="C33" s="289"/>
      <c r="D33" s="289"/>
      <c r="E33" s="289"/>
      <c r="F33" s="289"/>
      <c r="G33" s="288"/>
      <c r="H33" s="78"/>
      <c r="I33" s="79"/>
      <c r="J33" s="80"/>
      <c r="K33" s="78"/>
      <c r="L33" s="147">
        <f>_xlfn.IFNA(VLOOKUP(CONCATENATE($L$5,'60-75 8-24'!$B33,'60-75 8-24'!$C33),SER!$A$6:$M$250,13,FALSE),0)</f>
        <v>0</v>
      </c>
      <c r="M33" s="147"/>
      <c r="N33" s="81">
        <f>_xlfn.IFNA(VLOOKUP(CONCATENATE($N$5,'60-75 8-24'!$B33,'60-75 8-24'!$C33),BUSS!$A$6:$M$162,13,FALSE),0)</f>
        <v>0</v>
      </c>
      <c r="O33" s="361"/>
      <c r="P33" s="82">
        <f>_xlfn.IFNA(VLOOKUP(CONCATENATE($P$5,'60-75 8-24'!$B33,'60-75 8-24'!$C33),Spare!$A$6:$M$162,13,FALSE),0)</f>
        <v>0</v>
      </c>
      <c r="Q33" s="96"/>
    </row>
    <row r="34" spans="1:17" x14ac:dyDescent="0.2">
      <c r="A34" s="397"/>
      <c r="B34" s="291"/>
      <c r="C34" s="289"/>
      <c r="D34" s="289"/>
      <c r="E34" s="289"/>
      <c r="F34" s="289"/>
      <c r="G34" s="290"/>
      <c r="H34" s="78"/>
      <c r="I34" s="79"/>
      <c r="J34" s="80"/>
      <c r="K34" s="78"/>
      <c r="L34" s="147">
        <f>_xlfn.IFNA(VLOOKUP(CONCATENATE($L$5,'60-75 8-24'!$B34,'60-75 8-24'!$C34),SER!$A$6:$M$250,13,FALSE),0)</f>
        <v>0</v>
      </c>
      <c r="M34" s="147"/>
      <c r="N34" s="81">
        <f>_xlfn.IFNA(VLOOKUP(CONCATENATE($N$5,'60-75 8-24'!$B34,'60-75 8-24'!$C34),BUSS!$A$6:$M$162,13,FALSE),0)</f>
        <v>0</v>
      </c>
      <c r="O34" s="361"/>
      <c r="P34" s="82">
        <f>_xlfn.IFNA(VLOOKUP(CONCATENATE($P$5,'60-75 8-24'!$B34,'60-75 8-24'!$C34),Spare!$A$6:$M$162,13,FALSE),0)</f>
        <v>0</v>
      </c>
      <c r="Q34" s="96"/>
    </row>
    <row r="35" spans="1:17" x14ac:dyDescent="0.2">
      <c r="A35" s="397"/>
      <c r="B35" s="291"/>
      <c r="C35" s="289"/>
      <c r="D35" s="289"/>
      <c r="E35" s="289"/>
      <c r="F35" s="289"/>
      <c r="G35" s="290"/>
      <c r="H35" s="78"/>
      <c r="I35" s="79"/>
      <c r="J35" s="80"/>
      <c r="K35" s="78"/>
      <c r="L35" s="147">
        <f>_xlfn.IFNA(VLOOKUP(CONCATENATE($L$5,'60-75 8-24'!$B35,'60-75 8-24'!$C35),SER!$A$6:$M$250,13,FALSE),0)</f>
        <v>0</v>
      </c>
      <c r="M35" s="147"/>
      <c r="N35" s="81">
        <f>_xlfn.IFNA(VLOOKUP(CONCATENATE($N$5,'60-75 8-24'!$B35,'60-75 8-24'!$C35),BUSS!$A$6:$M$162,13,FALSE),0)</f>
        <v>0</v>
      </c>
      <c r="O35" s="361"/>
      <c r="P35" s="82">
        <f>_xlfn.IFNA(VLOOKUP(CONCATENATE($P$5,'60-75 8-24'!$B35,'60-75 8-24'!$C35),Spare!$A$6:$M$162,13,FALSE),0)</f>
        <v>0</v>
      </c>
      <c r="Q35" s="96"/>
    </row>
    <row r="36" spans="1:17" x14ac:dyDescent="0.2">
      <c r="A36" s="397"/>
      <c r="B36" s="291"/>
      <c r="C36" s="289"/>
      <c r="D36" s="289"/>
      <c r="E36" s="289"/>
      <c r="F36" s="289"/>
      <c r="G36" s="290"/>
      <c r="H36" s="78"/>
      <c r="I36" s="79"/>
      <c r="J36" s="80"/>
      <c r="K36" s="78"/>
      <c r="L36" s="147">
        <f>_xlfn.IFNA(VLOOKUP(CONCATENATE($L$5,'60-75 8-24'!$B36,'60-75 8-24'!$C36),SER!$A$6:$M$250,13,FALSE),0)</f>
        <v>0</v>
      </c>
      <c r="M36" s="147"/>
      <c r="N36" s="81">
        <f>_xlfn.IFNA(VLOOKUP(CONCATENATE($N$5,'60-75 8-24'!$B36,'60-75 8-24'!$C36),BUSS!$A$6:$M$162,13,FALSE),0)</f>
        <v>0</v>
      </c>
      <c r="O36" s="361"/>
      <c r="P36" s="82">
        <f>_xlfn.IFNA(VLOOKUP(CONCATENATE($P$5,'60-75 8-24'!$B36,'60-75 8-24'!$C36),Spare!$A$6:$M$162,13,FALSE),0)</f>
        <v>0</v>
      </c>
      <c r="Q36" s="96"/>
    </row>
    <row r="37" spans="1:17" x14ac:dyDescent="0.2">
      <c r="A37" s="397"/>
      <c r="B37" s="291"/>
      <c r="C37" s="289"/>
      <c r="D37" s="289"/>
      <c r="E37" s="289"/>
      <c r="F37" s="289"/>
      <c r="G37" s="290"/>
      <c r="H37" s="78"/>
      <c r="I37" s="79"/>
      <c r="J37" s="80"/>
      <c r="K37" s="78"/>
      <c r="L37" s="147">
        <f>_xlfn.IFNA(VLOOKUP(CONCATENATE($L$5,'60-75 8-24'!$B37,'60-75 8-24'!$C37),SER!$A$6:$M$250,13,FALSE),0)</f>
        <v>0</v>
      </c>
      <c r="M37" s="147"/>
      <c r="N37" s="81">
        <f>_xlfn.IFNA(VLOOKUP(CONCATENATE($N$5,'60-75 8-24'!$B37,'60-75 8-24'!$C37),BUSS!$A$6:$M$162,13,FALSE),0)</f>
        <v>0</v>
      </c>
      <c r="O37" s="361"/>
      <c r="P37" s="82">
        <f>_xlfn.IFNA(VLOOKUP(CONCATENATE($P$5,'60-75 8-24'!$B37,'60-75 8-24'!$C37),Spare!$A$6:$M$162,13,FALSE),0)</f>
        <v>0</v>
      </c>
      <c r="Q37" s="96"/>
    </row>
    <row r="38" spans="1:17" x14ac:dyDescent="0.2">
      <c r="A38" s="397"/>
      <c r="B38" s="76" t="s">
        <v>52</v>
      </c>
      <c r="C38" s="83"/>
      <c r="D38" s="83"/>
      <c r="E38" s="83"/>
      <c r="F38" s="84"/>
      <c r="G38" s="85"/>
      <c r="H38" s="78"/>
      <c r="I38" s="79"/>
      <c r="J38" s="80"/>
      <c r="K38" s="78"/>
      <c r="L38" s="147">
        <f>_xlfn.IFNA(VLOOKUP(CONCATENATE($L$5,$B38,$C38),SER!$A$6:$M$250,13,FALSE),0)</f>
        <v>0</v>
      </c>
      <c r="M38" s="147"/>
      <c r="N38" s="81">
        <f>_xlfn.IFNA(VLOOKUP(CONCATENATE($N$5,$B38,$C38),BUSS!$A$6:$M$162,13,FALSE),0)</f>
        <v>0</v>
      </c>
      <c r="O38" s="361"/>
      <c r="P38" s="82">
        <f>_xlfn.IFNA(VLOOKUP(CONCATENATE($P$5,$B38,$C38),Spare!$A$6:$M$162,13,FALSE),0)</f>
        <v>0</v>
      </c>
      <c r="Q38" s="95"/>
    </row>
    <row r="39" spans="1:17" x14ac:dyDescent="0.2">
      <c r="A39" s="397"/>
      <c r="B39" s="76" t="s">
        <v>52</v>
      </c>
      <c r="C39" s="83"/>
      <c r="D39" s="83"/>
      <c r="E39" s="83"/>
      <c r="F39" s="84"/>
      <c r="G39" s="85"/>
      <c r="H39" s="78"/>
      <c r="I39" s="79"/>
      <c r="J39" s="80"/>
      <c r="K39" s="78"/>
      <c r="L39" s="147">
        <f>_xlfn.IFNA(VLOOKUP(CONCATENATE($L$5,$B39,$C39),SER!$A$6:$M$250,13,FALSE),0)</f>
        <v>0</v>
      </c>
      <c r="M39" s="147"/>
      <c r="N39" s="81">
        <f>_xlfn.IFNA(VLOOKUP(CONCATENATE($N$5,$B39,$C39),BUSS!$A$6:$M$162,13,FALSE),0)</f>
        <v>0</v>
      </c>
      <c r="O39" s="361"/>
      <c r="P39" s="82">
        <f>_xlfn.IFNA(VLOOKUP(CONCATENATE($P$5,$B39,$C39),Spare!$A$6:$M$162,13,FALSE),0)</f>
        <v>0</v>
      </c>
      <c r="Q39" s="95"/>
    </row>
    <row r="40" spans="1:17" x14ac:dyDescent="0.2">
      <c r="A40" s="397"/>
      <c r="B40" s="76" t="s">
        <v>52</v>
      </c>
      <c r="C40" s="83"/>
      <c r="D40" s="83"/>
      <c r="E40" s="83"/>
      <c r="F40" s="84"/>
      <c r="G40" s="85"/>
      <c r="H40" s="78"/>
      <c r="I40" s="79"/>
      <c r="J40" s="80"/>
      <c r="K40" s="78"/>
      <c r="L40" s="147">
        <f>_xlfn.IFNA(VLOOKUP(CONCATENATE($L$5,$B40,$C40),SER!$A$6:$M$250,13,FALSE),0)</f>
        <v>0</v>
      </c>
      <c r="M40" s="147"/>
      <c r="N40" s="81">
        <f>_xlfn.IFNA(VLOOKUP(CONCATENATE($N$5,$B40,$C40),BUSS!$A$6:$M$162,13,FALSE),0)</f>
        <v>0</v>
      </c>
      <c r="O40" s="361"/>
      <c r="P40" s="82">
        <f>_xlfn.IFNA(VLOOKUP(CONCATENATE($P$5,$B40,$C40),Spare!$A$6:$M$162,13,FALSE),0)</f>
        <v>0</v>
      </c>
      <c r="Q40" s="95"/>
    </row>
    <row r="41" spans="1:17" x14ac:dyDescent="0.2">
      <c r="A41" s="397"/>
      <c r="B41" s="76" t="s">
        <v>52</v>
      </c>
      <c r="C41" s="83"/>
      <c r="D41" s="83"/>
      <c r="E41" s="83"/>
      <c r="F41" s="84"/>
      <c r="G41" s="85"/>
      <c r="H41" s="78"/>
      <c r="I41" s="79"/>
      <c r="J41" s="80"/>
      <c r="K41" s="78"/>
      <c r="L41" s="147">
        <f>_xlfn.IFNA(VLOOKUP(CONCATENATE($L$5,$B41,$C41),SER!$A$6:$M$250,13,FALSE),0)</f>
        <v>0</v>
      </c>
      <c r="M41" s="147"/>
      <c r="N41" s="81">
        <f>_xlfn.IFNA(VLOOKUP(CONCATENATE($N$5,$B41,$C41),BUSS!$A$6:$M$162,13,FALSE),0)</f>
        <v>0</v>
      </c>
      <c r="O41" s="361"/>
      <c r="P41" s="82">
        <f>_xlfn.IFNA(VLOOKUP(CONCATENATE($P$5,$B41,$C41),Spare!$A$6:$M$162,13,FALSE),0)</f>
        <v>0</v>
      </c>
      <c r="Q41" s="95"/>
    </row>
    <row r="42" spans="1:17" x14ac:dyDescent="0.2">
      <c r="A42" s="397"/>
      <c r="B42" s="76" t="s">
        <v>52</v>
      </c>
      <c r="C42" s="83"/>
      <c r="D42" s="83"/>
      <c r="E42" s="83"/>
      <c r="F42" s="84"/>
      <c r="G42" s="85"/>
      <c r="H42" s="78"/>
      <c r="I42" s="79"/>
      <c r="J42" s="80"/>
      <c r="K42" s="78"/>
      <c r="L42" s="147">
        <f>_xlfn.IFNA(VLOOKUP(CONCATENATE($L$5,$B42,$C42),SER!$A$6:$M$250,13,FALSE),0)</f>
        <v>0</v>
      </c>
      <c r="M42" s="147"/>
      <c r="N42" s="81">
        <f>_xlfn.IFNA(VLOOKUP(CONCATENATE($N$5,$B42,$C42),BUSS!$A$6:$M$162,13,FALSE),0)</f>
        <v>0</v>
      </c>
      <c r="O42" s="361"/>
      <c r="P42" s="82">
        <f>_xlfn.IFNA(VLOOKUP(CONCATENATE($P$5,$B42,$C42),Spare!$A$6:$M$162,13,FALSE),0)</f>
        <v>0</v>
      </c>
      <c r="Q42" s="95"/>
    </row>
    <row r="43" spans="1:17" x14ac:dyDescent="0.2">
      <c r="A43" s="397"/>
      <c r="B43" s="76" t="s">
        <v>52</v>
      </c>
      <c r="C43" s="83"/>
      <c r="D43" s="83"/>
      <c r="E43" s="83"/>
      <c r="F43" s="84"/>
      <c r="G43" s="85"/>
      <c r="H43" s="78"/>
      <c r="I43" s="79"/>
      <c r="J43" s="80"/>
      <c r="K43" s="78"/>
      <c r="L43" s="147">
        <f>_xlfn.IFNA(VLOOKUP(CONCATENATE($L$5,$B43,$C43),SER!$A$6:$M$250,13,FALSE),0)</f>
        <v>0</v>
      </c>
      <c r="M43" s="147"/>
      <c r="N43" s="81">
        <f>_xlfn.IFNA(VLOOKUP(CONCATENATE($N$5,$B43,$C43),BUSS!$A$6:$M$162,13,FALSE),0)</f>
        <v>0</v>
      </c>
      <c r="O43" s="361"/>
      <c r="P43" s="82">
        <f>_xlfn.IFNA(VLOOKUP(CONCATENATE($P$5,$B43,$C43),Spare!$A$6:$M$162,13,FALSE),0)</f>
        <v>0</v>
      </c>
      <c r="Q43" s="95"/>
    </row>
    <row r="44" spans="1:17" x14ac:dyDescent="0.2">
      <c r="A44" s="397"/>
      <c r="B44" s="76" t="s">
        <v>52</v>
      </c>
      <c r="C44" s="83"/>
      <c r="D44" s="77"/>
      <c r="E44" s="77"/>
      <c r="F44" s="84"/>
      <c r="G44" s="85"/>
      <c r="H44" s="78"/>
      <c r="I44" s="79"/>
      <c r="J44" s="80"/>
      <c r="K44" s="78"/>
      <c r="L44" s="147">
        <f>_xlfn.IFNA(VLOOKUP(CONCATENATE($L$5,$B44,$C44),SER!$A$6:$M$250,13,FALSE),0)</f>
        <v>0</v>
      </c>
      <c r="M44" s="147"/>
      <c r="N44" s="81">
        <f>_xlfn.IFNA(VLOOKUP(CONCATENATE($N$5,$B44,$C44),BUSS!$A$6:$M$162,13,FALSE),0)</f>
        <v>0</v>
      </c>
      <c r="O44" s="361"/>
      <c r="P44" s="82">
        <f>_xlfn.IFNA(VLOOKUP(CONCATENATE($P$5,$B44,$C44),Spare!$A$6:$M$162,13,FALSE),0)</f>
        <v>0</v>
      </c>
      <c r="Q44" s="95"/>
    </row>
    <row r="45" spans="1:17" x14ac:dyDescent="0.2">
      <c r="A45" s="397"/>
      <c r="B45" s="76" t="s">
        <v>52</v>
      </c>
      <c r="C45" s="83"/>
      <c r="D45" s="83"/>
      <c r="E45" s="83"/>
      <c r="F45" s="84"/>
      <c r="G45" s="85"/>
      <c r="H45" s="78"/>
      <c r="I45" s="79"/>
      <c r="J45" s="80"/>
      <c r="K45" s="78"/>
      <c r="L45" s="147">
        <f>_xlfn.IFNA(VLOOKUP(CONCATENATE($L$5,$B45,$C45),SER!$A$6:$M$250,13,FALSE),0)</f>
        <v>0</v>
      </c>
      <c r="M45" s="147"/>
      <c r="N45" s="81">
        <f>_xlfn.IFNA(VLOOKUP(CONCATENATE($N$5,$B45,$C45),BUSS!$A$6:$M$162,13,FALSE),0)</f>
        <v>0</v>
      </c>
      <c r="O45" s="361"/>
      <c r="P45" s="82">
        <f>_xlfn.IFNA(VLOOKUP(CONCATENATE($P$5,$B45,$C45),Spare!$A$6:$M$162,13,FALSE),0)</f>
        <v>0</v>
      </c>
      <c r="Q45" s="95"/>
    </row>
    <row r="46" spans="1:17" x14ac:dyDescent="0.2">
      <c r="A46" s="397"/>
      <c r="B46" s="76" t="s">
        <v>52</v>
      </c>
      <c r="C46" s="83"/>
      <c r="D46" s="83"/>
      <c r="E46" s="83"/>
      <c r="F46" s="84"/>
      <c r="G46" s="85"/>
      <c r="H46" s="78"/>
      <c r="I46" s="79"/>
      <c r="J46" s="80"/>
      <c r="K46" s="78"/>
      <c r="L46" s="147">
        <f>_xlfn.IFNA(VLOOKUP(CONCATENATE($L$5,$B46,$C46),SER!$A$6:$M$250,13,FALSE),0)</f>
        <v>0</v>
      </c>
      <c r="M46" s="147"/>
      <c r="N46" s="81">
        <f>_xlfn.IFNA(VLOOKUP(CONCATENATE($N$5,$B46,$C46),BUSS!$A$6:$M$162,13,FALSE),0)</f>
        <v>0</v>
      </c>
      <c r="O46" s="361"/>
      <c r="P46" s="82">
        <f>_xlfn.IFNA(VLOOKUP(CONCATENATE($P$5,$B46,$C46),Spare!$A$6:$M$162,13,FALSE),0)</f>
        <v>0</v>
      </c>
      <c r="Q46" s="95"/>
    </row>
    <row r="47" spans="1:17" x14ac:dyDescent="0.2">
      <c r="A47" s="397"/>
      <c r="B47" s="76" t="s">
        <v>52</v>
      </c>
      <c r="C47" s="83"/>
      <c r="D47" s="83"/>
      <c r="E47" s="83"/>
      <c r="F47" s="84"/>
      <c r="G47" s="85"/>
      <c r="H47" s="78"/>
      <c r="I47" s="79"/>
      <c r="J47" s="80"/>
      <c r="K47" s="78"/>
      <c r="L47" s="147">
        <f>_xlfn.IFNA(VLOOKUP(CONCATENATE($L$5,$B47,$C47),SER!$A$6:$M$250,13,FALSE),0)</f>
        <v>0</v>
      </c>
      <c r="M47" s="147"/>
      <c r="N47" s="81">
        <f>_xlfn.IFNA(VLOOKUP(CONCATENATE($N$5,$B47,$C47),BUSS!$A$6:$M$162,13,FALSE),0)</f>
        <v>0</v>
      </c>
      <c r="O47" s="361"/>
      <c r="P47" s="82">
        <f>_xlfn.IFNA(VLOOKUP(CONCATENATE($P$5,$B47,$C47),Spare!$A$6:$M$162,13,FALSE),0)</f>
        <v>0</v>
      </c>
      <c r="Q47" s="95"/>
    </row>
    <row r="48" spans="1:17" x14ac:dyDescent="0.2">
      <c r="A48" s="397"/>
      <c r="B48" s="76" t="s">
        <v>52</v>
      </c>
      <c r="C48" s="83"/>
      <c r="D48" s="83"/>
      <c r="E48" s="83"/>
      <c r="F48" s="84"/>
      <c r="G48" s="85"/>
      <c r="H48" s="78"/>
      <c r="I48" s="79"/>
      <c r="J48" s="80"/>
      <c r="K48" s="78"/>
      <c r="L48" s="147">
        <f>_xlfn.IFNA(VLOOKUP(CONCATENATE($L$5,$B48,$C48),SER!$A$6:$M$250,13,FALSE),0)</f>
        <v>0</v>
      </c>
      <c r="M48" s="147"/>
      <c r="N48" s="81">
        <f>_xlfn.IFNA(VLOOKUP(CONCATENATE($N$5,$B48,$C48),BUSS!$A$6:$M$162,13,FALSE),0)</f>
        <v>0</v>
      </c>
      <c r="O48" s="361"/>
      <c r="P48" s="82">
        <f>_xlfn.IFNA(VLOOKUP(CONCATENATE($P$5,$B48,$C48),Spare!$A$6:$M$162,13,FALSE),0)</f>
        <v>0</v>
      </c>
      <c r="Q48" s="95"/>
    </row>
    <row r="49" spans="1:17" x14ac:dyDescent="0.2">
      <c r="A49" s="397"/>
      <c r="B49" s="76" t="s">
        <v>52</v>
      </c>
      <c r="C49" s="83"/>
      <c r="D49" s="83"/>
      <c r="E49" s="83"/>
      <c r="F49" s="84"/>
      <c r="G49" s="85"/>
      <c r="H49" s="78"/>
      <c r="I49" s="79"/>
      <c r="J49" s="80"/>
      <c r="K49" s="78"/>
      <c r="L49" s="147">
        <f>_xlfn.IFNA(VLOOKUP(CONCATENATE($L$5,$B49,$C49),SER!$A$6:$M$250,13,FALSE),0)</f>
        <v>0</v>
      </c>
      <c r="M49" s="147"/>
      <c r="N49" s="81">
        <f>_xlfn.IFNA(VLOOKUP(CONCATENATE($N$5,$B49,$C49),BUSS!$A$6:$M$162,13,FALSE),0)</f>
        <v>0</v>
      </c>
      <c r="O49" s="361"/>
      <c r="P49" s="82">
        <f>_xlfn.IFNA(VLOOKUP(CONCATENATE($P$5,$B49,$C49),Spare!$A$6:$M$162,13,FALSE),0)</f>
        <v>0</v>
      </c>
      <c r="Q49" s="95"/>
    </row>
    <row r="50" spans="1:17" x14ac:dyDescent="0.2">
      <c r="A50" s="397"/>
      <c r="B50" s="76" t="s">
        <v>52</v>
      </c>
      <c r="C50" s="83"/>
      <c r="D50" s="83"/>
      <c r="E50" s="83"/>
      <c r="F50" s="84"/>
      <c r="G50" s="85"/>
      <c r="H50" s="78"/>
      <c r="I50" s="79"/>
      <c r="J50" s="80"/>
      <c r="K50" s="78"/>
      <c r="L50" s="147">
        <f>_xlfn.IFNA(VLOOKUP(CONCATENATE($L$5,$B50,$C50),SER!$A$6:$M$250,13,FALSE),0)</f>
        <v>0</v>
      </c>
      <c r="M50" s="147"/>
      <c r="N50" s="81">
        <f>_xlfn.IFNA(VLOOKUP(CONCATENATE($N$5,$B50,$C50),BUSS!$A$6:$M$162,13,FALSE),0)</f>
        <v>0</v>
      </c>
      <c r="O50" s="361"/>
      <c r="P50" s="82">
        <f>_xlfn.IFNA(VLOOKUP(CONCATENATE($P$5,$B50,$C50),Spare!$A$6:$M$162,13,FALSE),0)</f>
        <v>0</v>
      </c>
      <c r="Q50" s="95"/>
    </row>
    <row r="51" spans="1:17" x14ac:dyDescent="0.2">
      <c r="A51" s="397"/>
      <c r="B51" s="76" t="s">
        <v>52</v>
      </c>
      <c r="C51" s="83"/>
      <c r="D51" s="77"/>
      <c r="E51" s="77"/>
      <c r="F51" s="84"/>
      <c r="G51" s="85"/>
      <c r="H51" s="78"/>
      <c r="I51" s="79"/>
      <c r="J51" s="80"/>
      <c r="K51" s="78"/>
      <c r="L51" s="147">
        <f>_xlfn.IFNA(VLOOKUP(CONCATENATE($L$5,$B51,$C51),SER!$A$6:$M$250,13,FALSE),0)</f>
        <v>0</v>
      </c>
      <c r="M51" s="147"/>
      <c r="N51" s="81">
        <f>_xlfn.IFNA(VLOOKUP(CONCATENATE($N$5,$B51,$C51),BUSS!$A$6:$M$162,13,FALSE),0)</f>
        <v>0</v>
      </c>
      <c r="O51" s="361"/>
      <c r="P51" s="82">
        <f>_xlfn.IFNA(VLOOKUP(CONCATENATE($P$5,$B51,$C51),Spare!$A$6:$M$162,13,FALSE),0)</f>
        <v>0</v>
      </c>
      <c r="Q51" s="95"/>
    </row>
    <row r="52" spans="1:17" x14ac:dyDescent="0.2">
      <c r="A52" s="397"/>
      <c r="B52" s="76" t="s">
        <v>52</v>
      </c>
      <c r="C52" s="83"/>
      <c r="D52" s="77"/>
      <c r="E52" s="77"/>
      <c r="F52" s="84"/>
      <c r="G52" s="85"/>
      <c r="H52" s="78"/>
      <c r="I52" s="79"/>
      <c r="J52" s="80"/>
      <c r="K52" s="78"/>
      <c r="L52" s="147">
        <f>_xlfn.IFNA(VLOOKUP(CONCATENATE($L$5,$B52,$C52),SER!$A$6:$M$250,13,FALSE),0)</f>
        <v>0</v>
      </c>
      <c r="M52" s="147"/>
      <c r="N52" s="81">
        <f>_xlfn.IFNA(VLOOKUP(CONCATENATE($N$5,$B52,$C52),BUSS!$A$6:$M$162,13,FALSE),0)</f>
        <v>0</v>
      </c>
      <c r="O52" s="361"/>
      <c r="P52" s="82">
        <f>_xlfn.IFNA(VLOOKUP(CONCATENATE($P$5,$B52,$C52),Spare!$A$6:$M$162,13,FALSE),0)</f>
        <v>0</v>
      </c>
      <c r="Q52" s="95"/>
    </row>
    <row r="53" spans="1:17" x14ac:dyDescent="0.2">
      <c r="A53" s="397"/>
      <c r="B53" s="76" t="s">
        <v>52</v>
      </c>
      <c r="C53" s="83"/>
      <c r="D53" s="83"/>
      <c r="E53" s="83"/>
      <c r="F53" s="84"/>
      <c r="G53" s="85"/>
      <c r="H53" s="78"/>
      <c r="I53" s="79"/>
      <c r="J53" s="80"/>
      <c r="K53" s="78"/>
      <c r="L53" s="147">
        <f>_xlfn.IFNA(VLOOKUP(CONCATENATE($L$5,$B53,$C53),SER!$A$6:$M$250,13,FALSE),0)</f>
        <v>0</v>
      </c>
      <c r="M53" s="147"/>
      <c r="N53" s="81">
        <f>_xlfn.IFNA(VLOOKUP(CONCATENATE($N$5,$B53,$C53),BUSS!$A$6:$M$162,13,FALSE),0)</f>
        <v>0</v>
      </c>
      <c r="O53" s="361"/>
      <c r="P53" s="82">
        <f>_xlfn.IFNA(VLOOKUP(CONCATENATE($P$5,$B53,$C53),Spare!$A$6:$M$162,13,FALSE),0)</f>
        <v>0</v>
      </c>
      <c r="Q53" s="95"/>
    </row>
    <row r="54" spans="1:17" x14ac:dyDescent="0.2">
      <c r="A54" s="397"/>
      <c r="B54" s="76" t="s">
        <v>52</v>
      </c>
      <c r="C54" s="83"/>
      <c r="D54" s="83"/>
      <c r="E54" s="83"/>
      <c r="F54" s="84"/>
      <c r="G54" s="85"/>
      <c r="H54" s="78"/>
      <c r="I54" s="79"/>
      <c r="J54" s="80"/>
      <c r="K54" s="78"/>
      <c r="L54" s="147">
        <f>_xlfn.IFNA(VLOOKUP(CONCATENATE($L$5,$B54,$C54),SER!$A$6:$M$250,13,FALSE),0)</f>
        <v>0</v>
      </c>
      <c r="M54" s="147"/>
      <c r="N54" s="81">
        <f>_xlfn.IFNA(VLOOKUP(CONCATENATE($N$5,$B54,$C54),BUSS!$A$6:$M$162,13,FALSE),0)</f>
        <v>0</v>
      </c>
      <c r="O54" s="361"/>
      <c r="P54" s="82">
        <f>_xlfn.IFNA(VLOOKUP(CONCATENATE($P$5,$B54,$C54),Spare!$A$6:$M$162,13,FALSE),0)</f>
        <v>0</v>
      </c>
      <c r="Q54" s="95"/>
    </row>
    <row r="55" spans="1:17" x14ac:dyDescent="0.2">
      <c r="A55" s="397"/>
      <c r="B55" s="76" t="s">
        <v>52</v>
      </c>
      <c r="C55" s="83"/>
      <c r="D55" s="83"/>
      <c r="E55" s="83"/>
      <c r="F55" s="84"/>
      <c r="G55" s="85"/>
      <c r="H55" s="78"/>
      <c r="I55" s="79"/>
      <c r="J55" s="80"/>
      <c r="K55" s="78"/>
      <c r="L55" s="147">
        <f>_xlfn.IFNA(VLOOKUP(CONCATENATE($L$5,$B55,$C55),SER!$A$6:$M$250,13,FALSE),0)</f>
        <v>0</v>
      </c>
      <c r="M55" s="147"/>
      <c r="N55" s="81">
        <f>_xlfn.IFNA(VLOOKUP(CONCATENATE($N$5,$B55,$C55),BUSS!$A$6:$M$162,13,FALSE),0)</f>
        <v>0</v>
      </c>
      <c r="O55" s="361"/>
      <c r="P55" s="82">
        <f>_xlfn.IFNA(VLOOKUP(CONCATENATE($P$5,$B55,$C55),Spare!$A$6:$M$162,13,FALSE),0)</f>
        <v>0</v>
      </c>
      <c r="Q55" s="95"/>
    </row>
    <row r="56" spans="1:17" s="3" customFormat="1" x14ac:dyDescent="0.2">
      <c r="A56" s="397"/>
      <c r="B56" s="76" t="s">
        <v>52</v>
      </c>
      <c r="C56" s="83"/>
      <c r="D56" s="83"/>
      <c r="E56" s="83"/>
      <c r="F56" s="84"/>
      <c r="G56" s="85"/>
      <c r="H56" s="78"/>
      <c r="I56" s="79"/>
      <c r="J56" s="80"/>
      <c r="K56" s="78"/>
      <c r="L56" s="147">
        <f>_xlfn.IFNA(VLOOKUP(CONCATENATE($L$5,$B56,$C56),SER!$A$6:$M$250,13,FALSE),0)</f>
        <v>0</v>
      </c>
      <c r="M56" s="147"/>
      <c r="N56" s="81">
        <f>_xlfn.IFNA(VLOOKUP(CONCATENATE($N$5,$B56,$C56),BUSS!$A$6:$M$162,13,FALSE),0)</f>
        <v>0</v>
      </c>
      <c r="O56" s="361"/>
      <c r="P56" s="82">
        <f>_xlfn.IFNA(VLOOKUP(CONCATENATE($P$5,$B56,$C56),Spare!$A$6:$M$162,13,FALSE),0)</f>
        <v>0</v>
      </c>
      <c r="Q56" s="95"/>
    </row>
    <row r="57" spans="1:17" x14ac:dyDescent="0.2">
      <c r="A57" s="397"/>
      <c r="B57" s="76" t="s">
        <v>52</v>
      </c>
      <c r="C57" s="83"/>
      <c r="D57" s="83"/>
      <c r="E57" s="83"/>
      <c r="F57" s="84"/>
      <c r="G57" s="85"/>
      <c r="H57" s="78"/>
      <c r="I57" s="79"/>
      <c r="J57" s="80"/>
      <c r="K57" s="78"/>
      <c r="L57" s="147">
        <f>_xlfn.IFNA(VLOOKUP(CONCATENATE($L$5,$B57,$C57),SER!$A$6:$M$250,13,FALSE),0)</f>
        <v>0</v>
      </c>
      <c r="M57" s="147"/>
      <c r="N57" s="81">
        <f>_xlfn.IFNA(VLOOKUP(CONCATENATE($N$5,$B57,$C57),BUSS!$A$6:$M$162,13,FALSE),0)</f>
        <v>0</v>
      </c>
      <c r="O57" s="361"/>
      <c r="P57" s="82">
        <f>_xlfn.IFNA(VLOOKUP(CONCATENATE($P$5,$B57,$C57),Spare!$A$6:$M$162,13,FALSE),0)</f>
        <v>0</v>
      </c>
      <c r="Q57" s="95"/>
    </row>
    <row r="58" spans="1:17" x14ac:dyDescent="0.2">
      <c r="A58" s="397"/>
      <c r="B58" s="76" t="s">
        <v>52</v>
      </c>
      <c r="C58" s="83"/>
      <c r="D58" s="83"/>
      <c r="E58" s="83"/>
      <c r="F58" s="84"/>
      <c r="G58" s="85"/>
      <c r="H58" s="78"/>
      <c r="I58" s="79"/>
      <c r="J58" s="80"/>
      <c r="K58" s="78"/>
      <c r="L58" s="147">
        <f>_xlfn.IFNA(VLOOKUP(CONCATENATE($L$5,$B58,$C58),SER!$A$6:$M$250,13,FALSE),0)</f>
        <v>0</v>
      </c>
      <c r="M58" s="147"/>
      <c r="N58" s="81">
        <f>_xlfn.IFNA(VLOOKUP(CONCATENATE($N$5,$B58,$C58),BUSS!$A$6:$M$162,13,FALSE),0)</f>
        <v>0</v>
      </c>
      <c r="O58" s="361"/>
      <c r="P58" s="82">
        <f>_xlfn.IFNA(VLOOKUP(CONCATENATE($P$5,$B58,$C58),Spare!$A$6:$M$162,13,FALSE),0)</f>
        <v>0</v>
      </c>
      <c r="Q58" s="95"/>
    </row>
    <row r="59" spans="1:17" x14ac:dyDescent="0.2">
      <c r="A59" s="397"/>
      <c r="B59" s="76" t="s">
        <v>52</v>
      </c>
      <c r="C59" s="83"/>
      <c r="D59" s="83"/>
      <c r="E59" s="83"/>
      <c r="F59" s="84"/>
      <c r="G59" s="85"/>
      <c r="H59" s="78"/>
      <c r="I59" s="79"/>
      <c r="J59" s="80"/>
      <c r="K59" s="78"/>
      <c r="L59" s="147">
        <f>_xlfn.IFNA(VLOOKUP(CONCATENATE($L$5,$B59,$C59),SER!$A$6:$M$250,13,FALSE),0)</f>
        <v>0</v>
      </c>
      <c r="M59" s="147"/>
      <c r="N59" s="81">
        <f>_xlfn.IFNA(VLOOKUP(CONCATENATE($N$5,$B59,$C59),BUSS!$A$6:$M$162,13,FALSE),0)</f>
        <v>0</v>
      </c>
      <c r="O59" s="361"/>
      <c r="P59" s="82">
        <f>_xlfn.IFNA(VLOOKUP(CONCATENATE($P$5,$B59,$C59),Spare!$A$6:$M$162,13,FALSE),0)</f>
        <v>0</v>
      </c>
      <c r="Q59" s="95"/>
    </row>
    <row r="60" spans="1:17" x14ac:dyDescent="0.2">
      <c r="A60" s="397"/>
      <c r="B60" s="76" t="s">
        <v>52</v>
      </c>
      <c r="C60" s="83"/>
      <c r="D60" s="77"/>
      <c r="E60" s="77"/>
      <c r="F60" s="84"/>
      <c r="G60" s="85"/>
      <c r="H60" s="78"/>
      <c r="I60" s="79"/>
      <c r="J60" s="80"/>
      <c r="K60" s="78"/>
      <c r="L60" s="147">
        <f>_xlfn.IFNA(VLOOKUP(CONCATENATE($L$5,$B60,$C60),SER!$A$6:$M$250,13,FALSE),0)</f>
        <v>0</v>
      </c>
      <c r="M60" s="147"/>
      <c r="N60" s="81">
        <f>_xlfn.IFNA(VLOOKUP(CONCATENATE($N$5,$B60,$C60),BUSS!$A$6:$M$162,13,FALSE),0)</f>
        <v>0</v>
      </c>
      <c r="O60" s="361"/>
      <c r="P60" s="82">
        <f>_xlfn.IFNA(VLOOKUP(CONCATENATE($P$5,$B60,$C60),Spare!$A$6:$M$162,13,FALSE),0)</f>
        <v>0</v>
      </c>
      <c r="Q60" s="95"/>
    </row>
    <row r="61" spans="1:17" x14ac:dyDescent="0.2">
      <c r="A61" s="397"/>
      <c r="B61" s="76" t="s">
        <v>52</v>
      </c>
      <c r="C61" s="83"/>
      <c r="D61" s="83"/>
      <c r="E61" s="83"/>
      <c r="F61" s="84"/>
      <c r="G61" s="85"/>
      <c r="H61" s="78"/>
      <c r="I61" s="79"/>
      <c r="J61" s="80"/>
      <c r="K61" s="78"/>
      <c r="L61" s="147">
        <f>_xlfn.IFNA(VLOOKUP(CONCATENATE($L$5,$B61,$C61),SER!$A$6:$M$250,13,FALSE),0)</f>
        <v>0</v>
      </c>
      <c r="M61" s="147"/>
      <c r="N61" s="81">
        <f>_xlfn.IFNA(VLOOKUP(CONCATENATE($N$5,$B61,$C61),BUSS!$A$6:$M$162,13,FALSE),0)</f>
        <v>0</v>
      </c>
      <c r="O61" s="361"/>
      <c r="P61" s="82">
        <f>_xlfn.IFNA(VLOOKUP(CONCATENATE($P$5,$B61,$C61),Spare!$A$6:$M$162,13,FALSE),0)</f>
        <v>0</v>
      </c>
      <c r="Q61" s="95"/>
    </row>
    <row r="62" spans="1:17" x14ac:dyDescent="0.2">
      <c r="A62" s="397"/>
      <c r="B62" s="76" t="s">
        <v>52</v>
      </c>
      <c r="C62" s="83"/>
      <c r="D62" s="83"/>
      <c r="E62" s="83"/>
      <c r="F62" s="84"/>
      <c r="G62" s="85"/>
      <c r="H62" s="78"/>
      <c r="I62" s="79"/>
      <c r="J62" s="80"/>
      <c r="K62" s="78"/>
      <c r="L62" s="147">
        <f>_xlfn.IFNA(VLOOKUP(CONCATENATE($L$5,$B62,$C62),SER!$A$6:$M$250,13,FALSE),0)</f>
        <v>0</v>
      </c>
      <c r="M62" s="147"/>
      <c r="N62" s="81">
        <f>_xlfn.IFNA(VLOOKUP(CONCATENATE($N$5,$B62,$C62),BUSS!$A$6:$M$162,13,FALSE),0)</f>
        <v>0</v>
      </c>
      <c r="O62" s="361"/>
      <c r="P62" s="82">
        <f>_xlfn.IFNA(VLOOKUP(CONCATENATE($P$5,$B62,$C62),Spare!$A$6:$M$162,13,FALSE),0)</f>
        <v>0</v>
      </c>
      <c r="Q62" s="95"/>
    </row>
    <row r="63" spans="1:17" x14ac:dyDescent="0.2">
      <c r="A63" s="397"/>
      <c r="B63" s="76" t="s">
        <v>52</v>
      </c>
      <c r="C63" s="83"/>
      <c r="D63" s="83"/>
      <c r="E63" s="83"/>
      <c r="F63" s="84"/>
      <c r="G63" s="85"/>
      <c r="H63" s="78"/>
      <c r="I63" s="79"/>
      <c r="J63" s="80"/>
      <c r="K63" s="78"/>
      <c r="L63" s="147">
        <f>_xlfn.IFNA(VLOOKUP(CONCATENATE($L$5,$B63,$C63),SER!$A$6:$M$250,13,FALSE),0)</f>
        <v>0</v>
      </c>
      <c r="M63" s="147"/>
      <c r="N63" s="81">
        <f>_xlfn.IFNA(VLOOKUP(CONCATENATE($N$5,$B63,$C63),BUSS!$A$6:$M$162,13,FALSE),0)</f>
        <v>0</v>
      </c>
      <c r="O63" s="361"/>
      <c r="P63" s="82">
        <f>_xlfn.IFNA(VLOOKUP(CONCATENATE($P$5,$B63,$C63),Spare!$A$6:$M$162,13,FALSE),0)</f>
        <v>0</v>
      </c>
      <c r="Q63" s="95"/>
    </row>
    <row r="64" spans="1:17" x14ac:dyDescent="0.2">
      <c r="A64" s="397"/>
      <c r="B64" s="76" t="s">
        <v>52</v>
      </c>
      <c r="C64" s="83"/>
      <c r="D64" s="83"/>
      <c r="E64" s="83"/>
      <c r="F64" s="84"/>
      <c r="G64" s="85"/>
      <c r="H64" s="78"/>
      <c r="I64" s="79"/>
      <c r="J64" s="80"/>
      <c r="K64" s="78"/>
      <c r="L64" s="147">
        <f>_xlfn.IFNA(VLOOKUP(CONCATENATE($L$5,$B64,$C64),SER!$A$6:$M$250,13,FALSE),0)</f>
        <v>0</v>
      </c>
      <c r="M64" s="147"/>
      <c r="N64" s="81">
        <f>_xlfn.IFNA(VLOOKUP(CONCATENATE($N$5,$B64,$C64),BUSS!$A$6:$M$162,13,FALSE),0)</f>
        <v>0</v>
      </c>
      <c r="O64" s="361"/>
      <c r="P64" s="82">
        <f>_xlfn.IFNA(VLOOKUP(CONCATENATE($P$5,$B64,$C64),Spare!$A$6:$M$162,13,FALSE),0)</f>
        <v>0</v>
      </c>
      <c r="Q64" s="96"/>
    </row>
    <row r="65" spans="1:17" x14ac:dyDescent="0.2">
      <c r="A65" s="397"/>
      <c r="B65" s="76" t="s">
        <v>52</v>
      </c>
      <c r="C65" s="83"/>
      <c r="D65" s="83"/>
      <c r="E65" s="83"/>
      <c r="F65" s="84"/>
      <c r="G65" s="85"/>
      <c r="H65" s="78"/>
      <c r="I65" s="79"/>
      <c r="J65" s="80"/>
      <c r="K65" s="78"/>
      <c r="L65" s="147">
        <f>_xlfn.IFNA(VLOOKUP(CONCATENATE($L$5,$B65,$C65),SER!$A$6:$M$250,13,FALSE),0)</f>
        <v>0</v>
      </c>
      <c r="M65" s="147"/>
      <c r="N65" s="81">
        <f>_xlfn.IFNA(VLOOKUP(CONCATENATE($N$5,$B65,$C65),BUSS!$A$6:$M$162,13,FALSE),0)</f>
        <v>0</v>
      </c>
      <c r="O65" s="361"/>
      <c r="P65" s="82">
        <f>_xlfn.IFNA(VLOOKUP(CONCATENATE($P$5,$B65,$C65),Spare!$A$6:$M$162,13,FALSE),0)</f>
        <v>0</v>
      </c>
      <c r="Q65" s="96"/>
    </row>
    <row r="66" spans="1:17" x14ac:dyDescent="0.2">
      <c r="A66" s="397"/>
      <c r="B66" s="76" t="s">
        <v>52</v>
      </c>
      <c r="C66" s="83"/>
      <c r="D66" s="77"/>
      <c r="E66" s="77"/>
      <c r="F66" s="84"/>
      <c r="G66" s="85"/>
      <c r="H66" s="78"/>
      <c r="I66" s="79"/>
      <c r="J66" s="80"/>
      <c r="K66" s="78"/>
      <c r="L66" s="147">
        <f>_xlfn.IFNA(VLOOKUP(CONCATENATE($L$5,$B66,$C66),SER!$A$6:$M$250,13,FALSE),0)</f>
        <v>0</v>
      </c>
      <c r="M66" s="147"/>
      <c r="N66" s="81">
        <f>_xlfn.IFNA(VLOOKUP(CONCATENATE($N$5,$B66,$C66),BUSS!$A$6:$M$162,13,FALSE),0)</f>
        <v>0</v>
      </c>
      <c r="O66" s="361"/>
      <c r="P66" s="82">
        <f>_xlfn.IFNA(VLOOKUP(CONCATENATE($P$5,$B66,$C66),Spare!$A$6:$M$162,13,FALSE),0)</f>
        <v>0</v>
      </c>
      <c r="Q66" s="96"/>
    </row>
    <row r="67" spans="1:17" x14ac:dyDescent="0.2">
      <c r="A67" s="397"/>
      <c r="B67" s="76" t="s">
        <v>52</v>
      </c>
      <c r="C67" s="83"/>
      <c r="D67" s="83"/>
      <c r="E67" s="83"/>
      <c r="F67" s="84"/>
      <c r="G67" s="85"/>
      <c r="H67" s="78"/>
      <c r="I67" s="79"/>
      <c r="J67" s="80"/>
      <c r="K67" s="78"/>
      <c r="L67" s="147">
        <f>_xlfn.IFNA(VLOOKUP(CONCATENATE($L$5,$B67,$C67),SER!$A$6:$M$250,13,FALSE),0)</f>
        <v>0</v>
      </c>
      <c r="M67" s="147"/>
      <c r="N67" s="81">
        <f>_xlfn.IFNA(VLOOKUP(CONCATENATE($N$5,$B67,$C67),BUSS!$A$6:$M$162,13,FALSE),0)</f>
        <v>0</v>
      </c>
      <c r="O67" s="361"/>
      <c r="P67" s="82">
        <f>_xlfn.IFNA(VLOOKUP(CONCATENATE($P$5,$B67,$C67),Spare!$A$6:$M$162,13,FALSE),0)</f>
        <v>0</v>
      </c>
      <c r="Q67" s="96"/>
    </row>
    <row r="68" spans="1:17" x14ac:dyDescent="0.2">
      <c r="A68" s="397"/>
      <c r="B68" s="76" t="s">
        <v>52</v>
      </c>
      <c r="C68" s="83"/>
      <c r="D68" s="83"/>
      <c r="E68" s="83"/>
      <c r="F68" s="84"/>
      <c r="G68" s="85"/>
      <c r="H68" s="78"/>
      <c r="I68" s="79"/>
      <c r="J68" s="80"/>
      <c r="K68" s="78"/>
      <c r="L68" s="147">
        <f>_xlfn.IFNA(VLOOKUP(CONCATENATE($L$5,$B68,$C68),SER!$A$6:$M$250,13,FALSE),0)</f>
        <v>0</v>
      </c>
      <c r="M68" s="147"/>
      <c r="N68" s="81">
        <f>_xlfn.IFNA(VLOOKUP(CONCATENATE($N$5,$B68,$C68),BUSS!$A$6:$M$162,13,FALSE),0)</f>
        <v>0</v>
      </c>
      <c r="O68" s="361"/>
      <c r="P68" s="82">
        <f>_xlfn.IFNA(VLOOKUP(CONCATENATE($P$5,$B68,$C68),Spare!$A$6:$M$162,13,FALSE),0)</f>
        <v>0</v>
      </c>
      <c r="Q68" s="95"/>
    </row>
    <row r="69" spans="1:17" x14ac:dyDescent="0.2">
      <c r="A69" s="397"/>
      <c r="B69" s="76" t="s">
        <v>52</v>
      </c>
      <c r="C69" s="83"/>
      <c r="D69" s="83"/>
      <c r="E69" s="83"/>
      <c r="F69" s="84"/>
      <c r="G69" s="85"/>
      <c r="H69" s="78"/>
      <c r="I69" s="79"/>
      <c r="J69" s="80"/>
      <c r="K69" s="78"/>
      <c r="L69" s="147">
        <f>_xlfn.IFNA(VLOOKUP(CONCATENATE($L$5,$B69,$C69),SER!$A$6:$M$250,13,FALSE),0)</f>
        <v>0</v>
      </c>
      <c r="M69" s="147"/>
      <c r="N69" s="81">
        <f>_xlfn.IFNA(VLOOKUP(CONCATENATE($N$5,$B69,$C69),BUSS!$A$6:$M$162,13,FALSE),0)</f>
        <v>0</v>
      </c>
      <c r="O69" s="361"/>
      <c r="P69" s="82">
        <f>_xlfn.IFNA(VLOOKUP(CONCATENATE($P$5,$B69,$C69),Spare!$A$6:$M$162,13,FALSE),0)</f>
        <v>0</v>
      </c>
      <c r="Q69" s="95"/>
    </row>
    <row r="70" spans="1:17" x14ac:dyDescent="0.2">
      <c r="A70" s="397"/>
      <c r="B70" s="76" t="s">
        <v>52</v>
      </c>
      <c r="C70" s="83"/>
      <c r="D70" s="83"/>
      <c r="E70" s="83"/>
      <c r="F70" s="84"/>
      <c r="G70" s="85"/>
      <c r="H70" s="78"/>
      <c r="I70" s="79"/>
      <c r="J70" s="80"/>
      <c r="K70" s="78"/>
      <c r="L70" s="147">
        <f>_xlfn.IFNA(VLOOKUP(CONCATENATE($L$5,$B70,$C70),SER!$A$6:$M$250,13,FALSE),0)</f>
        <v>0</v>
      </c>
      <c r="M70" s="147"/>
      <c r="N70" s="81">
        <f>_xlfn.IFNA(VLOOKUP(CONCATENATE($N$5,$B70,$C70),BUSS!$A$6:$M$162,13,FALSE),0)</f>
        <v>0</v>
      </c>
      <c r="O70" s="361"/>
      <c r="P70" s="82">
        <f>_xlfn.IFNA(VLOOKUP(CONCATENATE($P$5,$B70,$C70),Spare!$A$6:$M$162,13,FALSE),0)</f>
        <v>0</v>
      </c>
      <c r="Q70" s="96"/>
    </row>
    <row r="71" spans="1:17" x14ac:dyDescent="0.2">
      <c r="A71" s="397"/>
      <c r="B71" s="76" t="s">
        <v>52</v>
      </c>
      <c r="C71" s="83"/>
      <c r="D71" s="83"/>
      <c r="E71" s="83"/>
      <c r="F71" s="84"/>
      <c r="G71" s="85"/>
      <c r="H71" s="78"/>
      <c r="I71" s="79"/>
      <c r="J71" s="80"/>
      <c r="K71" s="78"/>
      <c r="L71" s="147">
        <f>_xlfn.IFNA(VLOOKUP(CONCATENATE($L$5,$B71,$C71),SER!$A$6:$M$250,13,FALSE),0)</f>
        <v>0</v>
      </c>
      <c r="M71" s="147"/>
      <c r="N71" s="81">
        <f>_xlfn.IFNA(VLOOKUP(CONCATENATE($N$5,$B71,$C71),BUSS!$A$6:$M$162,13,FALSE),0)</f>
        <v>0</v>
      </c>
      <c r="O71" s="361"/>
      <c r="P71" s="82">
        <f>_xlfn.IFNA(VLOOKUP(CONCATENATE($P$5,$B71,$C71),Spare!$A$6:$M$162,13,FALSE),0)</f>
        <v>0</v>
      </c>
      <c r="Q71" s="96"/>
    </row>
    <row r="72" spans="1:17" x14ac:dyDescent="0.2">
      <c r="A72" s="397"/>
      <c r="B72" s="76" t="s">
        <v>52</v>
      </c>
      <c r="C72" s="83"/>
      <c r="D72" s="83"/>
      <c r="E72" s="83"/>
      <c r="F72" s="84"/>
      <c r="G72" s="85"/>
      <c r="H72" s="78"/>
      <c r="I72" s="79"/>
      <c r="J72" s="80"/>
      <c r="K72" s="78"/>
      <c r="L72" s="147">
        <f>_xlfn.IFNA(VLOOKUP(CONCATENATE($L$5,$B72,$C72),SER!$A$6:$M$250,13,FALSE),0)</f>
        <v>0</v>
      </c>
      <c r="M72" s="147"/>
      <c r="N72" s="81">
        <f>_xlfn.IFNA(VLOOKUP(CONCATENATE($N$5,$B72,$C72),BUSS!$A$6:$M$162,13,FALSE),0)</f>
        <v>0</v>
      </c>
      <c r="O72" s="361"/>
      <c r="P72" s="82">
        <f>_xlfn.IFNA(VLOOKUP(CONCATENATE($P$5,$B72,$C72),Spare!$A$6:$M$162,13,FALSE),0)</f>
        <v>0</v>
      </c>
      <c r="Q72" s="96"/>
    </row>
    <row r="73" spans="1:17" x14ac:dyDescent="0.2">
      <c r="A73" s="397"/>
      <c r="B73" s="76" t="s">
        <v>52</v>
      </c>
      <c r="C73" s="83"/>
      <c r="D73" s="83"/>
      <c r="E73" s="83"/>
      <c r="F73" s="84"/>
      <c r="G73" s="85"/>
      <c r="H73" s="78"/>
      <c r="I73" s="79"/>
      <c r="J73" s="80"/>
      <c r="K73" s="78"/>
      <c r="L73" s="147">
        <f>_xlfn.IFNA(VLOOKUP(CONCATENATE($L$5,$B73,$C73),SER!$A$6:$M$250,13,FALSE),0)</f>
        <v>0</v>
      </c>
      <c r="M73" s="147"/>
      <c r="N73" s="81">
        <f>_xlfn.IFNA(VLOOKUP(CONCATENATE($N$5,$B73,$C73),BUSS!$A$6:$M$162,13,FALSE),0)</f>
        <v>0</v>
      </c>
      <c r="O73" s="361"/>
      <c r="P73" s="82">
        <f>_xlfn.IFNA(VLOOKUP(CONCATENATE($P$5,$B73,$C73),Spare!$A$6:$M$162,13,FALSE),0)</f>
        <v>0</v>
      </c>
      <c r="Q73" s="96"/>
    </row>
    <row r="74" spans="1:17" x14ac:dyDescent="0.2">
      <c r="A74" s="397"/>
      <c r="B74" s="76" t="s">
        <v>52</v>
      </c>
      <c r="C74" s="83"/>
      <c r="D74" s="83"/>
      <c r="E74" s="83"/>
      <c r="F74" s="84"/>
      <c r="G74" s="85"/>
      <c r="H74" s="78"/>
      <c r="I74" s="79"/>
      <c r="J74" s="80"/>
      <c r="K74" s="78"/>
      <c r="L74" s="147">
        <f>_xlfn.IFNA(VLOOKUP(CONCATENATE($L$5,$B74,$C74),SER!$A$6:$M$250,13,FALSE),0)</f>
        <v>0</v>
      </c>
      <c r="M74" s="147"/>
      <c r="N74" s="81">
        <f>_xlfn.IFNA(VLOOKUP(CONCATENATE($N$5,$B74,$C74),BUSS!$A$6:$M$162,13,FALSE),0)</f>
        <v>0</v>
      </c>
      <c r="O74" s="361"/>
      <c r="P74" s="82">
        <f>_xlfn.IFNA(VLOOKUP(CONCATENATE($P$5,$B74,$C74),Spare!$A$6:$M$162,13,FALSE),0)</f>
        <v>0</v>
      </c>
      <c r="Q74" s="95"/>
    </row>
    <row r="75" spans="1:17" x14ac:dyDescent="0.2">
      <c r="A75" s="397"/>
      <c r="B75" s="76" t="s">
        <v>52</v>
      </c>
      <c r="C75" s="83"/>
      <c r="D75" s="77"/>
      <c r="E75" s="77"/>
      <c r="F75" s="84"/>
      <c r="G75" s="85"/>
      <c r="H75" s="78"/>
      <c r="I75" s="79"/>
      <c r="J75" s="80"/>
      <c r="K75" s="78"/>
      <c r="L75" s="147">
        <f>_xlfn.IFNA(VLOOKUP(CONCATENATE($L$5,$B75,$C75),SER!$A$6:$M$250,13,FALSE),0)</f>
        <v>0</v>
      </c>
      <c r="M75" s="147"/>
      <c r="N75" s="81">
        <f>_xlfn.IFNA(VLOOKUP(CONCATENATE($N$5,$B75,$C75),BUSS!$A$6:$M$162,13,FALSE),0)</f>
        <v>0</v>
      </c>
      <c r="O75" s="361"/>
      <c r="P75" s="82">
        <f>_xlfn.IFNA(VLOOKUP(CONCATENATE($P$5,$B75,$C75),Spare!$A$6:$M$162,13,FALSE),0)</f>
        <v>0</v>
      </c>
      <c r="Q75" s="95"/>
    </row>
    <row r="76" spans="1:17" ht="13.5" thickBot="1" x14ac:dyDescent="0.25">
      <c r="A76" s="397"/>
      <c r="B76" s="86" t="s">
        <v>52</v>
      </c>
      <c r="C76" s="87"/>
      <c r="D76" s="87"/>
      <c r="E76" s="87"/>
      <c r="F76" s="88"/>
      <c r="G76" s="89"/>
      <c r="H76" s="90"/>
      <c r="I76" s="91"/>
      <c r="J76" s="92"/>
      <c r="K76" s="90"/>
      <c r="L76" s="148">
        <f>_xlfn.IFNA(VLOOKUP(CONCATENATE($L$5,$B76,$C76),SER!$A$6:$M$250,13,FALSE),0)</f>
        <v>0</v>
      </c>
      <c r="M76" s="148"/>
      <c r="N76" s="93">
        <f>_xlfn.IFNA(VLOOKUP(CONCATENATE($N$5,$B76,$C76),BUSS!$A$6:$M$162,13,FALSE),0)</f>
        <v>0</v>
      </c>
      <c r="O76" s="363"/>
      <c r="P76" s="94">
        <f>_xlfn.IFNA(VLOOKUP(CONCATENATE($P$5,$B76,$C76),Spare!$A$6:$M$162,13,FALSE),0)</f>
        <v>0</v>
      </c>
      <c r="Q76" s="95"/>
    </row>
    <row r="77" spans="1:17" ht="15.75" x14ac:dyDescent="0.2">
      <c r="A77" s="397"/>
      <c r="B77" s="97" t="s">
        <v>52</v>
      </c>
      <c r="C77" s="97"/>
      <c r="D77" s="97"/>
      <c r="E77" s="97" t="s">
        <v>52</v>
      </c>
      <c r="F77" s="98"/>
      <c r="G77" s="98"/>
      <c r="H77" s="98"/>
      <c r="I77" s="99"/>
      <c r="J77" s="98"/>
      <c r="K77" s="98"/>
      <c r="L77" s="100"/>
      <c r="M77" s="100"/>
      <c r="N77" s="100"/>
      <c r="O77" s="100"/>
      <c r="P77" s="100"/>
      <c r="Q77" s="98"/>
    </row>
    <row r="79" spans="1:17" x14ac:dyDescent="0.2">
      <c r="B79" s="27"/>
    </row>
    <row r="80" spans="1:17" x14ac:dyDescent="0.2">
      <c r="B80" s="27"/>
    </row>
    <row r="81" spans="2:2" x14ac:dyDescent="0.2">
      <c r="B81" s="27"/>
    </row>
    <row r="82" spans="2:2" x14ac:dyDescent="0.2">
      <c r="B82" s="27"/>
    </row>
    <row r="83" spans="2:2" x14ac:dyDescent="0.2">
      <c r="B83" s="27"/>
    </row>
    <row r="84" spans="2:2" x14ac:dyDescent="0.2">
      <c r="B84" s="27"/>
    </row>
    <row r="85" spans="2:2" x14ac:dyDescent="0.2">
      <c r="B85" s="27"/>
    </row>
    <row r="86" spans="2:2" x14ac:dyDescent="0.2">
      <c r="B86" s="27"/>
    </row>
    <row r="87" spans="2:2" x14ac:dyDescent="0.2">
      <c r="B87" s="27"/>
    </row>
    <row r="88" spans="2:2" x14ac:dyDescent="0.2">
      <c r="B88" s="27"/>
    </row>
    <row r="89" spans="2:2" x14ac:dyDescent="0.2">
      <c r="B89" s="27"/>
    </row>
    <row r="90" spans="2:2" x14ac:dyDescent="0.2">
      <c r="B90" s="27"/>
    </row>
    <row r="91" spans="2:2" x14ac:dyDescent="0.2">
      <c r="B91" s="27"/>
    </row>
    <row r="92" spans="2:2" x14ac:dyDescent="0.2">
      <c r="B92" s="27"/>
    </row>
    <row r="93" spans="2:2" x14ac:dyDescent="0.2">
      <c r="B93" s="27"/>
    </row>
    <row r="94" spans="2:2" x14ac:dyDescent="0.2">
      <c r="B94" s="27"/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/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/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  <row r="161" spans="2:2" x14ac:dyDescent="0.2">
      <c r="B161" s="27"/>
    </row>
  </sheetData>
  <sortState xmlns:xlrd2="http://schemas.microsoft.com/office/spreadsheetml/2017/richdata2" ref="B6:P19">
    <sortCondition descending="1" ref="I6:I19"/>
    <sortCondition ref="J6:J19"/>
  </sortState>
  <mergeCells count="29">
    <mergeCell ref="G1:G2"/>
    <mergeCell ref="B3:B4"/>
    <mergeCell ref="C3:C4"/>
    <mergeCell ref="E3:E4"/>
    <mergeCell ref="F3:F4"/>
    <mergeCell ref="G3:G4"/>
    <mergeCell ref="D1:D2"/>
    <mergeCell ref="D3:D4"/>
    <mergeCell ref="A1:A77"/>
    <mergeCell ref="B1:B2"/>
    <mergeCell ref="C1:C2"/>
    <mergeCell ref="E1:E2"/>
    <mergeCell ref="F1:F2"/>
    <mergeCell ref="P1:P2"/>
    <mergeCell ref="P3:P4"/>
    <mergeCell ref="H3:H4"/>
    <mergeCell ref="I3:I4"/>
    <mergeCell ref="J3:J4"/>
    <mergeCell ref="K3:K4"/>
    <mergeCell ref="L3:L4"/>
    <mergeCell ref="H1:H2"/>
    <mergeCell ref="I1:I2"/>
    <mergeCell ref="J1:J2"/>
    <mergeCell ref="K1:K2"/>
    <mergeCell ref="O1:O2"/>
    <mergeCell ref="O3:O4"/>
    <mergeCell ref="M1:N2"/>
    <mergeCell ref="M3:N4"/>
    <mergeCell ref="L1:L2"/>
  </mergeCells>
  <phoneticPr fontId="13" type="noConversion"/>
  <conditionalFormatting sqref="C1:D1 C38:D1048576 C3:D3 C2 C5:D5 C4">
    <cfRule type="duplicateValues" dxfId="66" priority="1"/>
  </conditionalFormatting>
  <conditionalFormatting sqref="C38:D39">
    <cfRule type="duplicateValues" dxfId="65" priority="107"/>
  </conditionalFormatting>
  <conditionalFormatting sqref="C38:D45">
    <cfRule type="duplicateValues" dxfId="64" priority="105"/>
  </conditionalFormatting>
  <conditionalFormatting sqref="C46:D48">
    <cfRule type="duplicateValues" dxfId="63" priority="101"/>
  </conditionalFormatting>
  <conditionalFormatting sqref="C46:D55">
    <cfRule type="duplicateValues" dxfId="62" priority="100"/>
  </conditionalFormatting>
  <conditionalFormatting sqref="C57:D58">
    <cfRule type="duplicateValues" dxfId="61" priority="113"/>
  </conditionalFormatting>
  <conditionalFormatting sqref="C57:D61">
    <cfRule type="duplicateValues" dxfId="60" priority="114"/>
  </conditionalFormatting>
  <conditionalFormatting sqref="C61:D61">
    <cfRule type="duplicateValues" dxfId="59" priority="116"/>
  </conditionalFormatting>
  <conditionalFormatting sqref="C62:D62">
    <cfRule type="duplicateValues" dxfId="58" priority="115"/>
  </conditionalFormatting>
  <conditionalFormatting sqref="C67:D67">
    <cfRule type="duplicateValues" dxfId="57" priority="104"/>
  </conditionalFormatting>
  <conditionalFormatting sqref="C68:D68">
    <cfRule type="duplicateValues" dxfId="56" priority="103"/>
  </conditionalFormatting>
  <conditionalFormatting sqref="C69:D70 C56:D56 C63:D67">
    <cfRule type="duplicateValues" dxfId="55" priority="97"/>
  </conditionalFormatting>
  <conditionalFormatting sqref="C69:D1048576 C54:D56 C63:D64 C1:D1 C3:D3 C2 C5:D5 C4">
    <cfRule type="duplicateValues" dxfId="54" priority="91"/>
  </conditionalFormatting>
  <conditionalFormatting sqref="L6:P76">
    <cfRule type="cellIs" dxfId="53" priority="2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9116-3312-4EDC-9FDF-00C08A97D0A2}">
  <sheetPr>
    <tabColor theme="9" tint="-0.249977111117893"/>
  </sheetPr>
  <dimension ref="A1:M100"/>
  <sheetViews>
    <sheetView topLeftCell="A4" zoomScale="90" zoomScaleNormal="90" workbookViewId="0">
      <selection activeCell="C12" sqref="C12:D12"/>
    </sheetView>
  </sheetViews>
  <sheetFormatPr defaultColWidth="9.140625" defaultRowHeight="12.75" x14ac:dyDescent="0.2"/>
  <cols>
    <col min="1" max="1" width="37" style="9" customWidth="1"/>
    <col min="2" max="2" width="9.140625" style="1" bestFit="1" customWidth="1"/>
    <col min="3" max="3" width="18.7109375" style="9" bestFit="1" customWidth="1"/>
    <col min="4" max="4" width="26.7109375" style="176" bestFit="1" customWidth="1"/>
    <col min="5" max="5" width="12" style="1" bestFit="1" customWidth="1"/>
    <col min="6" max="6" width="16" style="9" bestFit="1" customWidth="1"/>
    <col min="7" max="9" width="11.7109375" style="1" customWidth="1"/>
    <col min="10" max="10" width="14.7109375" style="1" customWidth="1"/>
    <col min="11" max="11" width="8.28515625" style="1" bestFit="1" customWidth="1"/>
    <col min="12" max="12" width="14.85546875" style="1" bestFit="1" customWidth="1"/>
    <col min="13" max="13" width="33.140625" style="1" bestFit="1" customWidth="1"/>
    <col min="14" max="16384" width="9.140625" style="9"/>
  </cols>
  <sheetData>
    <row r="1" spans="1:13" ht="22.5" customHeight="1" thickBot="1" x14ac:dyDescent="0.25">
      <c r="A1" s="53">
        <f>SUM(A2-1)</f>
        <v>21</v>
      </c>
      <c r="B1" s="454" t="s">
        <v>236</v>
      </c>
      <c r="C1" s="455"/>
      <c r="D1" s="7" t="s">
        <v>237</v>
      </c>
      <c r="E1" s="456"/>
      <c r="F1" s="457"/>
      <c r="G1" s="457"/>
      <c r="H1" s="457"/>
      <c r="I1" s="457"/>
      <c r="J1" s="8" t="s">
        <v>239</v>
      </c>
      <c r="K1" s="490" t="s">
        <v>363</v>
      </c>
      <c r="L1" s="459"/>
      <c r="M1" s="8" t="s">
        <v>240</v>
      </c>
    </row>
    <row r="2" spans="1:13" ht="22.5" customHeight="1" thickBot="1" x14ac:dyDescent="0.25">
      <c r="A2" s="1">
        <f>COUNTA(_xlfn.UNIQUE(D8:D200))</f>
        <v>22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5.75" thickBot="1" x14ac:dyDescent="0.25">
      <c r="A4" s="474"/>
      <c r="B4" s="477"/>
      <c r="C4" s="480"/>
      <c r="D4" s="482"/>
      <c r="E4" s="484"/>
      <c r="F4" s="463"/>
      <c r="G4" s="471" t="s">
        <v>253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2</v>
      </c>
    </row>
    <row r="5" spans="1:13" ht="15.75" thickBot="1" x14ac:dyDescent="0.25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v>0</v>
      </c>
    </row>
    <row r="6" spans="1:13" ht="14.25" x14ac:dyDescent="0.2">
      <c r="A6" s="154" t="str">
        <f t="shared" ref="A6:A37" si="0">CONCATENATE(B6,C6,D6)</f>
        <v xml:space="preserve">45Example Rider AExample Horse </v>
      </c>
      <c r="B6" s="155">
        <v>45</v>
      </c>
      <c r="C6" s="156" t="s">
        <v>294</v>
      </c>
      <c r="D6" s="157" t="s">
        <v>295</v>
      </c>
      <c r="E6" s="158">
        <v>6000000</v>
      </c>
      <c r="F6" s="159" t="s">
        <v>296</v>
      </c>
      <c r="G6" s="158">
        <v>200</v>
      </c>
      <c r="H6" s="155"/>
      <c r="I6" s="160"/>
      <c r="J6" s="161"/>
      <c r="K6" s="162">
        <v>1</v>
      </c>
      <c r="L6" s="163">
        <f>IF(K6=1,7,IF(K6=2,6,IF(K6=3,5,IF(K6=4,4,IF(K6=5,3,IF(K6=6,2,IF(K6&gt;=6,1,0)))))))</f>
        <v>7</v>
      </c>
      <c r="M6" s="164">
        <f>SUM(L6+$M$5)</f>
        <v>7</v>
      </c>
    </row>
    <row r="7" spans="1:13" ht="14.25" x14ac:dyDescent="0.2">
      <c r="A7" s="12" t="str">
        <f t="shared" si="0"/>
        <v xml:space="preserve">60Example RiderExample Horse </v>
      </c>
      <c r="B7" s="165">
        <v>60</v>
      </c>
      <c r="C7" s="166" t="s">
        <v>297</v>
      </c>
      <c r="D7" s="167" t="s">
        <v>295</v>
      </c>
      <c r="E7" s="168">
        <v>6000001</v>
      </c>
      <c r="F7" s="169" t="s">
        <v>296</v>
      </c>
      <c r="G7" s="168"/>
      <c r="H7" s="165">
        <v>3000</v>
      </c>
      <c r="I7" s="170"/>
      <c r="J7" s="171"/>
      <c r="K7" s="172">
        <v>3</v>
      </c>
      <c r="L7" s="173">
        <f>IF(K7=1,7,IF(K7=2,6,IF(K7=3,5,IF(K7=4,4,IF(K7=5,3,IF(K7=6,2,IF(K7&gt;=6,1,0)))))))</f>
        <v>5</v>
      </c>
      <c r="M7" s="174">
        <f>SUM(L7+$M$5)</f>
        <v>5</v>
      </c>
    </row>
    <row r="8" spans="1:13" ht="14.25" x14ac:dyDescent="0.2">
      <c r="A8" s="12" t="str">
        <f t="shared" si="0"/>
        <v>45Sienna BalinskiTamblyn Park Image</v>
      </c>
      <c r="B8" s="140">
        <v>45</v>
      </c>
      <c r="C8" s="180" t="s">
        <v>353</v>
      </c>
      <c r="D8" s="194" t="s">
        <v>354</v>
      </c>
      <c r="E8" s="19"/>
      <c r="F8" s="16"/>
      <c r="G8" s="232">
        <v>3743</v>
      </c>
      <c r="H8" s="28"/>
      <c r="I8" s="28"/>
      <c r="J8" s="30"/>
      <c r="K8" s="233">
        <v>1</v>
      </c>
      <c r="L8" s="175">
        <f t="shared" ref="L8:L31" si="1">IF(K8=1,7,IF(K8=2,6,IF(K8=3,5,IF(K8=4,4,IF(K8=5,3,IF(K8=6,2,IF(K8&gt;=6,1,0)))))))</f>
        <v>7</v>
      </c>
      <c r="M8" s="175">
        <f>SUM(L8+$M$5)</f>
        <v>7</v>
      </c>
    </row>
    <row r="9" spans="1:13" ht="14.25" x14ac:dyDescent="0.2">
      <c r="A9" s="12" t="str">
        <f t="shared" si="0"/>
        <v>45Kate BerzinsTayledras Cymry</v>
      </c>
      <c r="B9" s="140">
        <v>45</v>
      </c>
      <c r="C9" s="180" t="s">
        <v>361</v>
      </c>
      <c r="D9" s="194" t="s">
        <v>376</v>
      </c>
      <c r="E9" s="19"/>
      <c r="F9" s="16"/>
      <c r="G9" s="232">
        <v>3534</v>
      </c>
      <c r="H9" s="28"/>
      <c r="I9" s="28"/>
      <c r="J9" s="30"/>
      <c r="K9" s="233">
        <v>2</v>
      </c>
      <c r="L9" s="175">
        <f t="shared" si="1"/>
        <v>6</v>
      </c>
      <c r="M9" s="175">
        <f t="shared" ref="M9:M31" si="2">SUM(L9+$M$5)</f>
        <v>6</v>
      </c>
    </row>
    <row r="10" spans="1:13" ht="14.25" x14ac:dyDescent="0.2">
      <c r="A10" s="12" t="str">
        <f t="shared" si="0"/>
        <v>45Alice ColebrookCelestine Winston</v>
      </c>
      <c r="B10" s="140">
        <v>45</v>
      </c>
      <c r="C10" s="180" t="s">
        <v>351</v>
      </c>
      <c r="D10" s="194" t="s">
        <v>352</v>
      </c>
      <c r="E10" s="19"/>
      <c r="F10" s="16"/>
      <c r="G10" s="232">
        <v>3392</v>
      </c>
      <c r="H10" s="28"/>
      <c r="I10" s="28"/>
      <c r="J10" s="30"/>
      <c r="K10" s="233">
        <v>3</v>
      </c>
      <c r="L10" s="175">
        <f t="shared" si="1"/>
        <v>5</v>
      </c>
      <c r="M10" s="175">
        <f t="shared" si="2"/>
        <v>5</v>
      </c>
    </row>
    <row r="11" spans="1:13" ht="14.25" x14ac:dyDescent="0.2">
      <c r="A11" s="12" t="str">
        <f t="shared" si="0"/>
        <v>45Alyssa O'NeilDude</v>
      </c>
      <c r="B11" s="140">
        <v>45</v>
      </c>
      <c r="C11" s="180" t="s">
        <v>370</v>
      </c>
      <c r="D11" s="194" t="s">
        <v>377</v>
      </c>
      <c r="E11" s="19"/>
      <c r="F11" s="16"/>
      <c r="G11" s="232">
        <v>3577.6400000000003</v>
      </c>
      <c r="H11" s="28"/>
      <c r="I11" s="28"/>
      <c r="J11" s="30"/>
      <c r="K11" s="233">
        <v>1</v>
      </c>
      <c r="L11" s="175">
        <f t="shared" si="1"/>
        <v>7</v>
      </c>
      <c r="M11" s="175">
        <f t="shared" si="2"/>
        <v>7</v>
      </c>
    </row>
    <row r="12" spans="1:13" ht="14.25" x14ac:dyDescent="0.2">
      <c r="A12" s="12" t="str">
        <f t="shared" si="0"/>
        <v>65Ruth ElsegoodFollyfoot Alchemy</v>
      </c>
      <c r="B12" s="140">
        <v>65</v>
      </c>
      <c r="C12" s="180" t="s">
        <v>268</v>
      </c>
      <c r="D12" s="194" t="s">
        <v>378</v>
      </c>
      <c r="E12" s="19"/>
      <c r="F12" s="16"/>
      <c r="G12" s="232"/>
      <c r="H12" s="28">
        <v>3827.0000000000005</v>
      </c>
      <c r="I12" s="28"/>
      <c r="J12" s="30"/>
      <c r="K12" s="233">
        <v>1</v>
      </c>
      <c r="L12" s="175">
        <f t="shared" si="1"/>
        <v>7</v>
      </c>
      <c r="M12" s="175">
        <f t="shared" si="2"/>
        <v>7</v>
      </c>
    </row>
    <row r="13" spans="1:13" ht="14.25" x14ac:dyDescent="0.2">
      <c r="A13" s="12" t="str">
        <f t="shared" si="0"/>
        <v>65Lexi O'NeillTiaja Park Foxy</v>
      </c>
      <c r="B13" s="140">
        <v>65</v>
      </c>
      <c r="C13" s="180" t="s">
        <v>132</v>
      </c>
      <c r="D13" s="194" t="s">
        <v>133</v>
      </c>
      <c r="E13" s="19"/>
      <c r="F13" s="16"/>
      <c r="G13" s="232"/>
      <c r="H13" s="28">
        <v>2899</v>
      </c>
      <c r="I13" s="28"/>
      <c r="J13" s="30"/>
      <c r="K13" s="233">
        <v>2</v>
      </c>
      <c r="L13" s="175">
        <f t="shared" si="1"/>
        <v>6</v>
      </c>
      <c r="M13" s="175">
        <f t="shared" si="2"/>
        <v>6</v>
      </c>
    </row>
    <row r="14" spans="1:13" ht="14.25" x14ac:dyDescent="0.2">
      <c r="A14" s="12" t="str">
        <f t="shared" si="0"/>
        <v>65Pippa O'NeillJack</v>
      </c>
      <c r="B14" s="140">
        <v>65</v>
      </c>
      <c r="C14" s="180" t="s">
        <v>141</v>
      </c>
      <c r="D14" s="194" t="s">
        <v>142</v>
      </c>
      <c r="E14" s="19"/>
      <c r="F14" s="16"/>
      <c r="G14" s="232"/>
      <c r="H14" s="28">
        <v>2294.0000000000005</v>
      </c>
      <c r="I14" s="28"/>
      <c r="J14" s="30"/>
      <c r="K14" s="233">
        <v>3</v>
      </c>
      <c r="L14" s="175">
        <f t="shared" si="1"/>
        <v>5</v>
      </c>
      <c r="M14" s="175">
        <f t="shared" si="2"/>
        <v>5</v>
      </c>
    </row>
    <row r="15" spans="1:13" ht="14.25" x14ac:dyDescent="0.2">
      <c r="A15" s="12" t="str">
        <f t="shared" si="0"/>
        <v>65Emma WieseMoney Matters</v>
      </c>
      <c r="B15" s="140">
        <v>65</v>
      </c>
      <c r="C15" s="180" t="s">
        <v>291</v>
      </c>
      <c r="D15" s="194" t="s">
        <v>379</v>
      </c>
      <c r="E15" s="19"/>
      <c r="F15" s="16"/>
      <c r="G15" s="232"/>
      <c r="H15" s="28">
        <v>4078.8800000000006</v>
      </c>
      <c r="I15" s="28"/>
      <c r="J15" s="30"/>
      <c r="K15" s="233">
        <v>1</v>
      </c>
      <c r="L15" s="175">
        <f t="shared" si="1"/>
        <v>7</v>
      </c>
      <c r="M15" s="175">
        <f t="shared" si="2"/>
        <v>7</v>
      </c>
    </row>
    <row r="16" spans="1:13" ht="14.25" x14ac:dyDescent="0.2">
      <c r="A16" s="12" t="str">
        <f t="shared" si="0"/>
        <v>65Jasmine FisherMaraahn El Shamae</v>
      </c>
      <c r="B16" s="140">
        <v>65</v>
      </c>
      <c r="C16" s="180" t="s">
        <v>331</v>
      </c>
      <c r="D16" s="194" t="s">
        <v>332</v>
      </c>
      <c r="E16" s="19"/>
      <c r="F16" s="16"/>
      <c r="G16" s="13"/>
      <c r="H16" s="28">
        <v>3080.12</v>
      </c>
      <c r="I16" s="28"/>
      <c r="J16" s="30"/>
      <c r="K16" s="233">
        <v>2</v>
      </c>
      <c r="L16" s="175">
        <f t="shared" si="1"/>
        <v>6</v>
      </c>
      <c r="M16" s="175">
        <f t="shared" si="2"/>
        <v>6</v>
      </c>
    </row>
    <row r="17" spans="1:13" ht="14.25" x14ac:dyDescent="0.2">
      <c r="A17" s="12" t="str">
        <f t="shared" si="0"/>
        <v>65Tameaka SmithClare Downs Gandalf</v>
      </c>
      <c r="B17" s="140">
        <v>65</v>
      </c>
      <c r="C17" s="180" t="s">
        <v>326</v>
      </c>
      <c r="D17" s="194" t="s">
        <v>327</v>
      </c>
      <c r="E17" s="19"/>
      <c r="F17" s="16"/>
      <c r="G17" s="13"/>
      <c r="H17" s="28">
        <v>3076</v>
      </c>
      <c r="I17" s="28"/>
      <c r="J17" s="30"/>
      <c r="K17" s="233">
        <v>3</v>
      </c>
      <c r="L17" s="175">
        <f t="shared" si="1"/>
        <v>5</v>
      </c>
      <c r="M17" s="175">
        <f t="shared" si="2"/>
        <v>5</v>
      </c>
    </row>
    <row r="18" spans="1:13" ht="14.25" x14ac:dyDescent="0.2">
      <c r="A18" s="12" t="str">
        <f t="shared" si="0"/>
        <v>65Madelyn McdonaghArdi</v>
      </c>
      <c r="B18" s="140">
        <v>65</v>
      </c>
      <c r="C18" s="180" t="s">
        <v>371</v>
      </c>
      <c r="D18" s="194" t="s">
        <v>380</v>
      </c>
      <c r="E18" s="19"/>
      <c r="F18" s="16"/>
      <c r="G18" s="13"/>
      <c r="H18" s="28">
        <v>3014.64</v>
      </c>
      <c r="I18" s="28"/>
      <c r="J18" s="30"/>
      <c r="K18" s="233">
        <v>4</v>
      </c>
      <c r="L18" s="175">
        <f t="shared" si="1"/>
        <v>4</v>
      </c>
      <c r="M18" s="175">
        <f t="shared" si="2"/>
        <v>4</v>
      </c>
    </row>
    <row r="19" spans="1:13" ht="14.25" x14ac:dyDescent="0.2">
      <c r="A19" s="12" t="str">
        <f t="shared" si="0"/>
        <v>65Sienna MckimmCambria Integrity</v>
      </c>
      <c r="B19" s="140">
        <v>65</v>
      </c>
      <c r="C19" s="180" t="s">
        <v>372</v>
      </c>
      <c r="D19" s="194" t="s">
        <v>381</v>
      </c>
      <c r="E19" s="19"/>
      <c r="F19" s="16"/>
      <c r="G19" s="13"/>
      <c r="H19" s="28">
        <v>3005.0000000000005</v>
      </c>
      <c r="I19" s="28"/>
      <c r="J19" s="30"/>
      <c r="K19" s="233">
        <v>5</v>
      </c>
      <c r="L19" s="175">
        <f t="shared" si="1"/>
        <v>3</v>
      </c>
      <c r="M19" s="175">
        <f t="shared" si="2"/>
        <v>3</v>
      </c>
    </row>
    <row r="20" spans="1:13" ht="14.25" x14ac:dyDescent="0.2">
      <c r="A20" s="12" t="str">
        <f t="shared" si="0"/>
        <v>80Pippa BlackTrapalanda Downs Pegasus</v>
      </c>
      <c r="B20" s="140">
        <v>80</v>
      </c>
      <c r="C20" s="180" t="s">
        <v>368</v>
      </c>
      <c r="D20" s="194" t="s">
        <v>369</v>
      </c>
      <c r="E20" s="19"/>
      <c r="F20" s="16"/>
      <c r="G20" s="13"/>
      <c r="H20" s="28"/>
      <c r="I20" s="28">
        <v>3723</v>
      </c>
      <c r="J20" s="30"/>
      <c r="K20" s="233">
        <v>1</v>
      </c>
      <c r="L20" s="175">
        <f t="shared" si="1"/>
        <v>7</v>
      </c>
      <c r="M20" s="175">
        <f t="shared" si="2"/>
        <v>7</v>
      </c>
    </row>
    <row r="21" spans="1:13" ht="14.25" x14ac:dyDescent="0.2">
      <c r="A21" s="12" t="str">
        <f t="shared" si="0"/>
        <v>80Olivia LindoShizsaad</v>
      </c>
      <c r="B21" s="140">
        <v>80</v>
      </c>
      <c r="C21" s="180" t="s">
        <v>373</v>
      </c>
      <c r="D21" s="194" t="s">
        <v>382</v>
      </c>
      <c r="E21" s="19"/>
      <c r="F21" s="16"/>
      <c r="G21" s="13"/>
      <c r="H21" s="28"/>
      <c r="I21" s="28">
        <v>2781.9999999999991</v>
      </c>
      <c r="J21" s="30"/>
      <c r="K21" s="233">
        <v>2</v>
      </c>
      <c r="L21" s="175">
        <f t="shared" si="1"/>
        <v>6</v>
      </c>
      <c r="M21" s="175">
        <f t="shared" si="2"/>
        <v>6</v>
      </c>
    </row>
    <row r="22" spans="1:13" ht="14.25" x14ac:dyDescent="0.2">
      <c r="A22" s="12" t="str">
        <f t="shared" si="0"/>
        <v>80Luisa ShaveSuri</v>
      </c>
      <c r="B22" s="140">
        <v>80</v>
      </c>
      <c r="C22" s="180" t="s">
        <v>374</v>
      </c>
      <c r="D22" s="194" t="s">
        <v>383</v>
      </c>
      <c r="E22" s="19"/>
      <c r="F22" s="16"/>
      <c r="G22" s="13"/>
      <c r="H22" s="28"/>
      <c r="I22" s="28">
        <v>3834.1200000000003</v>
      </c>
      <c r="J22" s="30"/>
      <c r="K22" s="233">
        <v>1</v>
      </c>
      <c r="L22" s="175">
        <f t="shared" si="1"/>
        <v>7</v>
      </c>
      <c r="M22" s="175">
        <f t="shared" si="2"/>
        <v>7</v>
      </c>
    </row>
    <row r="23" spans="1:13" ht="14.25" x14ac:dyDescent="0.2">
      <c r="A23" s="12" t="str">
        <f t="shared" si="0"/>
        <v>80Kaitlyn BrownMellandra Touch Of Class</v>
      </c>
      <c r="B23" s="140">
        <v>80</v>
      </c>
      <c r="C23" s="180" t="s">
        <v>305</v>
      </c>
      <c r="D23" s="194" t="s">
        <v>384</v>
      </c>
      <c r="E23" s="19"/>
      <c r="F23" s="16"/>
      <c r="G23" s="13"/>
      <c r="H23" s="28"/>
      <c r="I23" s="28">
        <v>3639.0000000000005</v>
      </c>
      <c r="J23" s="30"/>
      <c r="K23" s="233">
        <v>2</v>
      </c>
      <c r="L23" s="175">
        <f t="shared" si="1"/>
        <v>6</v>
      </c>
      <c r="M23" s="175">
        <f t="shared" si="2"/>
        <v>6</v>
      </c>
    </row>
    <row r="24" spans="1:13" ht="14.25" x14ac:dyDescent="0.2">
      <c r="A24" s="12" t="str">
        <f t="shared" si="0"/>
        <v>80Ryan FrantomNewhope Sparks Fly</v>
      </c>
      <c r="B24" s="140">
        <v>80</v>
      </c>
      <c r="C24" s="180" t="s">
        <v>43</v>
      </c>
      <c r="D24" s="194" t="s">
        <v>44</v>
      </c>
      <c r="E24" s="19"/>
      <c r="F24" s="16"/>
      <c r="G24" s="13"/>
      <c r="H24" s="28"/>
      <c r="I24" s="28">
        <v>2298</v>
      </c>
      <c r="J24" s="30"/>
      <c r="K24" s="233">
        <v>3</v>
      </c>
      <c r="L24" s="175">
        <f t="shared" si="1"/>
        <v>5</v>
      </c>
      <c r="M24" s="175">
        <f>SUM(L24+$M$5)</f>
        <v>5</v>
      </c>
    </row>
    <row r="25" spans="1:13" ht="14.25" x14ac:dyDescent="0.2">
      <c r="A25" s="12" t="str">
        <f t="shared" si="0"/>
        <v>95Campbell BlackMissy</v>
      </c>
      <c r="B25" s="140">
        <v>95</v>
      </c>
      <c r="C25" s="180" t="s">
        <v>47</v>
      </c>
      <c r="D25" s="194" t="s">
        <v>48</v>
      </c>
      <c r="E25" s="19"/>
      <c r="F25" s="16"/>
      <c r="G25" s="13"/>
      <c r="H25" s="28"/>
      <c r="I25" s="28"/>
      <c r="J25" s="30">
        <v>4429.880000000001</v>
      </c>
      <c r="K25" s="233">
        <v>1</v>
      </c>
      <c r="L25" s="175">
        <f t="shared" si="1"/>
        <v>7</v>
      </c>
      <c r="M25" s="175">
        <f t="shared" si="2"/>
        <v>7</v>
      </c>
    </row>
    <row r="26" spans="1:13" ht="14.25" x14ac:dyDescent="0.2">
      <c r="A26" s="12" t="str">
        <f t="shared" si="0"/>
        <v>95Dan WieseBiara Flyer</v>
      </c>
      <c r="B26" s="140">
        <v>95</v>
      </c>
      <c r="C26" s="180" t="s">
        <v>270</v>
      </c>
      <c r="D26" s="231" t="s">
        <v>271</v>
      </c>
      <c r="E26" s="19"/>
      <c r="F26" s="16"/>
      <c r="G26" s="13"/>
      <c r="H26" s="28"/>
      <c r="I26" s="28"/>
      <c r="J26" s="30">
        <v>4361.4799999999996</v>
      </c>
      <c r="K26" s="233">
        <v>2</v>
      </c>
      <c r="L26" s="175">
        <f t="shared" si="1"/>
        <v>6</v>
      </c>
      <c r="M26" s="175">
        <f t="shared" si="2"/>
        <v>6</v>
      </c>
    </row>
    <row r="27" spans="1:13" ht="14.25" x14ac:dyDescent="0.2">
      <c r="A27" s="12" t="str">
        <f t="shared" si="0"/>
        <v>95Bill WieseThree Votes</v>
      </c>
      <c r="B27" s="140">
        <v>95</v>
      </c>
      <c r="C27" s="180" t="s">
        <v>272</v>
      </c>
      <c r="D27" s="194" t="s">
        <v>273</v>
      </c>
      <c r="E27" s="19"/>
      <c r="F27" s="16"/>
      <c r="G27" s="13"/>
      <c r="H27" s="28"/>
      <c r="I27" s="28"/>
      <c r="J27" s="30">
        <v>3631.12</v>
      </c>
      <c r="K27" s="233">
        <v>3</v>
      </c>
      <c r="L27" s="175">
        <f t="shared" si="1"/>
        <v>5</v>
      </c>
      <c r="M27" s="175">
        <f t="shared" si="2"/>
        <v>5</v>
      </c>
    </row>
    <row r="28" spans="1:13" ht="14.25" x14ac:dyDescent="0.2">
      <c r="A28" s="12" t="str">
        <f t="shared" si="0"/>
        <v>95Harriet ForrestBlue Sandgroper</v>
      </c>
      <c r="B28" s="140">
        <v>95</v>
      </c>
      <c r="C28" s="180" t="s">
        <v>375</v>
      </c>
      <c r="D28" s="194" t="s">
        <v>385</v>
      </c>
      <c r="E28" s="19"/>
      <c r="F28" s="16"/>
      <c r="G28" s="13"/>
      <c r="H28" s="28"/>
      <c r="I28" s="28"/>
      <c r="J28" s="30">
        <v>3123.1200000000008</v>
      </c>
      <c r="K28" s="233">
        <v>4</v>
      </c>
      <c r="L28" s="175">
        <f t="shared" si="1"/>
        <v>4</v>
      </c>
      <c r="M28" s="175">
        <f t="shared" si="2"/>
        <v>4</v>
      </c>
    </row>
    <row r="29" spans="1:13" ht="14.25" x14ac:dyDescent="0.2">
      <c r="A29" s="12" t="str">
        <f t="shared" si="0"/>
        <v/>
      </c>
      <c r="B29" s="140"/>
      <c r="C29" s="180"/>
      <c r="D29" s="194"/>
      <c r="E29" s="19"/>
      <c r="F29" s="16"/>
      <c r="G29" s="13"/>
      <c r="H29" s="28"/>
      <c r="I29" s="28"/>
      <c r="J29" s="30"/>
      <c r="K29" s="233"/>
      <c r="L29" s="175">
        <f t="shared" si="1"/>
        <v>0</v>
      </c>
      <c r="M29" s="175">
        <f t="shared" si="2"/>
        <v>0</v>
      </c>
    </row>
    <row r="30" spans="1:13" ht="14.25" x14ac:dyDescent="0.2">
      <c r="A30" s="12" t="str">
        <f t="shared" si="0"/>
        <v/>
      </c>
      <c r="B30" s="140"/>
      <c r="C30" s="180"/>
      <c r="D30" s="194"/>
      <c r="E30" s="19"/>
      <c r="F30" s="16"/>
      <c r="G30" s="13"/>
      <c r="H30" s="28"/>
      <c r="I30" s="28"/>
      <c r="J30" s="30"/>
      <c r="K30" s="233"/>
      <c r="L30" s="175">
        <f t="shared" si="1"/>
        <v>0</v>
      </c>
      <c r="M30" s="175">
        <f t="shared" si="2"/>
        <v>0</v>
      </c>
    </row>
    <row r="31" spans="1:13" ht="14.25" x14ac:dyDescent="0.2">
      <c r="A31" s="12" t="str">
        <f t="shared" si="0"/>
        <v/>
      </c>
      <c r="B31" s="140"/>
      <c r="C31" s="229"/>
      <c r="D31" s="231"/>
      <c r="E31" s="19"/>
      <c r="F31" s="16"/>
      <c r="G31" s="13"/>
      <c r="H31" s="28"/>
      <c r="I31" s="28"/>
      <c r="J31" s="30"/>
      <c r="K31" s="233"/>
      <c r="L31" s="175">
        <f t="shared" si="1"/>
        <v>0</v>
      </c>
      <c r="M31" s="175">
        <f t="shared" si="2"/>
        <v>0</v>
      </c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8"/>
      <c r="J32" s="30"/>
      <c r="K32" s="17"/>
      <c r="L32" s="18"/>
      <c r="M32" s="175"/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8"/>
      <c r="J33" s="30"/>
      <c r="K33" s="17"/>
      <c r="L33" s="18"/>
      <c r="M33" s="175"/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8"/>
      <c r="J34" s="30"/>
      <c r="K34" s="17"/>
      <c r="L34" s="18"/>
      <c r="M34" s="175"/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8"/>
      <c r="J35" s="30"/>
      <c r="K35" s="17"/>
      <c r="L35" s="18"/>
      <c r="M35" s="175"/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/>
      <c r="M36" s="175"/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/>
      <c r="M37" s="175"/>
    </row>
    <row r="38" spans="1:13" ht="14.25" x14ac:dyDescent="0.2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/>
      <c r="M38" s="175"/>
    </row>
    <row r="39" spans="1:13" ht="14.25" x14ac:dyDescent="0.2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/>
      <c r="M39" s="175"/>
    </row>
    <row r="40" spans="1:13" ht="14.25" x14ac:dyDescent="0.2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/>
      <c r="M40" s="175"/>
    </row>
    <row r="41" spans="1:13" ht="14.25" x14ac:dyDescent="0.2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/>
      <c r="M41" s="175"/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/>
      <c r="M42" s="175"/>
    </row>
    <row r="43" spans="1:13" ht="14.25" x14ac:dyDescent="0.2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/>
      <c r="M43" s="175"/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/>
      <c r="M44" s="175"/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/>
      <c r="M45" s="175"/>
    </row>
    <row r="46" spans="1:13" ht="14.25" x14ac:dyDescent="0.2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/>
      <c r="M46" s="175"/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/>
      <c r="M47" s="175"/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/>
      <c r="M48" s="175"/>
    </row>
    <row r="49" spans="1:13" ht="14.25" x14ac:dyDescent="0.2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8"/>
      <c r="J49" s="30"/>
      <c r="K49" s="17"/>
      <c r="L49" s="18"/>
      <c r="M49" s="175"/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/>
      <c r="M50" s="175"/>
    </row>
    <row r="51" spans="1:13" ht="14.25" x14ac:dyDescent="0.2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8"/>
      <c r="J51" s="30"/>
      <c r="K51" s="17"/>
      <c r="L51" s="18"/>
      <c r="M51" s="175"/>
    </row>
    <row r="52" spans="1:13" ht="14.25" x14ac:dyDescent="0.2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8"/>
      <c r="J52" s="30"/>
      <c r="K52" s="17"/>
      <c r="L52" s="18"/>
      <c r="M52" s="175"/>
    </row>
    <row r="53" spans="1:13" ht="14.25" x14ac:dyDescent="0.2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8"/>
      <c r="J53" s="30"/>
      <c r="K53" s="17"/>
      <c r="L53" s="18"/>
      <c r="M53" s="175"/>
    </row>
    <row r="54" spans="1:13" ht="14.25" x14ac:dyDescent="0.2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8"/>
      <c r="J54" s="30"/>
      <c r="K54" s="17"/>
      <c r="L54" s="18"/>
      <c r="M54" s="175"/>
    </row>
    <row r="55" spans="1:13" ht="14.25" x14ac:dyDescent="0.2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8"/>
      <c r="J55" s="30"/>
      <c r="K55" s="17"/>
      <c r="L55" s="18"/>
      <c r="M55" s="175"/>
    </row>
    <row r="56" spans="1:13" ht="14.25" x14ac:dyDescent="0.2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8"/>
      <c r="J56" s="30"/>
      <c r="K56" s="17"/>
      <c r="L56" s="18"/>
      <c r="M56" s="175"/>
    </row>
    <row r="57" spans="1:13" ht="14.25" x14ac:dyDescent="0.2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8"/>
      <c r="J57" s="30"/>
      <c r="K57" s="17"/>
      <c r="L57" s="18"/>
      <c r="M57" s="175"/>
    </row>
    <row r="58" spans="1:13" ht="14.25" x14ac:dyDescent="0.2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8"/>
      <c r="J58" s="30"/>
      <c r="K58" s="17"/>
      <c r="L58" s="18"/>
      <c r="M58" s="175"/>
    </row>
    <row r="59" spans="1:13" ht="14.25" x14ac:dyDescent="0.2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8"/>
      <c r="J59" s="30"/>
      <c r="K59" s="17"/>
      <c r="L59" s="18"/>
      <c r="M59" s="175"/>
    </row>
    <row r="60" spans="1:13" ht="14.25" x14ac:dyDescent="0.2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8"/>
      <c r="J60" s="30"/>
      <c r="K60" s="17"/>
      <c r="L60" s="18"/>
      <c r="M60" s="175"/>
    </row>
    <row r="61" spans="1:13" ht="14.25" x14ac:dyDescent="0.2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8"/>
      <c r="J61" s="30"/>
      <c r="K61" s="17"/>
      <c r="L61" s="18"/>
      <c r="M61" s="175"/>
    </row>
    <row r="62" spans="1:13" ht="14.25" x14ac:dyDescent="0.2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8"/>
      <c r="J62" s="30"/>
      <c r="K62" s="17"/>
      <c r="L62" s="18"/>
      <c r="M62" s="175"/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8"/>
      <c r="J63" s="30"/>
      <c r="K63" s="17"/>
      <c r="L63" s="18"/>
      <c r="M63" s="175"/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/>
      <c r="M64" s="175"/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/>
      <c r="M65" s="175"/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/>
      <c r="M66" s="175"/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/>
      <c r="M67" s="175"/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/>
      <c r="M68" s="175"/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/>
      <c r="M69" s="175"/>
    </row>
    <row r="70" spans="1:13" ht="14.25" x14ac:dyDescent="0.2">
      <c r="A70" s="12" t="str">
        <f t="shared" ref="A70:A100" si="4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/>
      <c r="M70" s="175"/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/>
      <c r="M71" s="175"/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/>
      <c r="M72" s="175"/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/>
      <c r="M73" s="175"/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/>
      <c r="M74" s="175"/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/>
      <c r="M75" s="175"/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/>
      <c r="M76" s="175"/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/>
      <c r="M77" s="175"/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/>
      <c r="M78" s="175"/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/>
      <c r="M79" s="175"/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/>
      <c r="M80" s="175"/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/>
      <c r="M81" s="175"/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/>
      <c r="M82" s="175"/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/>
      <c r="M83" s="175"/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/>
      <c r="M84" s="175"/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/>
      <c r="M85" s="175"/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/>
      <c r="M86" s="175"/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/>
      <c r="M87" s="175"/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/>
      <c r="M88" s="175"/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/>
      <c r="M89" s="175"/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/>
      <c r="M90" s="175"/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/>
      <c r="M91" s="175"/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/>
      <c r="M92" s="175"/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/>
      <c r="M93" s="175"/>
    </row>
    <row r="94" spans="1:13" ht="14.25" x14ac:dyDescent="0.2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/>
      <c r="M94" s="175"/>
    </row>
    <row r="95" spans="1:13" ht="14.25" x14ac:dyDescent="0.2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/>
      <c r="M95" s="175"/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/>
      <c r="M96" s="175"/>
    </row>
    <row r="97" spans="1:13" ht="14.25" x14ac:dyDescent="0.2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/>
      <c r="M97" s="175"/>
    </row>
    <row r="98" spans="1:13" ht="14.25" x14ac:dyDescent="0.2">
      <c r="A98" s="12" t="str">
        <f t="shared" si="4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/>
      <c r="M98" s="175"/>
    </row>
    <row r="99" spans="1:13" ht="14.25" x14ac:dyDescent="0.2">
      <c r="A99" s="12" t="str">
        <f t="shared" si="4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/>
      <c r="M99" s="175"/>
    </row>
    <row r="100" spans="1:13" ht="15" thickBot="1" x14ac:dyDescent="0.25">
      <c r="A100" s="12" t="str">
        <f t="shared" si="4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/>
      <c r="M100" s="175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2" priority="222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57C6-5638-4DEE-87CA-7EF52B03E4CE}">
  <sheetPr>
    <tabColor theme="5" tint="0.59999389629810485"/>
  </sheetPr>
  <dimension ref="A1:M98"/>
  <sheetViews>
    <sheetView zoomScale="80" zoomScaleNormal="80" workbookViewId="0">
      <selection activeCell="J20" sqref="J20"/>
    </sheetView>
  </sheetViews>
  <sheetFormatPr defaultColWidth="9.140625" defaultRowHeight="12.75" x14ac:dyDescent="0.2"/>
  <cols>
    <col min="1" max="1" width="37" style="9" customWidth="1"/>
    <col min="2" max="2" width="9.140625" style="1" bestFit="1" customWidth="1"/>
    <col min="3" max="3" width="18.7109375" style="9" bestFit="1" customWidth="1"/>
    <col min="4" max="4" width="17.85546875" style="176" bestFit="1" customWidth="1"/>
    <col min="5" max="5" width="12" style="1" bestFit="1" customWidth="1"/>
    <col min="6" max="6" width="16" style="9" bestFit="1" customWidth="1"/>
    <col min="7" max="9" width="11.7109375" style="1" customWidth="1"/>
    <col min="10" max="10" width="14.7109375" style="1" customWidth="1"/>
    <col min="11" max="11" width="8.28515625" style="1" bestFit="1" customWidth="1"/>
    <col min="12" max="12" width="14.85546875" style="1" bestFit="1" customWidth="1"/>
    <col min="13" max="13" width="33.140625" style="1" bestFit="1" customWidth="1"/>
    <col min="14" max="16384" width="9.140625" style="9"/>
  </cols>
  <sheetData>
    <row r="1" spans="1:13" ht="22.5" customHeight="1" thickBot="1" x14ac:dyDescent="0.25">
      <c r="A1" s="53">
        <f>SUM(A2-1)</f>
        <v>0</v>
      </c>
      <c r="B1" s="487" t="s">
        <v>236</v>
      </c>
      <c r="C1" s="488"/>
      <c r="D1" s="7" t="s">
        <v>237</v>
      </c>
      <c r="E1" s="456" t="s">
        <v>401</v>
      </c>
      <c r="F1" s="457"/>
      <c r="G1" s="457"/>
      <c r="H1" s="457"/>
      <c r="I1" s="457"/>
      <c r="J1" s="8" t="s">
        <v>239</v>
      </c>
      <c r="K1" s="490" t="s">
        <v>364</v>
      </c>
      <c r="L1" s="459"/>
      <c r="M1" s="8" t="s">
        <v>240</v>
      </c>
    </row>
    <row r="2" spans="1:13" ht="22.5" customHeight="1" thickBot="1" x14ac:dyDescent="0.25">
      <c r="A2" s="1">
        <f>COUNTA(_xlfn.UNIQUE(D7:D198))</f>
        <v>1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5.75" thickBot="1" x14ac:dyDescent="0.25">
      <c r="A4" s="474"/>
      <c r="B4" s="477"/>
      <c r="C4" s="480"/>
      <c r="D4" s="482"/>
      <c r="E4" s="484"/>
      <c r="F4" s="463"/>
      <c r="G4" s="471">
        <v>45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5.75" thickBot="1" x14ac:dyDescent="0.25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0</v>
      </c>
    </row>
    <row r="6" spans="1:13" ht="14.25" x14ac:dyDescent="0.2">
      <c r="A6" s="12" t="str">
        <f t="shared" ref="A6:A37" si="0">CONCATENATE(B6,C6,D6)</f>
        <v/>
      </c>
      <c r="B6" s="13"/>
      <c r="C6" s="179"/>
      <c r="D6" s="194"/>
      <c r="E6" s="19"/>
      <c r="F6" s="16"/>
      <c r="G6" s="19"/>
      <c r="H6" s="13"/>
      <c r="I6" s="28"/>
      <c r="J6" s="30"/>
      <c r="K6" s="17"/>
      <c r="L6" s="18">
        <f t="shared" ref="L6:L37" si="1">IF(K6=1,7,IF(K6=2,6,IF(K6=3,5,IF(K6=4,4,IF(K6=5,3,IF(K6=6,2,IF(K6&gt;=6,1,0)))))))</f>
        <v>0</v>
      </c>
      <c r="M6" s="175">
        <f t="shared" ref="M6:M37" si="2">SUM(L6+$M$5)</f>
        <v>0</v>
      </c>
    </row>
    <row r="7" spans="1:13" ht="14.25" x14ac:dyDescent="0.2">
      <c r="A7" s="12" t="str">
        <f t="shared" si="0"/>
        <v/>
      </c>
      <c r="B7" s="13"/>
      <c r="C7" s="179"/>
      <c r="D7" s="180"/>
      <c r="E7" s="19"/>
      <c r="F7" s="16"/>
      <c r="G7" s="19"/>
      <c r="H7" s="13"/>
      <c r="I7" s="28"/>
      <c r="J7" s="30"/>
      <c r="K7" s="17"/>
      <c r="L7" s="18">
        <f t="shared" si="1"/>
        <v>0</v>
      </c>
      <c r="M7" s="175">
        <f t="shared" si="2"/>
        <v>0</v>
      </c>
    </row>
    <row r="8" spans="1:13" ht="14.25" x14ac:dyDescent="0.2">
      <c r="A8" s="12" t="str">
        <f t="shared" si="0"/>
        <v/>
      </c>
      <c r="B8" s="13"/>
      <c r="C8" s="179"/>
      <c r="D8" s="180"/>
      <c r="E8" s="19"/>
      <c r="F8" s="16"/>
      <c r="G8" s="19"/>
      <c r="H8" s="13"/>
      <c r="I8" s="28"/>
      <c r="J8" s="30"/>
      <c r="K8" s="17"/>
      <c r="L8" s="18">
        <f t="shared" si="1"/>
        <v>0</v>
      </c>
      <c r="M8" s="175">
        <f t="shared" si="2"/>
        <v>0</v>
      </c>
    </row>
    <row r="9" spans="1:13" ht="14.25" x14ac:dyDescent="0.2">
      <c r="A9" s="12" t="str">
        <f t="shared" si="0"/>
        <v/>
      </c>
      <c r="B9" s="13"/>
      <c r="C9" s="179"/>
      <c r="D9" s="180"/>
      <c r="E9" s="19"/>
      <c r="F9" s="16"/>
      <c r="G9" s="19"/>
      <c r="H9" s="13"/>
      <c r="I9" s="28"/>
      <c r="J9" s="30"/>
      <c r="K9" s="17"/>
      <c r="L9" s="18">
        <f t="shared" si="1"/>
        <v>0</v>
      </c>
      <c r="M9" s="175">
        <f t="shared" si="2"/>
        <v>0</v>
      </c>
    </row>
    <row r="10" spans="1:13" ht="14.25" x14ac:dyDescent="0.2">
      <c r="A10" s="12" t="str">
        <f t="shared" si="0"/>
        <v/>
      </c>
      <c r="B10" s="13"/>
      <c r="C10" s="179"/>
      <c r="D10" s="180"/>
      <c r="E10" s="19"/>
      <c r="F10" s="16"/>
      <c r="G10" s="19"/>
      <c r="H10" s="13"/>
      <c r="I10" s="28"/>
      <c r="J10" s="30"/>
      <c r="K10" s="17"/>
      <c r="L10" s="18">
        <f t="shared" si="1"/>
        <v>0</v>
      </c>
      <c r="M10" s="175">
        <f t="shared" si="2"/>
        <v>0</v>
      </c>
    </row>
    <row r="11" spans="1:13" ht="14.25" x14ac:dyDescent="0.2">
      <c r="A11" s="12" t="str">
        <f t="shared" si="0"/>
        <v/>
      </c>
      <c r="B11" s="13"/>
      <c r="C11" s="179"/>
      <c r="D11" s="236"/>
      <c r="E11" s="19"/>
      <c r="F11" s="16"/>
      <c r="G11" s="19"/>
      <c r="H11" s="13"/>
      <c r="I11" s="28"/>
      <c r="J11" s="30"/>
      <c r="K11" s="17"/>
      <c r="L11" s="18">
        <f t="shared" si="1"/>
        <v>0</v>
      </c>
      <c r="M11" s="175">
        <f t="shared" si="2"/>
        <v>0</v>
      </c>
    </row>
    <row r="12" spans="1:13" ht="14.25" x14ac:dyDescent="0.2">
      <c r="A12" s="12" t="str">
        <f t="shared" si="0"/>
        <v/>
      </c>
      <c r="B12" s="13"/>
      <c r="C12" s="179"/>
      <c r="D12" s="229"/>
      <c r="E12" s="19"/>
      <c r="F12" s="16"/>
      <c r="G12" s="19"/>
      <c r="H12" s="13"/>
      <c r="I12" s="28"/>
      <c r="J12" s="30"/>
      <c r="K12" s="17"/>
      <c r="L12" s="18">
        <f t="shared" si="1"/>
        <v>0</v>
      </c>
      <c r="M12" s="175">
        <f t="shared" si="2"/>
        <v>0</v>
      </c>
    </row>
    <row r="13" spans="1:13" ht="14.25" x14ac:dyDescent="0.2">
      <c r="A13" s="12" t="str">
        <f t="shared" si="0"/>
        <v/>
      </c>
      <c r="B13" s="13"/>
      <c r="C13" s="180"/>
      <c r="D13" s="180"/>
      <c r="E13" s="19"/>
      <c r="F13" s="16"/>
      <c r="G13" s="19"/>
      <c r="H13" s="13"/>
      <c r="I13" s="28"/>
      <c r="J13" s="30"/>
      <c r="K13" s="17"/>
      <c r="L13" s="18">
        <f t="shared" si="1"/>
        <v>0</v>
      </c>
      <c r="M13" s="175">
        <f t="shared" si="2"/>
        <v>0</v>
      </c>
    </row>
    <row r="14" spans="1:13" ht="14.25" x14ac:dyDescent="0.2">
      <c r="A14" s="12" t="str">
        <f t="shared" si="0"/>
        <v/>
      </c>
      <c r="B14" s="13"/>
      <c r="C14" s="180"/>
      <c r="D14" s="192"/>
      <c r="E14" s="19"/>
      <c r="F14" s="16"/>
      <c r="G14" s="19"/>
      <c r="H14" s="13"/>
      <c r="I14" s="28"/>
      <c r="J14" s="30"/>
      <c r="K14" s="17"/>
      <c r="L14" s="18">
        <f t="shared" si="1"/>
        <v>0</v>
      </c>
      <c r="M14" s="175">
        <f t="shared" si="2"/>
        <v>0</v>
      </c>
    </row>
    <row r="15" spans="1:13" ht="14.25" x14ac:dyDescent="0.2">
      <c r="A15" s="12" t="str">
        <f t="shared" si="0"/>
        <v/>
      </c>
      <c r="B15" s="13"/>
      <c r="C15" s="180"/>
      <c r="D15" s="192"/>
      <c r="E15" s="19"/>
      <c r="F15" s="16"/>
      <c r="G15" s="19"/>
      <c r="H15" s="13"/>
      <c r="I15" s="28"/>
      <c r="J15" s="30"/>
      <c r="K15" s="17"/>
      <c r="L15" s="18">
        <f t="shared" si="1"/>
        <v>0</v>
      </c>
      <c r="M15" s="175">
        <f t="shared" si="2"/>
        <v>0</v>
      </c>
    </row>
    <row r="16" spans="1:13" ht="14.25" x14ac:dyDescent="0.2">
      <c r="A16" s="12" t="str">
        <f t="shared" si="0"/>
        <v/>
      </c>
      <c r="B16" s="13"/>
      <c r="C16" s="193"/>
      <c r="D16" s="284"/>
      <c r="E16" s="19"/>
      <c r="F16" s="16"/>
      <c r="G16" s="19"/>
      <c r="H16" s="13"/>
      <c r="I16" s="28"/>
      <c r="J16" s="30"/>
      <c r="K16" s="17"/>
      <c r="L16" s="18">
        <f t="shared" si="1"/>
        <v>0</v>
      </c>
      <c r="M16" s="175">
        <f t="shared" si="2"/>
        <v>0</v>
      </c>
    </row>
    <row r="17" spans="1:13" ht="14.25" x14ac:dyDescent="0.2">
      <c r="A17" s="12" t="str">
        <f t="shared" si="0"/>
        <v/>
      </c>
      <c r="B17" s="13"/>
      <c r="C17" s="14"/>
      <c r="D17" s="192"/>
      <c r="E17" s="19"/>
      <c r="F17" s="16"/>
      <c r="G17" s="19"/>
      <c r="H17" s="13"/>
      <c r="I17" s="28"/>
      <c r="J17" s="30"/>
      <c r="K17" s="17"/>
      <c r="L17" s="18">
        <f t="shared" si="1"/>
        <v>0</v>
      </c>
      <c r="M17" s="175">
        <f t="shared" si="2"/>
        <v>0</v>
      </c>
    </row>
    <row r="18" spans="1:13" ht="14.25" x14ac:dyDescent="0.2">
      <c r="A18" s="12" t="str">
        <f t="shared" si="0"/>
        <v/>
      </c>
      <c r="B18" s="13"/>
      <c r="C18" s="14"/>
      <c r="D18" s="192"/>
      <c r="E18" s="19"/>
      <c r="F18" s="16"/>
      <c r="G18" s="19"/>
      <c r="H18" s="28"/>
      <c r="I18" s="28"/>
      <c r="J18" s="30"/>
      <c r="K18" s="17"/>
      <c r="L18" s="18">
        <f t="shared" si="1"/>
        <v>0</v>
      </c>
      <c r="M18" s="175">
        <f t="shared" si="2"/>
        <v>0</v>
      </c>
    </row>
    <row r="19" spans="1:13" ht="14.25" x14ac:dyDescent="0.2">
      <c r="A19" s="12" t="str">
        <f t="shared" si="0"/>
        <v/>
      </c>
      <c r="B19" s="13"/>
      <c r="C19" s="14"/>
      <c r="D19" s="192"/>
      <c r="E19" s="19"/>
      <c r="F19" s="16"/>
      <c r="G19" s="19"/>
      <c r="H19" s="28"/>
      <c r="I19" s="28"/>
      <c r="J19" s="30"/>
      <c r="K19" s="17"/>
      <c r="L19" s="18">
        <f t="shared" si="1"/>
        <v>0</v>
      </c>
      <c r="M19" s="175">
        <f t="shared" si="2"/>
        <v>0</v>
      </c>
    </row>
    <row r="20" spans="1:13" ht="14.25" x14ac:dyDescent="0.2">
      <c r="A20" s="12" t="str">
        <f t="shared" si="0"/>
        <v/>
      </c>
      <c r="B20" s="13"/>
      <c r="C20" s="14"/>
      <c r="D20" s="195"/>
      <c r="E20" s="19"/>
      <c r="F20" s="16"/>
      <c r="G20" s="19"/>
      <c r="H20" s="28"/>
      <c r="I20" s="28"/>
      <c r="J20" s="30"/>
      <c r="K20" s="17"/>
      <c r="L20" s="18">
        <f t="shared" si="1"/>
        <v>0</v>
      </c>
      <c r="M20" s="175">
        <f t="shared" si="2"/>
        <v>0</v>
      </c>
    </row>
    <row r="21" spans="1:13" ht="14.25" x14ac:dyDescent="0.2">
      <c r="A21" s="12" t="str">
        <f t="shared" si="0"/>
        <v/>
      </c>
      <c r="B21" s="13"/>
      <c r="C21" s="14"/>
      <c r="D21" s="192"/>
      <c r="E21" s="19"/>
      <c r="F21" s="16"/>
      <c r="G21" s="19"/>
      <c r="H21" s="28"/>
      <c r="I21" s="28"/>
      <c r="J21" s="30"/>
      <c r="K21" s="17"/>
      <c r="L21" s="18">
        <f t="shared" si="1"/>
        <v>0</v>
      </c>
      <c r="M21" s="175">
        <f t="shared" si="2"/>
        <v>0</v>
      </c>
    </row>
    <row r="22" spans="1:13" ht="14.25" x14ac:dyDescent="0.2">
      <c r="A22" s="12" t="str">
        <f t="shared" si="0"/>
        <v/>
      </c>
      <c r="B22" s="13"/>
      <c r="C22" s="14"/>
      <c r="D22" s="192"/>
      <c r="E22" s="19"/>
      <c r="F22" s="16"/>
      <c r="G22" s="19"/>
      <c r="H22" s="28"/>
      <c r="I22" s="28"/>
      <c r="J22" s="30"/>
      <c r="K22" s="17"/>
      <c r="L22" s="18">
        <f t="shared" si="1"/>
        <v>0</v>
      </c>
      <c r="M22" s="175">
        <f t="shared" si="2"/>
        <v>0</v>
      </c>
    </row>
    <row r="23" spans="1:13" ht="14.25" x14ac:dyDescent="0.2">
      <c r="A23" s="12" t="str">
        <f t="shared" si="0"/>
        <v/>
      </c>
      <c r="B23" s="13"/>
      <c r="C23" s="14"/>
      <c r="D23" s="195"/>
      <c r="E23" s="19"/>
      <c r="F23" s="16"/>
      <c r="G23" s="19"/>
      <c r="H23" s="28"/>
      <c r="I23" s="28"/>
      <c r="J23" s="30"/>
      <c r="K23" s="17"/>
      <c r="L23" s="18">
        <f t="shared" si="1"/>
        <v>0</v>
      </c>
      <c r="M23" s="175">
        <f t="shared" si="2"/>
        <v>0</v>
      </c>
    </row>
    <row r="24" spans="1:13" ht="14.25" x14ac:dyDescent="0.2">
      <c r="A24" s="12" t="str">
        <f t="shared" si="0"/>
        <v/>
      </c>
      <c r="B24" s="13"/>
      <c r="C24" s="14"/>
      <c r="D24" s="195"/>
      <c r="E24" s="19"/>
      <c r="F24" s="16"/>
      <c r="G24" s="19"/>
      <c r="H24" s="28"/>
      <c r="I24" s="28"/>
      <c r="J24" s="30"/>
      <c r="K24" s="17"/>
      <c r="L24" s="18">
        <f t="shared" si="1"/>
        <v>0</v>
      </c>
      <c r="M24" s="175">
        <f t="shared" si="2"/>
        <v>0</v>
      </c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28"/>
      <c r="I25" s="28"/>
      <c r="J25" s="30"/>
      <c r="K25" s="17"/>
      <c r="L25" s="18">
        <f t="shared" si="1"/>
        <v>0</v>
      </c>
      <c r="M25" s="175">
        <f t="shared" si="2"/>
        <v>0</v>
      </c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28"/>
      <c r="I26" s="28"/>
      <c r="J26" s="30"/>
      <c r="K26" s="17"/>
      <c r="L26" s="18">
        <f t="shared" si="1"/>
        <v>0</v>
      </c>
      <c r="M26" s="175">
        <f t="shared" si="2"/>
        <v>0</v>
      </c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28"/>
      <c r="I27" s="28"/>
      <c r="J27" s="30"/>
      <c r="K27" s="17"/>
      <c r="L27" s="18">
        <f t="shared" si="1"/>
        <v>0</v>
      </c>
      <c r="M27" s="175">
        <f t="shared" si="2"/>
        <v>0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28"/>
      <c r="I28" s="28"/>
      <c r="J28" s="30"/>
      <c r="K28" s="17"/>
      <c r="L28" s="18">
        <f t="shared" si="1"/>
        <v>0</v>
      </c>
      <c r="M28" s="175">
        <f t="shared" si="2"/>
        <v>0</v>
      </c>
    </row>
    <row r="29" spans="1:13" ht="14.25" x14ac:dyDescent="0.2">
      <c r="A29" s="12" t="str">
        <f t="shared" si="0"/>
        <v/>
      </c>
      <c r="B29" s="13"/>
      <c r="C29" s="14"/>
      <c r="D29" s="15"/>
      <c r="E29" s="19"/>
      <c r="F29" s="16"/>
      <c r="G29" s="19"/>
      <c r="H29" s="28"/>
      <c r="I29" s="28"/>
      <c r="J29" s="30"/>
      <c r="K29" s="17"/>
      <c r="L29" s="18">
        <f t="shared" si="1"/>
        <v>0</v>
      </c>
      <c r="M29" s="175">
        <f t="shared" si="2"/>
        <v>0</v>
      </c>
    </row>
    <row r="30" spans="1:13" ht="14.25" x14ac:dyDescent="0.2">
      <c r="A30" s="12" t="str">
        <f t="shared" si="0"/>
        <v/>
      </c>
      <c r="B30" s="13"/>
      <c r="C30" s="14"/>
      <c r="D30" s="194"/>
      <c r="E30" s="19"/>
      <c r="F30" s="16"/>
      <c r="G30" s="19"/>
      <c r="H30" s="28"/>
      <c r="I30" s="28"/>
      <c r="J30" s="30"/>
      <c r="K30" s="17"/>
      <c r="L30" s="18">
        <f t="shared" si="1"/>
        <v>0</v>
      </c>
      <c r="M30" s="175">
        <f t="shared" si="2"/>
        <v>0</v>
      </c>
    </row>
    <row r="31" spans="1:13" ht="14.25" x14ac:dyDescent="0.2">
      <c r="A31" s="12" t="str">
        <f t="shared" si="0"/>
        <v/>
      </c>
      <c r="B31" s="13"/>
      <c r="C31" s="14"/>
      <c r="D31" s="194"/>
      <c r="E31" s="19"/>
      <c r="F31" s="16"/>
      <c r="G31" s="19"/>
      <c r="H31" s="28"/>
      <c r="I31" s="28"/>
      <c r="J31" s="30"/>
      <c r="K31" s="17"/>
      <c r="L31" s="18">
        <f t="shared" si="1"/>
        <v>0</v>
      </c>
      <c r="M31" s="175">
        <f t="shared" si="2"/>
        <v>0</v>
      </c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28"/>
      <c r="I32" s="28"/>
      <c r="J32" s="30"/>
      <c r="K32" s="17"/>
      <c r="L32" s="18">
        <f t="shared" si="1"/>
        <v>0</v>
      </c>
      <c r="M32" s="175">
        <f t="shared" si="2"/>
        <v>0</v>
      </c>
    </row>
    <row r="33" spans="1:13" ht="14.25" x14ac:dyDescent="0.2">
      <c r="A33" s="12" t="str">
        <f t="shared" si="0"/>
        <v/>
      </c>
      <c r="B33" s="13"/>
      <c r="C33" s="180"/>
      <c r="D33" s="194"/>
      <c r="E33" s="19"/>
      <c r="F33" s="16"/>
      <c r="G33" s="19"/>
      <c r="H33" s="28"/>
      <c r="I33" s="28"/>
      <c r="J33" s="30"/>
      <c r="K33" s="17"/>
      <c r="L33" s="18">
        <f t="shared" si="1"/>
        <v>0</v>
      </c>
      <c r="M33" s="175">
        <f t="shared" si="2"/>
        <v>0</v>
      </c>
    </row>
    <row r="34" spans="1:13" ht="14.25" x14ac:dyDescent="0.2">
      <c r="A34" s="12" t="str">
        <f t="shared" si="0"/>
        <v/>
      </c>
      <c r="B34" s="13"/>
      <c r="C34" s="14"/>
      <c r="D34" s="195"/>
      <c r="E34" s="19"/>
      <c r="F34" s="16"/>
      <c r="G34" s="19"/>
      <c r="H34" s="28"/>
      <c r="I34" s="28"/>
      <c r="J34" s="30"/>
      <c r="K34" s="17"/>
      <c r="L34" s="18">
        <f t="shared" si="1"/>
        <v>0</v>
      </c>
      <c r="M34" s="175">
        <f t="shared" si="2"/>
        <v>0</v>
      </c>
    </row>
    <row r="35" spans="1:13" ht="14.25" x14ac:dyDescent="0.2">
      <c r="A35" s="12" t="str">
        <f t="shared" si="0"/>
        <v/>
      </c>
      <c r="B35" s="13"/>
      <c r="C35" s="14"/>
      <c r="D35" s="195"/>
      <c r="E35" s="19"/>
      <c r="F35" s="16"/>
      <c r="G35" s="19"/>
      <c r="H35" s="28"/>
      <c r="I35" s="28"/>
      <c r="J35" s="30"/>
      <c r="K35" s="17"/>
      <c r="L35" s="18">
        <f t="shared" si="1"/>
        <v>0</v>
      </c>
      <c r="M35" s="175">
        <f t="shared" si="2"/>
        <v>0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>
        <f t="shared" si="1"/>
        <v>0</v>
      </c>
      <c r="M36" s="175">
        <f t="shared" si="2"/>
        <v>0</v>
      </c>
    </row>
    <row r="37" spans="1:13" ht="14.25" x14ac:dyDescent="0.2">
      <c r="A37" s="12" t="str">
        <f t="shared" si="0"/>
        <v/>
      </c>
      <c r="B37" s="13"/>
      <c r="C37" s="153"/>
      <c r="D37" s="231"/>
      <c r="E37" s="19"/>
      <c r="F37" s="16"/>
      <c r="G37" s="19"/>
      <c r="H37" s="13"/>
      <c r="I37" s="28"/>
      <c r="J37" s="30"/>
      <c r="K37" s="17"/>
      <c r="L37" s="18">
        <f t="shared" si="1"/>
        <v>0</v>
      </c>
      <c r="M37" s="175">
        <f t="shared" si="2"/>
        <v>0</v>
      </c>
    </row>
    <row r="38" spans="1:13" ht="14.25" x14ac:dyDescent="0.2">
      <c r="A38" s="12" t="str">
        <f t="shared" ref="A38:A69" si="3">CONCATENATE(B38,C38,D38)</f>
        <v/>
      </c>
      <c r="B38" s="13"/>
      <c r="C38" s="153"/>
      <c r="D38" s="196"/>
      <c r="E38" s="19"/>
      <c r="F38" s="16"/>
      <c r="G38" s="19"/>
      <c r="H38" s="13"/>
      <c r="I38" s="28"/>
      <c r="J38" s="30"/>
      <c r="K38" s="17"/>
      <c r="L38" s="18">
        <f t="shared" ref="L38:L60" si="4">IF(K38=1,7,IF(K38=2,6,IF(K38=3,5,IF(K38=4,4,IF(K38=5,3,IF(K38=6,2,IF(K38&gt;=6,1,0)))))))</f>
        <v>0</v>
      </c>
      <c r="M38" s="175">
        <f t="shared" ref="M38:M69" si="5">SUM(L38+$M$5)</f>
        <v>0</v>
      </c>
    </row>
    <row r="39" spans="1:13" ht="14.25" x14ac:dyDescent="0.2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>
        <f t="shared" si="4"/>
        <v>0</v>
      </c>
      <c r="M39" s="175">
        <f t="shared" si="5"/>
        <v>0</v>
      </c>
    </row>
    <row r="40" spans="1:13" ht="14.25" x14ac:dyDescent="0.2">
      <c r="A40" s="12" t="str">
        <f t="shared" si="3"/>
        <v/>
      </c>
      <c r="B40" s="13"/>
      <c r="C40" s="180"/>
      <c r="D40" s="194"/>
      <c r="E40" s="19"/>
      <c r="F40" s="16"/>
      <c r="G40" s="19"/>
      <c r="H40" s="13"/>
      <c r="I40" s="28"/>
      <c r="J40" s="30"/>
      <c r="K40" s="17"/>
      <c r="L40" s="18">
        <f t="shared" si="4"/>
        <v>0</v>
      </c>
      <c r="M40" s="175">
        <f t="shared" si="5"/>
        <v>0</v>
      </c>
    </row>
    <row r="41" spans="1:13" ht="14.25" x14ac:dyDescent="0.2">
      <c r="A41" s="12" t="str">
        <f t="shared" si="3"/>
        <v/>
      </c>
      <c r="B41" s="13"/>
      <c r="C41" s="180"/>
      <c r="D41" s="194"/>
      <c r="E41" s="19"/>
      <c r="F41" s="16"/>
      <c r="G41" s="19"/>
      <c r="H41" s="13"/>
      <c r="I41" s="28"/>
      <c r="J41" s="30"/>
      <c r="K41" s="17"/>
      <c r="L41" s="18">
        <f t="shared" si="4"/>
        <v>0</v>
      </c>
      <c r="M41" s="175">
        <f t="shared" si="5"/>
        <v>0</v>
      </c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>
        <f t="shared" si="4"/>
        <v>0</v>
      </c>
      <c r="M42" s="175">
        <f t="shared" si="5"/>
        <v>0</v>
      </c>
    </row>
    <row r="43" spans="1:13" ht="14.25" x14ac:dyDescent="0.2">
      <c r="A43" s="12" t="str">
        <f t="shared" si="3"/>
        <v/>
      </c>
      <c r="B43" s="13"/>
      <c r="C43" s="14"/>
      <c r="D43" s="195"/>
      <c r="E43" s="19"/>
      <c r="F43" s="16"/>
      <c r="G43" s="19"/>
      <c r="H43" s="13"/>
      <c r="I43" s="28"/>
      <c r="J43" s="30"/>
      <c r="K43" s="17"/>
      <c r="L43" s="18">
        <f t="shared" si="4"/>
        <v>0</v>
      </c>
      <c r="M43" s="175">
        <f t="shared" si="5"/>
        <v>0</v>
      </c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>
        <f t="shared" si="4"/>
        <v>0</v>
      </c>
      <c r="M44" s="175">
        <f t="shared" si="5"/>
        <v>0</v>
      </c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>
        <f t="shared" si="4"/>
        <v>0</v>
      </c>
      <c r="M45" s="175">
        <f t="shared" si="5"/>
        <v>0</v>
      </c>
    </row>
    <row r="46" spans="1:13" ht="14.25" x14ac:dyDescent="0.2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>
        <f t="shared" si="4"/>
        <v>0</v>
      </c>
      <c r="M46" s="175">
        <f t="shared" si="5"/>
        <v>0</v>
      </c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>
        <f t="shared" si="4"/>
        <v>0</v>
      </c>
      <c r="M47" s="175">
        <f t="shared" si="5"/>
        <v>0</v>
      </c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>
        <f t="shared" si="4"/>
        <v>0</v>
      </c>
      <c r="M48" s="175">
        <f t="shared" si="5"/>
        <v>0</v>
      </c>
    </row>
    <row r="49" spans="1:13" ht="14.25" x14ac:dyDescent="0.2">
      <c r="A49" s="12" t="str">
        <f t="shared" si="3"/>
        <v/>
      </c>
      <c r="B49" s="13"/>
      <c r="C49" s="180"/>
      <c r="D49" s="194"/>
      <c r="E49" s="19"/>
      <c r="F49" s="16"/>
      <c r="G49" s="19"/>
      <c r="H49" s="13"/>
      <c r="I49" s="13"/>
      <c r="J49" s="30"/>
      <c r="K49" s="17"/>
      <c r="L49" s="18">
        <f t="shared" si="4"/>
        <v>0</v>
      </c>
      <c r="M49" s="175">
        <f t="shared" si="5"/>
        <v>0</v>
      </c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13"/>
      <c r="J50" s="30"/>
      <c r="K50" s="17"/>
      <c r="L50" s="18">
        <f t="shared" si="4"/>
        <v>0</v>
      </c>
      <c r="M50" s="175">
        <f t="shared" si="5"/>
        <v>0</v>
      </c>
    </row>
    <row r="51" spans="1:13" ht="14.25" x14ac:dyDescent="0.2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13"/>
      <c r="J51" s="30"/>
      <c r="K51" s="17"/>
      <c r="L51" s="18">
        <f t="shared" si="4"/>
        <v>0</v>
      </c>
      <c r="M51" s="175">
        <f t="shared" si="5"/>
        <v>0</v>
      </c>
    </row>
    <row r="52" spans="1:13" ht="14.25" x14ac:dyDescent="0.2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13"/>
      <c r="J52" s="30"/>
      <c r="K52" s="17"/>
      <c r="L52" s="18">
        <f t="shared" si="4"/>
        <v>0</v>
      </c>
      <c r="M52" s="175">
        <f t="shared" si="5"/>
        <v>0</v>
      </c>
    </row>
    <row r="53" spans="1:13" ht="14.25" x14ac:dyDescent="0.2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13"/>
      <c r="J53" s="30"/>
      <c r="K53" s="17"/>
      <c r="L53" s="18">
        <f t="shared" si="4"/>
        <v>0</v>
      </c>
      <c r="M53" s="175">
        <f t="shared" si="5"/>
        <v>0</v>
      </c>
    </row>
    <row r="54" spans="1:13" ht="14.25" x14ac:dyDescent="0.2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13"/>
      <c r="J54" s="30"/>
      <c r="K54" s="17"/>
      <c r="L54" s="18">
        <f t="shared" si="4"/>
        <v>0</v>
      </c>
      <c r="M54" s="175">
        <f t="shared" si="5"/>
        <v>0</v>
      </c>
    </row>
    <row r="55" spans="1:13" ht="14.25" x14ac:dyDescent="0.2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13"/>
      <c r="J55" s="30"/>
      <c r="K55" s="17"/>
      <c r="L55" s="18">
        <f t="shared" si="4"/>
        <v>0</v>
      </c>
      <c r="M55" s="175">
        <f t="shared" si="5"/>
        <v>0</v>
      </c>
    </row>
    <row r="56" spans="1:13" ht="14.25" x14ac:dyDescent="0.2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13"/>
      <c r="J56" s="30"/>
      <c r="K56" s="17"/>
      <c r="L56" s="18">
        <f t="shared" si="4"/>
        <v>0</v>
      </c>
      <c r="M56" s="175">
        <f t="shared" si="5"/>
        <v>0</v>
      </c>
    </row>
    <row r="57" spans="1:13" ht="14.25" x14ac:dyDescent="0.2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13"/>
      <c r="J57" s="30"/>
      <c r="K57" s="17"/>
      <c r="L57" s="18">
        <f t="shared" si="4"/>
        <v>0</v>
      </c>
      <c r="M57" s="175">
        <f t="shared" si="5"/>
        <v>0</v>
      </c>
    </row>
    <row r="58" spans="1:13" ht="14.25" x14ac:dyDescent="0.2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13"/>
      <c r="J58" s="30"/>
      <c r="K58" s="17"/>
      <c r="L58" s="18">
        <f t="shared" si="4"/>
        <v>0</v>
      </c>
      <c r="M58" s="175">
        <f t="shared" si="5"/>
        <v>0</v>
      </c>
    </row>
    <row r="59" spans="1:13" ht="14.25" x14ac:dyDescent="0.2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13"/>
      <c r="J59" s="30"/>
      <c r="K59" s="17"/>
      <c r="L59" s="18">
        <f t="shared" si="4"/>
        <v>0</v>
      </c>
      <c r="M59" s="175">
        <f t="shared" si="5"/>
        <v>0</v>
      </c>
    </row>
    <row r="60" spans="1:13" ht="14.25" x14ac:dyDescent="0.2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13"/>
      <c r="J60" s="30"/>
      <c r="K60" s="17"/>
      <c r="L60" s="18">
        <f t="shared" si="4"/>
        <v>0</v>
      </c>
      <c r="M60" s="175">
        <f t="shared" si="5"/>
        <v>0</v>
      </c>
    </row>
    <row r="61" spans="1:13" ht="14.25" x14ac:dyDescent="0.2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13"/>
      <c r="J61" s="30"/>
      <c r="K61" s="17"/>
      <c r="L61" s="18">
        <v>7</v>
      </c>
      <c r="M61" s="175">
        <f t="shared" si="5"/>
        <v>7</v>
      </c>
    </row>
    <row r="62" spans="1:13" ht="14.25" x14ac:dyDescent="0.2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13"/>
      <c r="J62" s="30"/>
      <c r="K62" s="17"/>
      <c r="L62" s="18">
        <v>6</v>
      </c>
      <c r="M62" s="175">
        <f t="shared" si="5"/>
        <v>6</v>
      </c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13"/>
      <c r="J63" s="30"/>
      <c r="K63" s="17"/>
      <c r="L63" s="18">
        <f t="shared" ref="L63:L98" si="6">IF(K63=1,7,IF(K63=2,6,IF(K63=3,5,IF(K63=4,4,IF(K63=5,3,IF(K63=6,2,IF(K63&gt;=6,1,0)))))))</f>
        <v>0</v>
      </c>
      <c r="M63" s="175">
        <f t="shared" si="5"/>
        <v>0</v>
      </c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13"/>
      <c r="J64" s="30"/>
      <c r="K64" s="17"/>
      <c r="L64" s="18">
        <f t="shared" si="6"/>
        <v>0</v>
      </c>
      <c r="M64" s="175">
        <f t="shared" si="5"/>
        <v>0</v>
      </c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13"/>
      <c r="J65" s="30"/>
      <c r="K65" s="17"/>
      <c r="L65" s="18">
        <f t="shared" si="6"/>
        <v>0</v>
      </c>
      <c r="M65" s="175">
        <f t="shared" si="5"/>
        <v>0</v>
      </c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13"/>
      <c r="J66" s="30"/>
      <c r="K66" s="17"/>
      <c r="L66" s="18">
        <f t="shared" si="6"/>
        <v>0</v>
      </c>
      <c r="M66" s="175">
        <f t="shared" si="5"/>
        <v>0</v>
      </c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13"/>
      <c r="J67" s="30"/>
      <c r="K67" s="17"/>
      <c r="L67" s="18">
        <f t="shared" si="6"/>
        <v>0</v>
      </c>
      <c r="M67" s="175">
        <f t="shared" si="5"/>
        <v>0</v>
      </c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13"/>
      <c r="J68" s="30"/>
      <c r="K68" s="17"/>
      <c r="L68" s="18">
        <f t="shared" si="6"/>
        <v>0</v>
      </c>
      <c r="M68" s="175">
        <f t="shared" si="5"/>
        <v>0</v>
      </c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13"/>
      <c r="J69" s="30"/>
      <c r="K69" s="17"/>
      <c r="L69" s="18">
        <f t="shared" si="6"/>
        <v>0</v>
      </c>
      <c r="M69" s="175">
        <f t="shared" si="5"/>
        <v>0</v>
      </c>
    </row>
    <row r="70" spans="1:13" ht="14.25" x14ac:dyDescent="0.2">
      <c r="A70" s="12" t="str">
        <f t="shared" ref="A70:A79" si="7">CONCATENATE(B70,C70,D70)</f>
        <v/>
      </c>
      <c r="B70" s="13"/>
      <c r="C70" s="14"/>
      <c r="D70" s="15"/>
      <c r="E70" s="19"/>
      <c r="F70" s="16"/>
      <c r="G70" s="19"/>
      <c r="H70" s="13"/>
      <c r="I70" s="13"/>
      <c r="J70" s="30"/>
      <c r="K70" s="17"/>
      <c r="L70" s="18">
        <f t="shared" si="6"/>
        <v>0</v>
      </c>
      <c r="M70" s="175">
        <f t="shared" ref="M70:M98" si="8">SUM(L70+$M$5)</f>
        <v>0</v>
      </c>
    </row>
    <row r="71" spans="1:13" ht="14.25" x14ac:dyDescent="0.2">
      <c r="A71" s="12" t="str">
        <f t="shared" si="7"/>
        <v/>
      </c>
      <c r="B71" s="13"/>
      <c r="C71" s="14"/>
      <c r="D71" s="15"/>
      <c r="E71" s="19"/>
      <c r="F71" s="16"/>
      <c r="G71" s="19"/>
      <c r="H71" s="13"/>
      <c r="I71" s="13"/>
      <c r="J71" s="30"/>
      <c r="K71" s="17"/>
      <c r="L71" s="18">
        <f t="shared" si="6"/>
        <v>0</v>
      </c>
      <c r="M71" s="175">
        <f t="shared" si="8"/>
        <v>0</v>
      </c>
    </row>
    <row r="72" spans="1:13" ht="14.25" x14ac:dyDescent="0.2">
      <c r="A72" s="12" t="str">
        <f t="shared" si="7"/>
        <v/>
      </c>
      <c r="B72" s="13"/>
      <c r="C72" s="14"/>
      <c r="D72" s="15"/>
      <c r="E72" s="19"/>
      <c r="F72" s="16"/>
      <c r="G72" s="19"/>
      <c r="H72" s="13"/>
      <c r="I72" s="13"/>
      <c r="J72" s="30"/>
      <c r="K72" s="17"/>
      <c r="L72" s="18">
        <f t="shared" si="6"/>
        <v>0</v>
      </c>
      <c r="M72" s="175">
        <f t="shared" si="8"/>
        <v>0</v>
      </c>
    </row>
    <row r="73" spans="1:13" ht="14.25" x14ac:dyDescent="0.2">
      <c r="A73" s="12" t="str">
        <f t="shared" si="7"/>
        <v/>
      </c>
      <c r="B73" s="13"/>
      <c r="C73" s="14"/>
      <c r="D73" s="15"/>
      <c r="E73" s="19"/>
      <c r="F73" s="16"/>
      <c r="G73" s="19"/>
      <c r="H73" s="13"/>
      <c r="I73" s="13"/>
      <c r="J73" s="30"/>
      <c r="K73" s="17"/>
      <c r="L73" s="18">
        <f t="shared" si="6"/>
        <v>0</v>
      </c>
      <c r="M73" s="175">
        <f t="shared" si="8"/>
        <v>0</v>
      </c>
    </row>
    <row r="74" spans="1:13" ht="14.25" x14ac:dyDescent="0.2">
      <c r="A74" s="12" t="str">
        <f t="shared" si="7"/>
        <v/>
      </c>
      <c r="B74" s="13"/>
      <c r="C74" s="14"/>
      <c r="D74" s="15"/>
      <c r="E74" s="19"/>
      <c r="F74" s="16"/>
      <c r="G74" s="19"/>
      <c r="H74" s="13"/>
      <c r="I74" s="13"/>
      <c r="J74" s="30"/>
      <c r="K74" s="17"/>
      <c r="L74" s="18">
        <f t="shared" si="6"/>
        <v>0</v>
      </c>
      <c r="M74" s="175">
        <f t="shared" si="8"/>
        <v>0</v>
      </c>
    </row>
    <row r="75" spans="1:13" ht="14.25" x14ac:dyDescent="0.2">
      <c r="A75" s="12" t="str">
        <f t="shared" si="7"/>
        <v/>
      </c>
      <c r="B75" s="13"/>
      <c r="C75" s="14"/>
      <c r="D75" s="15"/>
      <c r="E75" s="19"/>
      <c r="F75" s="16"/>
      <c r="G75" s="19"/>
      <c r="H75" s="13"/>
      <c r="I75" s="13"/>
      <c r="J75" s="30"/>
      <c r="K75" s="17"/>
      <c r="L75" s="18">
        <f t="shared" si="6"/>
        <v>0</v>
      </c>
      <c r="M75" s="175">
        <f t="shared" si="8"/>
        <v>0</v>
      </c>
    </row>
    <row r="76" spans="1:13" ht="14.25" x14ac:dyDescent="0.2">
      <c r="A76" s="12" t="str">
        <f t="shared" si="7"/>
        <v/>
      </c>
      <c r="B76" s="13"/>
      <c r="C76" s="14"/>
      <c r="D76" s="15"/>
      <c r="E76" s="19"/>
      <c r="F76" s="16"/>
      <c r="G76" s="19"/>
      <c r="H76" s="13"/>
      <c r="I76" s="13"/>
      <c r="J76" s="30"/>
      <c r="K76" s="17"/>
      <c r="L76" s="18">
        <f t="shared" si="6"/>
        <v>0</v>
      </c>
      <c r="M76" s="175">
        <f t="shared" si="8"/>
        <v>0</v>
      </c>
    </row>
    <row r="77" spans="1:13" ht="14.25" x14ac:dyDescent="0.2">
      <c r="A77" s="12" t="str">
        <f t="shared" si="7"/>
        <v/>
      </c>
      <c r="B77" s="13"/>
      <c r="C77" s="14"/>
      <c r="D77" s="15"/>
      <c r="E77" s="19"/>
      <c r="F77" s="16"/>
      <c r="G77" s="19"/>
      <c r="H77" s="13"/>
      <c r="I77" s="13"/>
      <c r="J77" s="30"/>
      <c r="K77" s="17"/>
      <c r="L77" s="18">
        <f t="shared" si="6"/>
        <v>0</v>
      </c>
      <c r="M77" s="175">
        <f t="shared" si="8"/>
        <v>0</v>
      </c>
    </row>
    <row r="78" spans="1:13" ht="14.25" x14ac:dyDescent="0.2">
      <c r="A78" s="12" t="str">
        <f t="shared" si="7"/>
        <v/>
      </c>
      <c r="B78" s="13"/>
      <c r="C78" s="14"/>
      <c r="D78" s="15"/>
      <c r="E78" s="19"/>
      <c r="F78" s="16"/>
      <c r="G78" s="19"/>
      <c r="H78" s="13"/>
      <c r="I78" s="13"/>
      <c r="J78" s="30"/>
      <c r="K78" s="17"/>
      <c r="L78" s="18">
        <f t="shared" si="6"/>
        <v>0</v>
      </c>
      <c r="M78" s="175">
        <f t="shared" si="8"/>
        <v>0</v>
      </c>
    </row>
    <row r="79" spans="1:13" ht="14.25" x14ac:dyDescent="0.2">
      <c r="A79" s="12" t="str">
        <f t="shared" si="7"/>
        <v/>
      </c>
      <c r="B79" s="13"/>
      <c r="C79" s="14"/>
      <c r="D79" s="15"/>
      <c r="E79" s="19"/>
      <c r="F79" s="16"/>
      <c r="G79" s="19"/>
      <c r="H79" s="13"/>
      <c r="I79" s="13"/>
      <c r="J79" s="30"/>
      <c r="K79" s="17"/>
      <c r="L79" s="18">
        <f t="shared" si="6"/>
        <v>0</v>
      </c>
      <c r="M79" s="175">
        <f t="shared" si="8"/>
        <v>0</v>
      </c>
    </row>
    <row r="80" spans="1:13" ht="14.25" x14ac:dyDescent="0.2">
      <c r="A80" s="12" t="str">
        <f>CONCATENATE(B82,C82,D82)</f>
        <v/>
      </c>
      <c r="B80" s="13"/>
      <c r="C80" s="14"/>
      <c r="D80" s="15"/>
      <c r="E80" s="19"/>
      <c r="F80" s="16"/>
      <c r="G80" s="19"/>
      <c r="H80" s="13"/>
      <c r="I80" s="13"/>
      <c r="J80" s="30"/>
      <c r="K80" s="17"/>
      <c r="L80" s="18">
        <f t="shared" si="6"/>
        <v>0</v>
      </c>
      <c r="M80" s="175">
        <f t="shared" si="8"/>
        <v>0</v>
      </c>
    </row>
    <row r="81" spans="1:13" ht="14.25" x14ac:dyDescent="0.2">
      <c r="A81" s="12" t="str">
        <f t="shared" ref="A81:A98" si="9">CONCATENATE(B81,C81,D81)</f>
        <v/>
      </c>
      <c r="B81" s="13"/>
      <c r="C81" s="14"/>
      <c r="D81" s="15"/>
      <c r="E81" s="19"/>
      <c r="F81" s="16"/>
      <c r="G81" s="19"/>
      <c r="H81" s="13"/>
      <c r="I81" s="13"/>
      <c r="J81" s="30"/>
      <c r="K81" s="17"/>
      <c r="L81" s="18">
        <f t="shared" si="6"/>
        <v>0</v>
      </c>
      <c r="M81" s="175">
        <f t="shared" si="8"/>
        <v>0</v>
      </c>
    </row>
    <row r="82" spans="1:13" ht="14.25" x14ac:dyDescent="0.2">
      <c r="A82" s="12" t="str">
        <f t="shared" si="9"/>
        <v/>
      </c>
      <c r="B82" s="13"/>
      <c r="C82" s="14"/>
      <c r="D82" s="15"/>
      <c r="E82" s="19"/>
      <c r="F82" s="16"/>
      <c r="G82" s="19"/>
      <c r="H82" s="13"/>
      <c r="I82" s="13"/>
      <c r="J82" s="30"/>
      <c r="K82" s="17"/>
      <c r="L82" s="18">
        <f t="shared" si="6"/>
        <v>0</v>
      </c>
      <c r="M82" s="175">
        <f t="shared" si="8"/>
        <v>0</v>
      </c>
    </row>
    <row r="83" spans="1:13" ht="14.25" x14ac:dyDescent="0.2">
      <c r="A83" s="12" t="str">
        <f t="shared" si="9"/>
        <v/>
      </c>
      <c r="B83" s="13"/>
      <c r="C83" s="14"/>
      <c r="D83" s="15"/>
      <c r="E83" s="19"/>
      <c r="F83" s="16"/>
      <c r="G83" s="19"/>
      <c r="H83" s="13"/>
      <c r="I83" s="13"/>
      <c r="J83" s="30"/>
      <c r="K83" s="17"/>
      <c r="L83" s="18">
        <f t="shared" si="6"/>
        <v>0</v>
      </c>
      <c r="M83" s="175">
        <f t="shared" si="8"/>
        <v>0</v>
      </c>
    </row>
    <row r="84" spans="1:13" ht="14.25" x14ac:dyDescent="0.2">
      <c r="A84" s="12" t="str">
        <f t="shared" si="9"/>
        <v/>
      </c>
      <c r="B84" s="13"/>
      <c r="C84" s="14"/>
      <c r="D84" s="15"/>
      <c r="E84" s="19"/>
      <c r="F84" s="16"/>
      <c r="G84" s="19"/>
      <c r="H84" s="13"/>
      <c r="I84" s="13"/>
      <c r="J84" s="30"/>
      <c r="K84" s="17"/>
      <c r="L84" s="18">
        <f t="shared" si="6"/>
        <v>0</v>
      </c>
      <c r="M84" s="175">
        <f t="shared" si="8"/>
        <v>0</v>
      </c>
    </row>
    <row r="85" spans="1:13" ht="14.25" x14ac:dyDescent="0.2">
      <c r="A85" s="12" t="str">
        <f t="shared" si="9"/>
        <v/>
      </c>
      <c r="B85" s="13"/>
      <c r="C85" s="14"/>
      <c r="D85" s="15"/>
      <c r="E85" s="19"/>
      <c r="F85" s="16"/>
      <c r="G85" s="19"/>
      <c r="H85" s="13"/>
      <c r="I85" s="13"/>
      <c r="J85" s="30"/>
      <c r="K85" s="17"/>
      <c r="L85" s="18">
        <f t="shared" si="6"/>
        <v>0</v>
      </c>
      <c r="M85" s="175">
        <f t="shared" si="8"/>
        <v>0</v>
      </c>
    </row>
    <row r="86" spans="1:13" ht="14.25" x14ac:dyDescent="0.2">
      <c r="A86" s="12" t="str">
        <f t="shared" si="9"/>
        <v/>
      </c>
      <c r="B86" s="13"/>
      <c r="C86" s="14"/>
      <c r="D86" s="15"/>
      <c r="E86" s="19"/>
      <c r="F86" s="16"/>
      <c r="G86" s="19"/>
      <c r="H86" s="13"/>
      <c r="I86" s="13"/>
      <c r="J86" s="30"/>
      <c r="K86" s="17"/>
      <c r="L86" s="18">
        <f t="shared" si="6"/>
        <v>0</v>
      </c>
      <c r="M86" s="175">
        <f t="shared" si="8"/>
        <v>0</v>
      </c>
    </row>
    <row r="87" spans="1:13" ht="14.25" x14ac:dyDescent="0.2">
      <c r="A87" s="12" t="str">
        <f t="shared" si="9"/>
        <v/>
      </c>
      <c r="B87" s="13"/>
      <c r="C87" s="14"/>
      <c r="D87" s="15"/>
      <c r="E87" s="19"/>
      <c r="F87" s="16"/>
      <c r="G87" s="19"/>
      <c r="H87" s="13"/>
      <c r="I87" s="13"/>
      <c r="J87" s="30"/>
      <c r="K87" s="17"/>
      <c r="L87" s="18">
        <f t="shared" si="6"/>
        <v>0</v>
      </c>
      <c r="M87" s="175">
        <f t="shared" si="8"/>
        <v>0</v>
      </c>
    </row>
    <row r="88" spans="1:13" ht="14.25" x14ac:dyDescent="0.2">
      <c r="A88" s="12" t="str">
        <f t="shared" si="9"/>
        <v/>
      </c>
      <c r="B88" s="13"/>
      <c r="C88" s="14"/>
      <c r="D88" s="15"/>
      <c r="E88" s="19"/>
      <c r="F88" s="16"/>
      <c r="G88" s="19"/>
      <c r="H88" s="13"/>
      <c r="I88" s="13"/>
      <c r="J88" s="30"/>
      <c r="K88" s="17"/>
      <c r="L88" s="18">
        <f t="shared" si="6"/>
        <v>0</v>
      </c>
      <c r="M88" s="175">
        <f t="shared" si="8"/>
        <v>0</v>
      </c>
    </row>
    <row r="89" spans="1:13" ht="14.25" x14ac:dyDescent="0.2">
      <c r="A89" s="12" t="str">
        <f t="shared" si="9"/>
        <v/>
      </c>
      <c r="B89" s="13"/>
      <c r="C89" s="14"/>
      <c r="D89" s="15"/>
      <c r="E89" s="19"/>
      <c r="F89" s="16"/>
      <c r="G89" s="19"/>
      <c r="H89" s="13"/>
      <c r="I89" s="13"/>
      <c r="J89" s="30"/>
      <c r="K89" s="17"/>
      <c r="L89" s="18">
        <f t="shared" si="6"/>
        <v>0</v>
      </c>
      <c r="M89" s="175">
        <f t="shared" si="8"/>
        <v>0</v>
      </c>
    </row>
    <row r="90" spans="1:13" ht="14.25" x14ac:dyDescent="0.2">
      <c r="A90" s="12" t="str">
        <f t="shared" si="9"/>
        <v/>
      </c>
      <c r="B90" s="13"/>
      <c r="C90" s="14"/>
      <c r="D90" s="15"/>
      <c r="E90" s="19"/>
      <c r="F90" s="16"/>
      <c r="G90" s="19"/>
      <c r="H90" s="13"/>
      <c r="I90" s="13"/>
      <c r="J90" s="30"/>
      <c r="K90" s="17"/>
      <c r="L90" s="18">
        <f t="shared" si="6"/>
        <v>0</v>
      </c>
      <c r="M90" s="175">
        <f t="shared" si="8"/>
        <v>0</v>
      </c>
    </row>
    <row r="91" spans="1:13" ht="14.25" x14ac:dyDescent="0.2">
      <c r="A91" s="12" t="str">
        <f t="shared" si="9"/>
        <v/>
      </c>
      <c r="B91" s="13"/>
      <c r="C91" s="14"/>
      <c r="D91" s="15"/>
      <c r="E91" s="19"/>
      <c r="F91" s="16"/>
      <c r="G91" s="19"/>
      <c r="H91" s="13"/>
      <c r="I91" s="13"/>
      <c r="J91" s="30"/>
      <c r="K91" s="17"/>
      <c r="L91" s="18">
        <f t="shared" si="6"/>
        <v>0</v>
      </c>
      <c r="M91" s="175">
        <f t="shared" si="8"/>
        <v>0</v>
      </c>
    </row>
    <row r="92" spans="1:13" ht="14.25" x14ac:dyDescent="0.2">
      <c r="A92" s="12" t="str">
        <f t="shared" si="9"/>
        <v/>
      </c>
      <c r="B92" s="13"/>
      <c r="C92" s="14"/>
      <c r="D92" s="15"/>
      <c r="E92" s="19"/>
      <c r="F92" s="16"/>
      <c r="G92" s="19"/>
      <c r="H92" s="13"/>
      <c r="I92" s="13"/>
      <c r="J92" s="30"/>
      <c r="K92" s="17"/>
      <c r="L92" s="18">
        <f t="shared" si="6"/>
        <v>0</v>
      </c>
      <c r="M92" s="175">
        <f t="shared" si="8"/>
        <v>0</v>
      </c>
    </row>
    <row r="93" spans="1:13" ht="14.25" x14ac:dyDescent="0.2">
      <c r="A93" s="12" t="str">
        <f t="shared" si="9"/>
        <v/>
      </c>
      <c r="B93" s="13"/>
      <c r="C93" s="14"/>
      <c r="D93" s="15"/>
      <c r="E93" s="19"/>
      <c r="F93" s="16"/>
      <c r="G93" s="19"/>
      <c r="H93" s="13"/>
      <c r="I93" s="13"/>
      <c r="J93" s="30"/>
      <c r="K93" s="17"/>
      <c r="L93" s="18">
        <f t="shared" si="6"/>
        <v>0</v>
      </c>
      <c r="M93" s="175">
        <f t="shared" si="8"/>
        <v>0</v>
      </c>
    </row>
    <row r="94" spans="1:13" ht="14.25" x14ac:dyDescent="0.2">
      <c r="A94" s="12" t="str">
        <f t="shared" si="9"/>
        <v/>
      </c>
      <c r="B94" s="13"/>
      <c r="C94" s="14"/>
      <c r="D94" s="15"/>
      <c r="E94" s="19"/>
      <c r="F94" s="16"/>
      <c r="G94" s="19"/>
      <c r="H94" s="13"/>
      <c r="I94" s="13"/>
      <c r="J94" s="30"/>
      <c r="K94" s="17"/>
      <c r="L94" s="18">
        <f t="shared" si="6"/>
        <v>0</v>
      </c>
      <c r="M94" s="175">
        <f t="shared" si="8"/>
        <v>0</v>
      </c>
    </row>
    <row r="95" spans="1:13" ht="14.25" x14ac:dyDescent="0.2">
      <c r="A95" s="12" t="str">
        <f t="shared" si="9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>
        <f t="shared" si="6"/>
        <v>0</v>
      </c>
      <c r="M95" s="175">
        <f t="shared" si="8"/>
        <v>0</v>
      </c>
    </row>
    <row r="96" spans="1:13" ht="14.25" x14ac:dyDescent="0.2">
      <c r="A96" s="12" t="str">
        <f t="shared" si="9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>
        <f t="shared" si="6"/>
        <v>0</v>
      </c>
      <c r="M96" s="175">
        <f t="shared" si="8"/>
        <v>0</v>
      </c>
    </row>
    <row r="97" spans="1:13" ht="14.25" x14ac:dyDescent="0.2">
      <c r="A97" s="12" t="str">
        <f t="shared" si="9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>
        <f t="shared" si="6"/>
        <v>0</v>
      </c>
      <c r="M97" s="175">
        <f t="shared" si="8"/>
        <v>0</v>
      </c>
    </row>
    <row r="98" spans="1:13" ht="15" thickBot="1" x14ac:dyDescent="0.25">
      <c r="A98" s="12" t="str">
        <f t="shared" si="9"/>
        <v/>
      </c>
      <c r="B98" s="20"/>
      <c r="C98" s="21"/>
      <c r="D98" s="22"/>
      <c r="E98" s="23"/>
      <c r="F98" s="24"/>
      <c r="G98" s="23"/>
      <c r="H98" s="20"/>
      <c r="I98" s="29"/>
      <c r="J98" s="54"/>
      <c r="K98" s="25"/>
      <c r="L98" s="26">
        <f t="shared" si="6"/>
        <v>0</v>
      </c>
      <c r="M98" s="175">
        <f t="shared" si="8"/>
        <v>0</v>
      </c>
    </row>
  </sheetData>
  <autoFilter ref="A3:M80" xr:uid="{10696B14-0FAD-44EA-82AE-21F6B88F516C}">
    <filterColumn colId="6" showButton="0"/>
    <filterColumn colId="7" showButton="0"/>
    <filterColumn colId="8" showButton="0"/>
    <sortState xmlns:xlrd2="http://schemas.microsoft.com/office/spreadsheetml/2017/richdata2" ref="A8:M98">
      <sortCondition ref="B3:B80"/>
    </sortState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" priority="157"/>
  </conditionalFormatting>
  <conditionalFormatting sqref="D11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07A5-088E-4D51-9280-E1AB39F5E059}">
  <dimension ref="A1:M100"/>
  <sheetViews>
    <sheetView zoomScale="80" zoomScaleNormal="80" workbookViewId="0">
      <selection activeCell="J21" sqref="J21"/>
    </sheetView>
  </sheetViews>
  <sheetFormatPr defaultColWidth="9.140625" defaultRowHeight="12.75" x14ac:dyDescent="0.2"/>
  <cols>
    <col min="1" max="1" width="37" style="9" customWidth="1"/>
    <col min="2" max="2" width="9.140625" style="1" bestFit="1" customWidth="1"/>
    <col min="3" max="3" width="18.7109375" style="9" bestFit="1" customWidth="1"/>
    <col min="4" max="4" width="17.85546875" style="176" bestFit="1" customWidth="1"/>
    <col min="5" max="5" width="12" style="1" bestFit="1" customWidth="1"/>
    <col min="6" max="6" width="16" style="9" bestFit="1" customWidth="1"/>
    <col min="7" max="9" width="11.7109375" style="1" customWidth="1"/>
    <col min="10" max="10" width="14.7109375" style="1" customWidth="1"/>
    <col min="11" max="11" width="8.28515625" style="1" bestFit="1" customWidth="1"/>
    <col min="12" max="12" width="14.85546875" style="1" bestFit="1" customWidth="1"/>
    <col min="13" max="13" width="33.140625" style="1" bestFit="1" customWidth="1"/>
    <col min="14" max="16384" width="9.140625" style="9"/>
  </cols>
  <sheetData>
    <row r="1" spans="1:13" ht="22.5" customHeight="1" thickBot="1" x14ac:dyDescent="0.25">
      <c r="A1" s="53">
        <f>SUM(A2-1)</f>
        <v>0</v>
      </c>
      <c r="B1" s="454" t="s">
        <v>236</v>
      </c>
      <c r="C1" s="455"/>
      <c r="D1" s="7" t="s">
        <v>237</v>
      </c>
      <c r="E1" s="456"/>
      <c r="F1" s="457"/>
      <c r="G1" s="457"/>
      <c r="H1" s="457"/>
      <c r="I1" s="457"/>
      <c r="J1" s="8" t="s">
        <v>239</v>
      </c>
      <c r="K1" s="458"/>
      <c r="L1" s="459"/>
      <c r="M1" s="8" t="s">
        <v>240</v>
      </c>
    </row>
    <row r="2" spans="1:13" ht="22.5" customHeight="1" thickBot="1" x14ac:dyDescent="0.25">
      <c r="A2" s="1">
        <f>COUNTA(_xlfn.UNIQUE(D8:D200))</f>
        <v>1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5.75" thickBot="1" x14ac:dyDescent="0.25">
      <c r="A4" s="474"/>
      <c r="B4" s="477"/>
      <c r="C4" s="480"/>
      <c r="D4" s="482"/>
      <c r="E4" s="484"/>
      <c r="F4" s="463"/>
      <c r="G4" s="471" t="s">
        <v>253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2</v>
      </c>
    </row>
    <row r="5" spans="1:13" ht="15.75" thickBot="1" x14ac:dyDescent="0.25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1</v>
      </c>
    </row>
    <row r="6" spans="1:13" ht="14.25" x14ac:dyDescent="0.2">
      <c r="A6" s="154" t="str">
        <f t="shared" ref="A6:A37" si="0">CONCATENATE(B6,C6,D6)</f>
        <v xml:space="preserve">45Example Rider AExample Horse </v>
      </c>
      <c r="B6" s="155">
        <v>45</v>
      </c>
      <c r="C6" s="156" t="s">
        <v>294</v>
      </c>
      <c r="D6" s="157" t="s">
        <v>295</v>
      </c>
      <c r="E6" s="158">
        <v>6000000</v>
      </c>
      <c r="F6" s="159" t="s">
        <v>296</v>
      </c>
      <c r="G6" s="158">
        <v>200</v>
      </c>
      <c r="H6" s="155"/>
      <c r="I6" s="160"/>
      <c r="J6" s="161"/>
      <c r="K6" s="162">
        <v>1</v>
      </c>
      <c r="L6" s="163">
        <f>IF(K6=1,7,IF(K6=2,6,IF(K6=3,5,IF(K6=4,4,IF(K6=5,3,IF(K6=6,2,IF(K6&gt;=6,1,0)))))))</f>
        <v>7</v>
      </c>
      <c r="M6" s="164">
        <f>SUM(L6+$M$5)</f>
        <v>8</v>
      </c>
    </row>
    <row r="7" spans="1:13" ht="14.25" x14ac:dyDescent="0.2">
      <c r="A7" s="12" t="str">
        <f t="shared" si="0"/>
        <v xml:space="preserve">60Example RiderExample Horse </v>
      </c>
      <c r="B7" s="165">
        <v>60</v>
      </c>
      <c r="C7" s="166" t="s">
        <v>297</v>
      </c>
      <c r="D7" s="167" t="s">
        <v>295</v>
      </c>
      <c r="E7" s="168">
        <v>6000001</v>
      </c>
      <c r="F7" s="169" t="s">
        <v>296</v>
      </c>
      <c r="G7" s="168"/>
      <c r="H7" s="165">
        <v>3000</v>
      </c>
      <c r="I7" s="170"/>
      <c r="J7" s="171"/>
      <c r="K7" s="172">
        <v>3</v>
      </c>
      <c r="L7" s="173">
        <f>IF(K7=1,7,IF(K7=2,6,IF(K7=3,5,IF(K7=4,4,IF(K7=5,3,IF(K7=6,2,IF(K7&gt;=6,1,0)))))))</f>
        <v>5</v>
      </c>
      <c r="M7" s="174">
        <f>SUM(L7+$M$5)</f>
        <v>6</v>
      </c>
    </row>
    <row r="8" spans="1:13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8"/>
      <c r="J8" s="30"/>
      <c r="K8" s="17"/>
      <c r="L8" s="18">
        <f t="shared" ref="L8:L30" si="1">IF(K8=1,7,IF(K8=2,6,IF(K8=3,5,IF(K8=4,4,IF(K8=5,3,IF(K8=6,2,IF(K8&gt;=6,1,0)))))))</f>
        <v>0</v>
      </c>
      <c r="M8" s="175">
        <f>SUM(L8+$M$5)</f>
        <v>1</v>
      </c>
    </row>
    <row r="9" spans="1:13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8"/>
      <c r="J9" s="30"/>
      <c r="K9" s="17"/>
      <c r="L9" s="18">
        <f t="shared" si="1"/>
        <v>0</v>
      </c>
      <c r="M9" s="175">
        <f t="shared" ref="M9:M30" si="2">SUM(L9+$M$5)</f>
        <v>1</v>
      </c>
    </row>
    <row r="10" spans="1:13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8"/>
      <c r="J10" s="30"/>
      <c r="K10" s="17"/>
      <c r="L10" s="18">
        <f t="shared" si="1"/>
        <v>0</v>
      </c>
      <c r="M10" s="175">
        <f t="shared" si="2"/>
        <v>1</v>
      </c>
    </row>
    <row r="11" spans="1:13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8"/>
      <c r="J11" s="30"/>
      <c r="K11" s="17"/>
      <c r="L11" s="18">
        <f t="shared" si="1"/>
        <v>0</v>
      </c>
      <c r="M11" s="175">
        <f t="shared" si="2"/>
        <v>1</v>
      </c>
    </row>
    <row r="12" spans="1:13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8"/>
      <c r="J12" s="30"/>
      <c r="K12" s="17"/>
      <c r="L12" s="18">
        <f t="shared" si="1"/>
        <v>0</v>
      </c>
      <c r="M12" s="175">
        <f t="shared" si="2"/>
        <v>1</v>
      </c>
    </row>
    <row r="13" spans="1:13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8"/>
      <c r="J13" s="30"/>
      <c r="K13" s="17"/>
      <c r="L13" s="18">
        <f t="shared" si="1"/>
        <v>0</v>
      </c>
      <c r="M13" s="175">
        <f t="shared" si="2"/>
        <v>1</v>
      </c>
    </row>
    <row r="14" spans="1:13" ht="14.25" x14ac:dyDescent="0.2">
      <c r="A14" s="12" t="str">
        <f t="shared" si="0"/>
        <v/>
      </c>
      <c r="B14" s="13"/>
      <c r="C14" s="153"/>
      <c r="D14" s="196"/>
      <c r="E14" s="19"/>
      <c r="F14" s="16"/>
      <c r="G14" s="19"/>
      <c r="H14" s="13"/>
      <c r="I14" s="28"/>
      <c r="J14" s="30"/>
      <c r="K14" s="17"/>
      <c r="L14" s="18">
        <f t="shared" si="1"/>
        <v>0</v>
      </c>
      <c r="M14" s="175">
        <f t="shared" si="2"/>
        <v>1</v>
      </c>
    </row>
    <row r="15" spans="1:13" ht="14.25" x14ac:dyDescent="0.2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8"/>
      <c r="J15" s="30"/>
      <c r="K15" s="17"/>
      <c r="L15" s="18">
        <f t="shared" si="1"/>
        <v>0</v>
      </c>
      <c r="M15" s="175">
        <f t="shared" si="2"/>
        <v>1</v>
      </c>
    </row>
    <row r="16" spans="1:13" ht="14.25" x14ac:dyDescent="0.2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8"/>
      <c r="J16" s="30"/>
      <c r="K16" s="17"/>
      <c r="L16" s="18">
        <f t="shared" si="1"/>
        <v>0</v>
      </c>
      <c r="M16" s="175">
        <f t="shared" si="2"/>
        <v>1</v>
      </c>
    </row>
    <row r="17" spans="1:13" ht="14.25" x14ac:dyDescent="0.2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8"/>
      <c r="J17" s="30"/>
      <c r="K17" s="17"/>
      <c r="L17" s="18">
        <f t="shared" si="1"/>
        <v>0</v>
      </c>
      <c r="M17" s="175">
        <f t="shared" si="2"/>
        <v>1</v>
      </c>
    </row>
    <row r="18" spans="1:13" ht="14.25" x14ac:dyDescent="0.2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8"/>
      <c r="J18" s="30"/>
      <c r="K18" s="17"/>
      <c r="L18" s="18">
        <f t="shared" si="1"/>
        <v>0</v>
      </c>
      <c r="M18" s="175">
        <f t="shared" si="2"/>
        <v>1</v>
      </c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8"/>
      <c r="J19" s="30"/>
      <c r="K19" s="17"/>
      <c r="L19" s="18">
        <f t="shared" si="1"/>
        <v>0</v>
      </c>
      <c r="M19" s="175">
        <f t="shared" si="2"/>
        <v>1</v>
      </c>
    </row>
    <row r="20" spans="1:13" ht="14.25" x14ac:dyDescent="0.2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8"/>
      <c r="J20" s="30"/>
      <c r="K20" s="17"/>
      <c r="L20" s="18">
        <f t="shared" si="1"/>
        <v>0</v>
      </c>
      <c r="M20" s="175">
        <f t="shared" si="2"/>
        <v>1</v>
      </c>
    </row>
    <row r="21" spans="1:13" ht="14.25" x14ac:dyDescent="0.2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8"/>
      <c r="J21" s="30"/>
      <c r="K21" s="17"/>
      <c r="L21" s="18">
        <f t="shared" si="1"/>
        <v>0</v>
      </c>
      <c r="M21" s="175">
        <f t="shared" si="2"/>
        <v>1</v>
      </c>
    </row>
    <row r="22" spans="1:13" ht="14.25" x14ac:dyDescent="0.2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8"/>
      <c r="J22" s="30"/>
      <c r="K22" s="17"/>
      <c r="L22" s="18">
        <f t="shared" si="1"/>
        <v>0</v>
      </c>
      <c r="M22" s="175">
        <f t="shared" si="2"/>
        <v>1</v>
      </c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8"/>
      <c r="J23" s="30"/>
      <c r="K23" s="17"/>
      <c r="L23" s="18">
        <f t="shared" si="1"/>
        <v>0</v>
      </c>
      <c r="M23" s="175">
        <f t="shared" si="2"/>
        <v>1</v>
      </c>
    </row>
    <row r="24" spans="1:13" ht="14.25" x14ac:dyDescent="0.2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8"/>
      <c r="J24" s="30"/>
      <c r="K24" s="17"/>
      <c r="L24" s="18">
        <f t="shared" si="1"/>
        <v>0</v>
      </c>
      <c r="M24" s="175">
        <f t="shared" si="2"/>
        <v>1</v>
      </c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8"/>
      <c r="J25" s="30"/>
      <c r="K25" s="17"/>
      <c r="L25" s="18">
        <f t="shared" si="1"/>
        <v>0</v>
      </c>
      <c r="M25" s="175">
        <f t="shared" si="2"/>
        <v>1</v>
      </c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8"/>
      <c r="J26" s="30"/>
      <c r="K26" s="17"/>
      <c r="L26" s="18">
        <f t="shared" si="1"/>
        <v>0</v>
      </c>
      <c r="M26" s="175">
        <f t="shared" si="2"/>
        <v>1</v>
      </c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8"/>
      <c r="J27" s="30"/>
      <c r="K27" s="17"/>
      <c r="L27" s="18">
        <f t="shared" si="1"/>
        <v>0</v>
      </c>
      <c r="M27" s="175">
        <f t="shared" si="2"/>
        <v>1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8"/>
      <c r="J28" s="30"/>
      <c r="K28" s="17"/>
      <c r="L28" s="18">
        <f t="shared" si="1"/>
        <v>0</v>
      </c>
      <c r="M28" s="175">
        <f t="shared" si="2"/>
        <v>1</v>
      </c>
    </row>
    <row r="29" spans="1:13" ht="14.25" x14ac:dyDescent="0.2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8"/>
      <c r="J29" s="30"/>
      <c r="K29" s="17"/>
      <c r="L29" s="18">
        <f t="shared" si="1"/>
        <v>0</v>
      </c>
      <c r="M29" s="175">
        <f t="shared" si="2"/>
        <v>1</v>
      </c>
    </row>
    <row r="30" spans="1:13" ht="14.25" x14ac:dyDescent="0.2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8"/>
      <c r="J30" s="30"/>
      <c r="K30" s="17"/>
      <c r="L30" s="18">
        <f t="shared" si="1"/>
        <v>0</v>
      </c>
      <c r="M30" s="175">
        <f t="shared" si="2"/>
        <v>1</v>
      </c>
    </row>
    <row r="31" spans="1:13" ht="14.25" x14ac:dyDescent="0.2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8"/>
      <c r="J31" s="30"/>
      <c r="K31" s="17"/>
      <c r="L31" s="18"/>
      <c r="M31" s="175"/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8"/>
      <c r="J32" s="30"/>
      <c r="K32" s="17"/>
      <c r="L32" s="18"/>
      <c r="M32" s="175"/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8"/>
      <c r="J33" s="30"/>
      <c r="K33" s="17"/>
      <c r="L33" s="18"/>
      <c r="M33" s="175"/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8"/>
      <c r="J34" s="30"/>
      <c r="K34" s="17"/>
      <c r="L34" s="18"/>
      <c r="M34" s="175"/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8"/>
      <c r="J35" s="30"/>
      <c r="K35" s="17"/>
      <c r="L35" s="18"/>
      <c r="M35" s="175"/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/>
      <c r="M36" s="175"/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/>
      <c r="M37" s="175"/>
    </row>
    <row r="38" spans="1:13" ht="14.25" x14ac:dyDescent="0.2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/>
      <c r="M38" s="175"/>
    </row>
    <row r="39" spans="1:13" ht="14.25" x14ac:dyDescent="0.2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/>
      <c r="M39" s="175"/>
    </row>
    <row r="40" spans="1:13" ht="14.25" x14ac:dyDescent="0.2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/>
      <c r="M40" s="175"/>
    </row>
    <row r="41" spans="1:13" ht="14.25" x14ac:dyDescent="0.2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/>
      <c r="M41" s="175"/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/>
      <c r="M42" s="175"/>
    </row>
    <row r="43" spans="1:13" ht="14.25" x14ac:dyDescent="0.2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/>
      <c r="M43" s="175"/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/>
      <c r="M44" s="175"/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/>
      <c r="M45" s="175"/>
    </row>
    <row r="46" spans="1:13" ht="14.25" x14ac:dyDescent="0.2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/>
      <c r="M46" s="175"/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/>
      <c r="M47" s="175"/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/>
      <c r="M48" s="175"/>
    </row>
    <row r="49" spans="1:13" ht="14.25" x14ac:dyDescent="0.2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8"/>
      <c r="J49" s="30"/>
      <c r="K49" s="17"/>
      <c r="L49" s="18"/>
      <c r="M49" s="175"/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/>
      <c r="M50" s="175"/>
    </row>
    <row r="51" spans="1:13" ht="14.25" x14ac:dyDescent="0.2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8"/>
      <c r="J51" s="30"/>
      <c r="K51" s="17"/>
      <c r="L51" s="18"/>
      <c r="M51" s="175"/>
    </row>
    <row r="52" spans="1:13" ht="14.25" x14ac:dyDescent="0.2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8"/>
      <c r="J52" s="30"/>
      <c r="K52" s="17"/>
      <c r="L52" s="18"/>
      <c r="M52" s="175"/>
    </row>
    <row r="53" spans="1:13" ht="14.25" x14ac:dyDescent="0.2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8"/>
      <c r="J53" s="30"/>
      <c r="K53" s="17"/>
      <c r="L53" s="18"/>
      <c r="M53" s="175"/>
    </row>
    <row r="54" spans="1:13" ht="14.25" x14ac:dyDescent="0.2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8"/>
      <c r="J54" s="30"/>
      <c r="K54" s="17"/>
      <c r="L54" s="18"/>
      <c r="M54" s="175"/>
    </row>
    <row r="55" spans="1:13" ht="14.25" x14ac:dyDescent="0.2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8"/>
      <c r="J55" s="30"/>
      <c r="K55" s="17"/>
      <c r="L55" s="18"/>
      <c r="M55" s="175"/>
    </row>
    <row r="56" spans="1:13" ht="14.25" x14ac:dyDescent="0.2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8"/>
      <c r="J56" s="30"/>
      <c r="K56" s="17"/>
      <c r="L56" s="18"/>
      <c r="M56" s="175"/>
    </row>
    <row r="57" spans="1:13" ht="14.25" x14ac:dyDescent="0.2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8"/>
      <c r="J57" s="30"/>
      <c r="K57" s="17"/>
      <c r="L57" s="18"/>
      <c r="M57" s="175"/>
    </row>
    <row r="58" spans="1:13" ht="14.25" x14ac:dyDescent="0.2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8"/>
      <c r="J58" s="30"/>
      <c r="K58" s="17"/>
      <c r="L58" s="18"/>
      <c r="M58" s="175"/>
    </row>
    <row r="59" spans="1:13" ht="14.25" x14ac:dyDescent="0.2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8"/>
      <c r="J59" s="30"/>
      <c r="K59" s="17"/>
      <c r="L59" s="18"/>
      <c r="M59" s="175"/>
    </row>
    <row r="60" spans="1:13" ht="14.25" x14ac:dyDescent="0.2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8"/>
      <c r="J60" s="30"/>
      <c r="K60" s="17"/>
      <c r="L60" s="18"/>
      <c r="M60" s="175"/>
    </row>
    <row r="61" spans="1:13" ht="14.25" x14ac:dyDescent="0.2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8"/>
      <c r="J61" s="30"/>
      <c r="K61" s="17"/>
      <c r="L61" s="18"/>
      <c r="M61" s="175"/>
    </row>
    <row r="62" spans="1:13" ht="14.25" x14ac:dyDescent="0.2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8"/>
      <c r="J62" s="30"/>
      <c r="K62" s="17"/>
      <c r="L62" s="18"/>
      <c r="M62" s="175"/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8"/>
      <c r="J63" s="30"/>
      <c r="K63" s="17"/>
      <c r="L63" s="18"/>
      <c r="M63" s="175"/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/>
      <c r="M64" s="175"/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/>
      <c r="M65" s="175"/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/>
      <c r="M66" s="175"/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/>
      <c r="M67" s="175"/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/>
      <c r="M68" s="175"/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/>
      <c r="M69" s="175"/>
    </row>
    <row r="70" spans="1:13" ht="14.25" x14ac:dyDescent="0.2">
      <c r="A70" s="12" t="str">
        <f t="shared" ref="A70:A100" si="4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/>
      <c r="M70" s="175"/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/>
      <c r="M71" s="175"/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/>
      <c r="M72" s="175"/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/>
      <c r="M73" s="175"/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/>
      <c r="M74" s="175"/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/>
      <c r="M75" s="175"/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/>
      <c r="M76" s="175"/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/>
      <c r="M77" s="175"/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/>
      <c r="M78" s="175"/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/>
      <c r="M79" s="175"/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/>
      <c r="M80" s="175"/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/>
      <c r="M81" s="175"/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/>
      <c r="M82" s="175"/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/>
      <c r="M83" s="175"/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/>
      <c r="M84" s="175"/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/>
      <c r="M85" s="175"/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/>
      <c r="M86" s="175"/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/>
      <c r="M87" s="175"/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/>
      <c r="M88" s="175"/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/>
      <c r="M89" s="175"/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/>
      <c r="M90" s="175"/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/>
      <c r="M91" s="175"/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/>
      <c r="M92" s="175"/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/>
      <c r="M93" s="175"/>
    </row>
    <row r="94" spans="1:13" ht="14.25" x14ac:dyDescent="0.2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/>
      <c r="M94" s="175"/>
    </row>
    <row r="95" spans="1:13" ht="14.25" x14ac:dyDescent="0.2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/>
      <c r="M95" s="175"/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/>
      <c r="M96" s="175"/>
    </row>
    <row r="97" spans="1:13" ht="14.25" x14ac:dyDescent="0.2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/>
      <c r="M97" s="175"/>
    </row>
    <row r="98" spans="1:13" ht="14.25" x14ac:dyDescent="0.2">
      <c r="A98" s="12" t="str">
        <f t="shared" si="4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/>
      <c r="M98" s="175"/>
    </row>
    <row r="99" spans="1:13" ht="14.25" x14ac:dyDescent="0.2">
      <c r="A99" s="12" t="str">
        <f t="shared" si="4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/>
      <c r="M99" s="175"/>
    </row>
    <row r="100" spans="1:13" ht="15" thickBot="1" x14ac:dyDescent="0.25">
      <c r="A100" s="12" t="str">
        <f t="shared" si="4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/>
      <c r="M100" s="175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5" priority="147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AD42-32FC-444E-AC3E-DCF096E04B59}">
  <sheetPr>
    <tabColor theme="0" tint="-0.34998626667073579"/>
    <pageSetUpPr fitToPage="1"/>
  </sheetPr>
  <dimension ref="A1:P160"/>
  <sheetViews>
    <sheetView topLeftCell="A4" zoomScale="90" zoomScaleNormal="90" zoomScaleSheetLayoutView="90" workbookViewId="0">
      <selection activeCell="D26" sqref="D26"/>
    </sheetView>
  </sheetViews>
  <sheetFormatPr defaultColWidth="14.42578125" defaultRowHeight="12.75" x14ac:dyDescent="0.2"/>
  <cols>
    <col min="1" max="1" width="3.7109375" style="4" bestFit="1" customWidth="1"/>
    <col min="2" max="2" width="18.140625" style="5" bestFit="1" customWidth="1"/>
    <col min="3" max="3" width="27.85546875" style="5" bestFit="1" customWidth="1"/>
    <col min="4" max="4" width="27.85546875" style="5" customWidth="1"/>
    <col min="5" max="5" width="17.140625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9.28515625" style="2" bestFit="1" customWidth="1"/>
    <col min="13" max="13" width="10.42578125" style="2" bestFit="1" customWidth="1"/>
    <col min="14" max="14" width="10.42578125" style="2" customWidth="1"/>
    <col min="15" max="15" width="10" style="2" bestFit="1" customWidth="1"/>
    <col min="16" max="16384" width="14.42578125" style="4"/>
  </cols>
  <sheetData>
    <row r="1" spans="1:16" s="3" customFormat="1" ht="12.75" customHeight="1" x14ac:dyDescent="0.2">
      <c r="A1" s="402" t="s">
        <v>53</v>
      </c>
      <c r="B1" s="412" t="s">
        <v>1</v>
      </c>
      <c r="C1" s="412" t="s">
        <v>54</v>
      </c>
      <c r="D1" s="412" t="s">
        <v>3</v>
      </c>
      <c r="E1" s="412" t="s">
        <v>55</v>
      </c>
      <c r="F1" s="412" t="s">
        <v>5</v>
      </c>
      <c r="G1" s="406" t="s">
        <v>6</v>
      </c>
      <c r="H1" s="403" t="s">
        <v>7</v>
      </c>
      <c r="I1" s="405" t="s">
        <v>8</v>
      </c>
      <c r="J1" s="407" t="s">
        <v>9</v>
      </c>
      <c r="K1" s="410" t="s">
        <v>10</v>
      </c>
      <c r="L1" s="399" t="s">
        <v>11</v>
      </c>
      <c r="M1" s="399" t="s">
        <v>12</v>
      </c>
      <c r="N1" s="399" t="s">
        <v>13</v>
      </c>
      <c r="O1" s="399" t="s">
        <v>14</v>
      </c>
      <c r="P1" s="106"/>
    </row>
    <row r="2" spans="1:16" s="3" customFormat="1" ht="12.75" customHeight="1" x14ac:dyDescent="0.2">
      <c r="A2" s="402"/>
      <c r="B2" s="409"/>
      <c r="C2" s="409"/>
      <c r="D2" s="409"/>
      <c r="E2" s="409"/>
      <c r="F2" s="409"/>
      <c r="G2" s="406"/>
      <c r="H2" s="404"/>
      <c r="I2" s="406"/>
      <c r="J2" s="408"/>
      <c r="K2" s="411"/>
      <c r="L2" s="400"/>
      <c r="M2" s="400"/>
      <c r="N2" s="400"/>
      <c r="O2" s="400"/>
      <c r="P2" s="106"/>
    </row>
    <row r="3" spans="1:16" s="3" customFormat="1" ht="12.75" customHeight="1" x14ac:dyDescent="0.2">
      <c r="A3" s="402"/>
      <c r="B3" s="409" t="s">
        <v>15</v>
      </c>
      <c r="C3" s="409" t="s">
        <v>16</v>
      </c>
      <c r="D3" s="409" t="s">
        <v>17</v>
      </c>
      <c r="E3" s="409"/>
      <c r="F3" s="409" t="s">
        <v>19</v>
      </c>
      <c r="G3" s="406" t="s">
        <v>20</v>
      </c>
      <c r="H3" s="404" t="s">
        <v>21</v>
      </c>
      <c r="I3" s="406" t="s">
        <v>22</v>
      </c>
      <c r="J3" s="408" t="s">
        <v>23</v>
      </c>
      <c r="K3" s="398">
        <v>45249</v>
      </c>
      <c r="L3" s="401" t="s">
        <v>24</v>
      </c>
      <c r="M3" s="401" t="s">
        <v>56</v>
      </c>
      <c r="N3" s="401" t="s">
        <v>26</v>
      </c>
      <c r="O3" s="401" t="s">
        <v>27</v>
      </c>
      <c r="P3" s="106"/>
    </row>
    <row r="4" spans="1:16" s="2" customFormat="1" ht="12.75" customHeight="1" x14ac:dyDescent="0.2">
      <c r="A4" s="402"/>
      <c r="B4" s="409" t="s">
        <v>15</v>
      </c>
      <c r="C4" s="409"/>
      <c r="D4" s="409"/>
      <c r="E4" s="409"/>
      <c r="F4" s="409"/>
      <c r="G4" s="406"/>
      <c r="H4" s="404"/>
      <c r="I4" s="406"/>
      <c r="J4" s="408"/>
      <c r="K4" s="398"/>
      <c r="L4" s="401"/>
      <c r="M4" s="401"/>
      <c r="N4" s="401"/>
      <c r="O4" s="401"/>
      <c r="P4" s="107"/>
    </row>
    <row r="5" spans="1:16" s="2" customFormat="1" ht="16.5" thickBot="1" x14ac:dyDescent="0.25">
      <c r="A5" s="402"/>
      <c r="B5" s="127" t="s">
        <v>28</v>
      </c>
      <c r="C5" s="127" t="s">
        <v>29</v>
      </c>
      <c r="D5" s="127"/>
      <c r="E5" s="127"/>
      <c r="F5" s="127" t="s">
        <v>19</v>
      </c>
      <c r="G5" s="128" t="s">
        <v>20</v>
      </c>
      <c r="H5" s="129" t="s">
        <v>30</v>
      </c>
      <c r="I5" s="130" t="s">
        <v>22</v>
      </c>
      <c r="J5" s="131" t="s">
        <v>31</v>
      </c>
      <c r="K5" s="347">
        <v>80</v>
      </c>
      <c r="L5" s="261">
        <v>80</v>
      </c>
      <c r="M5" s="215" t="s">
        <v>57</v>
      </c>
      <c r="N5" s="215" t="s">
        <v>58</v>
      </c>
      <c r="O5" s="215" t="s">
        <v>58</v>
      </c>
      <c r="P5" s="107"/>
    </row>
    <row r="6" spans="1:16" s="3" customFormat="1" x14ac:dyDescent="0.2">
      <c r="A6" s="402"/>
      <c r="B6" s="247" t="s">
        <v>59</v>
      </c>
      <c r="C6" s="248" t="s">
        <v>60</v>
      </c>
      <c r="D6" s="248" t="s">
        <v>60</v>
      </c>
      <c r="E6" s="248" t="s">
        <v>42</v>
      </c>
      <c r="F6" s="249">
        <v>45366</v>
      </c>
      <c r="G6" s="250">
        <v>17</v>
      </c>
      <c r="H6" s="251">
        <f t="shared" ref="H6:H29" si="0">COUNTIF(L6:O6,"&gt;0")</f>
        <v>1</v>
      </c>
      <c r="I6" s="252">
        <f>SUM(K6:O6)</f>
        <v>12</v>
      </c>
      <c r="J6" s="253">
        <f t="shared" ref="J6:J29" si="1">RANK(I6,$I$6:$I$50)</f>
        <v>3</v>
      </c>
      <c r="K6" s="365">
        <f>_xlfn.IFNA(VLOOKUP(CONCATENATE($K$5,$B6,$C6),'BEV1'!$A$6:$M$162,13,FALSE),0)</f>
        <v>0</v>
      </c>
      <c r="L6" s="132">
        <f>_xlfn.IFNA(VLOOKUP(CONCATENATE($L$5,$B6,$C6),MOR!$A$6:$M$250,13,FALSE),0)</f>
        <v>0</v>
      </c>
      <c r="M6" s="214">
        <f>_xlfn.IFNA(VLOOKUP(CONCATENATE($M$5,$B6,$C6),'SC24'!$A$6:$N$160,14,FALSE),0)</f>
        <v>12</v>
      </c>
      <c r="N6" s="214">
        <f>_xlfn.IFNA(VLOOKUP(CONCATENATE($N$5,$B6,$C6),BUSS!$A$6:$M$160,14,FALSE),0)</f>
        <v>0</v>
      </c>
      <c r="O6" s="214">
        <f>_xlfn.IFNA(VLOOKUP(CONCATENATE($O$5,$B6,$C6),'BEV2'!$A$6:$M$162,13,FALSE),0)</f>
        <v>0</v>
      </c>
      <c r="P6" s="107"/>
    </row>
    <row r="7" spans="1:16" s="3" customFormat="1" x14ac:dyDescent="0.2">
      <c r="A7" s="402"/>
      <c r="B7" s="112" t="s">
        <v>61</v>
      </c>
      <c r="C7" s="113" t="s">
        <v>62</v>
      </c>
      <c r="D7" s="113"/>
      <c r="E7" s="113" t="s">
        <v>63</v>
      </c>
      <c r="F7" s="254">
        <v>45374</v>
      </c>
      <c r="G7" s="255">
        <v>14</v>
      </c>
      <c r="H7" s="114">
        <f t="shared" si="0"/>
        <v>0</v>
      </c>
      <c r="I7" s="115">
        <f>SUM(K7:O7)</f>
        <v>0</v>
      </c>
      <c r="J7" s="116">
        <f t="shared" si="1"/>
        <v>4</v>
      </c>
      <c r="K7" s="366">
        <f>_xlfn.IFNA(VLOOKUP(CONCATENATE($K$5,$B7,$C7),'BEV1'!$A$6:$M$162,13,FALSE),0)</f>
        <v>0</v>
      </c>
      <c r="L7" s="133">
        <f>_xlfn.IFNA(VLOOKUP(CONCATENATE($L$5,$B7,$C7),MOR!$A$6:$M$250,13,FALSE),0)</f>
        <v>0</v>
      </c>
      <c r="M7" s="214">
        <f>_xlfn.IFNA(VLOOKUP(CONCATENATE($M$5,$B7,$C7),'SC24'!$A$6:$N$160,14,FALSE),0)</f>
        <v>0</v>
      </c>
      <c r="N7" s="214">
        <f>_xlfn.IFNA(VLOOKUP(CONCATENATE($N$5,$B7,$C7),BUSS!$A$6:$M$160,14,FALSE),0)</f>
        <v>0</v>
      </c>
      <c r="O7" s="133">
        <f>_xlfn.IFNA(VLOOKUP(CONCATENATE($O$5,$B7,$C7),'BEV2'!$A$6:$M$162,13,FALSE),0)</f>
        <v>0</v>
      </c>
      <c r="P7" s="107"/>
    </row>
    <row r="8" spans="1:16" s="3" customFormat="1" x14ac:dyDescent="0.2">
      <c r="A8" s="402"/>
      <c r="B8" s="112" t="s">
        <v>39</v>
      </c>
      <c r="C8" s="117" t="s">
        <v>40</v>
      </c>
      <c r="D8" s="117" t="s">
        <v>41</v>
      </c>
      <c r="E8" s="117" t="s">
        <v>42</v>
      </c>
      <c r="F8" s="118">
        <v>45379</v>
      </c>
      <c r="G8" s="119">
        <v>16</v>
      </c>
      <c r="H8" s="114">
        <f t="shared" si="0"/>
        <v>0</v>
      </c>
      <c r="I8" s="115">
        <f t="shared" ref="I8:I16" si="2">SUM(K8:O8)</f>
        <v>0</v>
      </c>
      <c r="J8" s="116">
        <f t="shared" si="1"/>
        <v>4</v>
      </c>
      <c r="K8" s="366">
        <f>_xlfn.IFNA(VLOOKUP(CONCATENATE($K$5,$B8,$C8),'BEV1'!$A$6:$M$162,13,FALSE),0)</f>
        <v>0</v>
      </c>
      <c r="L8" s="133">
        <f>_xlfn.IFNA(VLOOKUP(CONCATENATE($L$5,$B8,$C8),MOR!$A$6:$M$250,13,FALSE),0)</f>
        <v>0</v>
      </c>
      <c r="M8" s="214">
        <f>_xlfn.IFNA(VLOOKUP(CONCATENATE($M$5,$B8,$C8),'SC24'!$A$6:$N$160,14,FALSE),0)</f>
        <v>0</v>
      </c>
      <c r="N8" s="214">
        <f>_xlfn.IFNA(VLOOKUP(CONCATENATE($N$5,$B8,$C8),BUSS!$A$6:$M$160,14,FALSE),0)</f>
        <v>0</v>
      </c>
      <c r="O8" s="133">
        <f>_xlfn.IFNA(VLOOKUP(CONCATENATE($O$5,$B8,$C8),'BEV2'!$A$6:$M$162,13,FALSE),0)</f>
        <v>0</v>
      </c>
      <c r="P8" s="107"/>
    </row>
    <row r="9" spans="1:16" s="3" customFormat="1" x14ac:dyDescent="0.2">
      <c r="A9" s="402"/>
      <c r="B9" s="112" t="s">
        <v>64</v>
      </c>
      <c r="C9" s="117" t="s">
        <v>65</v>
      </c>
      <c r="D9" s="117"/>
      <c r="E9" s="117" t="s">
        <v>66</v>
      </c>
      <c r="F9" s="118">
        <v>45393</v>
      </c>
      <c r="G9" s="119">
        <v>14</v>
      </c>
      <c r="H9" s="114">
        <f t="shared" si="0"/>
        <v>0</v>
      </c>
      <c r="I9" s="115">
        <f t="shared" si="2"/>
        <v>0</v>
      </c>
      <c r="J9" s="116">
        <f t="shared" si="1"/>
        <v>4</v>
      </c>
      <c r="K9" s="366">
        <f>_xlfn.IFNA(VLOOKUP(CONCATENATE($K$5,$B9,$C9),'BEV1'!$A$6:$M$162,13,FALSE),0)</f>
        <v>0</v>
      </c>
      <c r="L9" s="133">
        <f>_xlfn.IFNA(VLOOKUP(CONCATENATE($L$5,$B9,$C9),MOR!$A$6:$M$250,13,FALSE),0)</f>
        <v>0</v>
      </c>
      <c r="M9" s="214">
        <f>_xlfn.IFNA(VLOOKUP(CONCATENATE($M$5,$B9,$C9),'SC24'!$A$6:$N$160,14,FALSE),0)</f>
        <v>0</v>
      </c>
      <c r="N9" s="214">
        <f>_xlfn.IFNA(VLOOKUP(CONCATENATE($N$5,$B9,$C9),BUSS!$A$6:$M$160,14,FALSE),0)</f>
        <v>0</v>
      </c>
      <c r="O9" s="133">
        <f>_xlfn.IFNA(VLOOKUP(CONCATENATE($O$5,$B9,$C9),'BEV2'!$A$6:$M$162,13,FALSE),0)</f>
        <v>0</v>
      </c>
      <c r="P9" s="107"/>
    </row>
    <row r="10" spans="1:16" s="3" customFormat="1" x14ac:dyDescent="0.2">
      <c r="A10" s="402"/>
      <c r="B10" s="112" t="s">
        <v>67</v>
      </c>
      <c r="C10" s="117" t="s">
        <v>68</v>
      </c>
      <c r="D10" s="117" t="s">
        <v>69</v>
      </c>
      <c r="E10" s="117" t="s">
        <v>70</v>
      </c>
      <c r="F10" s="118">
        <v>45404</v>
      </c>
      <c r="G10" s="119">
        <v>10</v>
      </c>
      <c r="H10" s="114">
        <f t="shared" si="0"/>
        <v>0</v>
      </c>
      <c r="I10" s="115">
        <f t="shared" si="2"/>
        <v>0</v>
      </c>
      <c r="J10" s="116">
        <f t="shared" si="1"/>
        <v>4</v>
      </c>
      <c r="K10" s="366">
        <f>_xlfn.IFNA(VLOOKUP(CONCATENATE($K$5,$B10,$C10),'BEV1'!$A$6:$M$162,13,FALSE),0)</f>
        <v>0</v>
      </c>
      <c r="L10" s="133">
        <f>_xlfn.IFNA(VLOOKUP(CONCATENATE($L$5,$B10,$C10),MOR!$A$6:$M$250,13,FALSE),0)</f>
        <v>0</v>
      </c>
      <c r="M10" s="214">
        <f>_xlfn.IFNA(VLOOKUP(CONCATENATE($M$5,$B10,$C10),'SC24'!$A$6:$N$160,14,FALSE),0)</f>
        <v>0</v>
      </c>
      <c r="N10" s="214">
        <f>_xlfn.IFNA(VLOOKUP(CONCATENATE($N$5,$B10,$C10),BUSS!$A$6:$M$160,14,FALSE),0)</f>
        <v>0</v>
      </c>
      <c r="O10" s="133">
        <f>_xlfn.IFNA(VLOOKUP(CONCATENATE($O$5,$B10,$C10),'BEV2'!$A$6:$M$162,13,FALSE),0)</f>
        <v>0</v>
      </c>
      <c r="P10" s="107"/>
    </row>
    <row r="11" spans="1:16" s="3" customFormat="1" x14ac:dyDescent="0.2">
      <c r="A11" s="402"/>
      <c r="B11" s="112" t="s">
        <v>43</v>
      </c>
      <c r="C11" s="117" t="s">
        <v>44</v>
      </c>
      <c r="D11" s="117" t="s">
        <v>45</v>
      </c>
      <c r="E11" s="117" t="s">
        <v>46</v>
      </c>
      <c r="F11" s="118">
        <v>45433</v>
      </c>
      <c r="G11" s="119">
        <v>21</v>
      </c>
      <c r="H11" s="114">
        <f t="shared" si="0"/>
        <v>3</v>
      </c>
      <c r="I11" s="115">
        <f t="shared" si="2"/>
        <v>26</v>
      </c>
      <c r="J11" s="116">
        <f t="shared" si="1"/>
        <v>1</v>
      </c>
      <c r="K11" s="366">
        <f>_xlfn.IFNA(VLOOKUP(CONCATENATE($K$5,$B11,$C11),'BEV1'!$A$6:$M$162,13,FALSE),0)</f>
        <v>0</v>
      </c>
      <c r="L11" s="133">
        <f>_xlfn.IFNA(VLOOKUP(CONCATENATE($L$5,$B11,$C11),MOR!$A$6:$M$250,13,FALSE),0)</f>
        <v>7</v>
      </c>
      <c r="M11" s="214">
        <f>_xlfn.IFNA(VLOOKUP(CONCATENATE($M$5,$B11,$C11),'SC24'!$A$6:$N$160,14,FALSE),0)</f>
        <v>14</v>
      </c>
      <c r="N11" s="214">
        <f>_xlfn.IFNA(VLOOKUP(CONCATENATE($L$5,$B11,$C11),BUSS!$A$6:$M$250,13,FALSE),0)</f>
        <v>5</v>
      </c>
      <c r="O11" s="133">
        <f>_xlfn.IFNA(VLOOKUP(CONCATENATE($O$5,$B11,$C11),'BEV2'!$A$6:$M$162,13,FALSE),0)</f>
        <v>0</v>
      </c>
      <c r="P11" s="107"/>
    </row>
    <row r="12" spans="1:16" x14ac:dyDescent="0.2">
      <c r="A12" s="402"/>
      <c r="B12" s="112" t="s">
        <v>33</v>
      </c>
      <c r="C12" s="117" t="s">
        <v>34</v>
      </c>
      <c r="D12" s="117" t="s">
        <v>34</v>
      </c>
      <c r="E12" s="117" t="s">
        <v>35</v>
      </c>
      <c r="F12" s="118">
        <v>45370</v>
      </c>
      <c r="G12" s="119">
        <v>21</v>
      </c>
      <c r="H12" s="114">
        <f t="shared" si="0"/>
        <v>0</v>
      </c>
      <c r="I12" s="115">
        <f t="shared" si="2"/>
        <v>0</v>
      </c>
      <c r="J12" s="116">
        <f t="shared" si="1"/>
        <v>4</v>
      </c>
      <c r="K12" s="366">
        <f>_xlfn.IFNA(VLOOKUP(CONCATENATE($K$5,$B12,$C12),'BEV1'!$A$6:$M$162,13,FALSE),0)</f>
        <v>0</v>
      </c>
      <c r="L12" s="133">
        <f>_xlfn.IFNA(VLOOKUP(CONCATENATE($L$5,$B12,$C12),MOR!$A$6:$M$250,13,FALSE),0)</f>
        <v>0</v>
      </c>
      <c r="M12" s="214">
        <f>_xlfn.IFNA(VLOOKUP(CONCATENATE($M$5,$B12,$C12),'SC24'!$A$6:$N$160,14,FALSE),0)</f>
        <v>0</v>
      </c>
      <c r="N12" s="214">
        <f>_xlfn.IFNA(VLOOKUP(CONCATENATE($L$5,$B12,$C12),BUSS!$A$6:$M$250,13,FALSE),0)</f>
        <v>0</v>
      </c>
      <c r="O12" s="133">
        <f>_xlfn.IFNA(VLOOKUP(CONCATENATE($O$5,$B12,$C12),'BEV2'!$A$6:$M$162,13,FALSE),0)</f>
        <v>0</v>
      </c>
      <c r="P12" s="107"/>
    </row>
    <row r="13" spans="1:16" x14ac:dyDescent="0.2">
      <c r="A13" s="402"/>
      <c r="B13" s="112" t="s">
        <v>61</v>
      </c>
      <c r="C13" s="117" t="s">
        <v>71</v>
      </c>
      <c r="D13" s="117"/>
      <c r="E13" s="117" t="s">
        <v>63</v>
      </c>
      <c r="F13" s="118">
        <v>45374</v>
      </c>
      <c r="G13" s="119">
        <v>14</v>
      </c>
      <c r="H13" s="114">
        <f t="shared" si="0"/>
        <v>0</v>
      </c>
      <c r="I13" s="115">
        <f t="shared" si="2"/>
        <v>0</v>
      </c>
      <c r="J13" s="116">
        <f t="shared" si="1"/>
        <v>4</v>
      </c>
      <c r="K13" s="366">
        <f>_xlfn.IFNA(VLOOKUP(CONCATENATE($K$5,$B13,$C13),'BEV1'!$A$6:$M$162,13,FALSE),0)</f>
        <v>0</v>
      </c>
      <c r="L13" s="133">
        <f>_xlfn.IFNA(VLOOKUP(CONCATENATE($L$5,$B13,$C13),MOR!$A$6:$M$250,13,FALSE),0)</f>
        <v>0</v>
      </c>
      <c r="M13" s="214">
        <f>_xlfn.IFNA(VLOOKUP(CONCATENATE($M$5,$B13,$C13),'SC24'!$A$6:$N$160,14,FALSE),0)</f>
        <v>0</v>
      </c>
      <c r="N13" s="214">
        <f>_xlfn.IFNA(VLOOKUP(CONCATENATE($L$5,$B13,$C13),BUSS!$A$6:$M$250,13,FALSE),0)</f>
        <v>0</v>
      </c>
      <c r="O13" s="133">
        <f>_xlfn.IFNA(VLOOKUP(CONCATENATE($O$5,$B13,$C13),'BEV2'!$A$6:$M$162,13,FALSE),0)</f>
        <v>0</v>
      </c>
      <c r="P13" s="107"/>
    </row>
    <row r="14" spans="1:16" x14ac:dyDescent="0.2">
      <c r="A14" s="402"/>
      <c r="B14" s="112" t="s">
        <v>72</v>
      </c>
      <c r="C14" s="117" t="s">
        <v>73</v>
      </c>
      <c r="D14" s="117" t="s">
        <v>74</v>
      </c>
      <c r="E14" s="117" t="s">
        <v>42</v>
      </c>
      <c r="F14" s="118">
        <v>45381</v>
      </c>
      <c r="G14" s="119">
        <v>11</v>
      </c>
      <c r="H14" s="114">
        <f t="shared" si="0"/>
        <v>0</v>
      </c>
      <c r="I14" s="115">
        <f t="shared" si="2"/>
        <v>0</v>
      </c>
      <c r="J14" s="116">
        <f t="shared" si="1"/>
        <v>4</v>
      </c>
      <c r="K14" s="366">
        <f>_xlfn.IFNA(VLOOKUP(CONCATENATE($K$5,$B14,$C14),'BEV1'!$A$6:$M$162,13,FALSE),0)</f>
        <v>0</v>
      </c>
      <c r="L14" s="133">
        <f>_xlfn.IFNA(VLOOKUP(CONCATENATE($L$5,$B14,$C14),MOR!$A$6:$M$250,13,FALSE),0)</f>
        <v>0</v>
      </c>
      <c r="M14" s="214">
        <f>_xlfn.IFNA(VLOOKUP(CONCATENATE($M$5,$B14,$C14),'SC24'!$A$6:$N$160,14,FALSE),0)</f>
        <v>0</v>
      </c>
      <c r="N14" s="214">
        <f>_xlfn.IFNA(VLOOKUP(CONCATENATE($L$5,$B14,$C14),BUSS!$A$6:$M$250,13,FALSE),0)</f>
        <v>0</v>
      </c>
      <c r="O14" s="133">
        <f>_xlfn.IFNA(VLOOKUP(CONCATENATE($O$5,$B14,$C14),'BEV2'!$A$6:$M$162,13,FALSE),0)</f>
        <v>0</v>
      </c>
      <c r="P14" s="107"/>
    </row>
    <row r="15" spans="1:16" x14ac:dyDescent="0.2">
      <c r="A15" s="402"/>
      <c r="B15" s="112" t="s">
        <v>75</v>
      </c>
      <c r="C15" s="117" t="s">
        <v>76</v>
      </c>
      <c r="D15" s="117"/>
      <c r="E15" s="117" t="s">
        <v>77</v>
      </c>
      <c r="F15" s="118">
        <v>45399</v>
      </c>
      <c r="G15" s="119">
        <v>13</v>
      </c>
      <c r="H15" s="114">
        <f t="shared" si="0"/>
        <v>0</v>
      </c>
      <c r="I15" s="115">
        <f t="shared" si="2"/>
        <v>0</v>
      </c>
      <c r="J15" s="116">
        <f t="shared" si="1"/>
        <v>4</v>
      </c>
      <c r="K15" s="366">
        <f>_xlfn.IFNA(VLOOKUP(CONCATENATE($K$5,$B15,$C15),'BEV1'!$A$6:$M$162,13,FALSE),0)</f>
        <v>0</v>
      </c>
      <c r="L15" s="133">
        <f>_xlfn.IFNA(VLOOKUP(CONCATENATE($L$5,$B15,$C15),MOR!$A$6:$M$250,13,FALSE),0)</f>
        <v>0</v>
      </c>
      <c r="M15" s="214">
        <f>_xlfn.IFNA(VLOOKUP(CONCATENATE($M$5,$B15,$C15),'SC24'!$A$6:$N$160,14,FALSE),0)</f>
        <v>0</v>
      </c>
      <c r="N15" s="214">
        <f>_xlfn.IFNA(VLOOKUP(CONCATENATE($L$5,$B15,$C15),BUSS!$A$6:$M$250,13,FALSE),0)</f>
        <v>0</v>
      </c>
      <c r="O15" s="133">
        <f>_xlfn.IFNA(VLOOKUP(CONCATENATE($O$5,$B15,$C15),'BEV2'!$A$6:$M$162,13,FALSE),0)</f>
        <v>0</v>
      </c>
      <c r="P15" s="107"/>
    </row>
    <row r="16" spans="1:16" x14ac:dyDescent="0.2">
      <c r="A16" s="402"/>
      <c r="B16" s="112" t="s">
        <v>78</v>
      </c>
      <c r="C16" s="117" t="s">
        <v>79</v>
      </c>
      <c r="D16" s="117"/>
      <c r="E16" s="117" t="s">
        <v>63</v>
      </c>
      <c r="F16" s="118">
        <v>45402</v>
      </c>
      <c r="G16" s="119">
        <v>11</v>
      </c>
      <c r="H16" s="114">
        <f t="shared" si="0"/>
        <v>0</v>
      </c>
      <c r="I16" s="115">
        <f t="shared" si="2"/>
        <v>0</v>
      </c>
      <c r="J16" s="116">
        <f t="shared" si="1"/>
        <v>4</v>
      </c>
      <c r="K16" s="366">
        <f>_xlfn.IFNA(VLOOKUP(CONCATENATE($K$5,$B16,$C16),'BEV1'!$A$6:$M$162,13,FALSE),0)</f>
        <v>0</v>
      </c>
      <c r="L16" s="133">
        <f>_xlfn.IFNA(VLOOKUP(CONCATENATE($L$5,$B16,$C16),MOR!$A$6:$M$250,13,FALSE),0)</f>
        <v>0</v>
      </c>
      <c r="M16" s="214">
        <f>_xlfn.IFNA(VLOOKUP(CONCATENATE($M$5,$B16,$C16),'SC24'!$A$6:$N$160,14,FALSE),0)</f>
        <v>0</v>
      </c>
      <c r="N16" s="214">
        <f>_xlfn.IFNA(VLOOKUP(CONCATENATE($L$5,$B16,$C16),BUSS!$A$6:$M$250,13,FALSE),0)</f>
        <v>0</v>
      </c>
      <c r="O16" s="133">
        <f>_xlfn.IFNA(VLOOKUP(CONCATENATE($O$5,$B16,$C16),'BEV2'!$A$6:$M$162,13,FALSE),0)</f>
        <v>0</v>
      </c>
      <c r="P16" s="107"/>
    </row>
    <row r="17" spans="1:16" x14ac:dyDescent="0.2">
      <c r="A17" s="402"/>
      <c r="B17" s="112" t="s">
        <v>80</v>
      </c>
      <c r="C17" s="117" t="s">
        <v>81</v>
      </c>
      <c r="D17" s="117"/>
      <c r="E17" s="117" t="s">
        <v>82</v>
      </c>
      <c r="F17" s="118">
        <v>45479</v>
      </c>
      <c r="G17" s="119">
        <v>13</v>
      </c>
      <c r="H17" s="114">
        <f t="shared" si="0"/>
        <v>1</v>
      </c>
      <c r="I17" s="115">
        <f t="shared" ref="I17:I29" si="3">SUM(L17:O17)</f>
        <v>14</v>
      </c>
      <c r="J17" s="116">
        <f t="shared" si="1"/>
        <v>2</v>
      </c>
      <c r="K17" s="366">
        <f>_xlfn.IFNA(VLOOKUP(CONCATENATE($K$5,$B17,$C17),'BEV1'!$A$6:$M$162,13,FALSE),0)</f>
        <v>7</v>
      </c>
      <c r="L17" s="133">
        <f>_xlfn.IFNA(VLOOKUP(CONCATENATE($L$5,$B17,$C17),MOR!$A$6:$M$250,13,FALSE),0)</f>
        <v>0</v>
      </c>
      <c r="M17" s="214">
        <f>_xlfn.IFNA(VLOOKUP(CONCATENATE($M$5,$B17,$C17),'SC24'!$A$6:$N$160,14,FALSE),0)</f>
        <v>14</v>
      </c>
      <c r="N17" s="214">
        <f>_xlfn.IFNA(VLOOKUP(CONCATENATE($L$5,$B17,$C17),BUSS!$A$6:$M$250,13,FALSE),0)</f>
        <v>0</v>
      </c>
      <c r="O17" s="133">
        <f>_xlfn.IFNA(VLOOKUP(CONCATENATE($O$5,$B17,$C17),'BEV2'!$A$6:$M$162,13,FALSE),0)</f>
        <v>0</v>
      </c>
      <c r="P17" s="107"/>
    </row>
    <row r="18" spans="1:16" x14ac:dyDescent="0.2">
      <c r="A18" s="402"/>
      <c r="B18" s="112" t="s">
        <v>83</v>
      </c>
      <c r="C18" s="117" t="s">
        <v>84</v>
      </c>
      <c r="D18" s="117"/>
      <c r="E18" s="117" t="s">
        <v>85</v>
      </c>
      <c r="F18" s="118">
        <v>45489</v>
      </c>
      <c r="G18" s="119">
        <v>11</v>
      </c>
      <c r="H18" s="114">
        <f t="shared" si="0"/>
        <v>0</v>
      </c>
      <c r="I18" s="115">
        <f t="shared" si="3"/>
        <v>0</v>
      </c>
      <c r="J18" s="116">
        <f t="shared" si="1"/>
        <v>4</v>
      </c>
      <c r="K18" s="366">
        <f>_xlfn.IFNA(VLOOKUP(CONCATENATE($K$5,$B18,$C18),'BEV1'!$A$6:$M$162,13,FALSE),0)</f>
        <v>0</v>
      </c>
      <c r="L18" s="133">
        <f>_xlfn.IFNA(VLOOKUP(CONCATENATE($L$5,$B18,$C18),MOR!$A$6:$M$250,13,FALSE),0)</f>
        <v>0</v>
      </c>
      <c r="M18" s="214">
        <f>_xlfn.IFNA(VLOOKUP(CONCATENATE($M$5,$B18,$C18),'SC24'!$A$6:$N$160,14,FALSE),0)</f>
        <v>0</v>
      </c>
      <c r="N18" s="214">
        <f>_xlfn.IFNA(VLOOKUP(CONCATENATE($L$5,$B18,$C18),BUSS!$A$6:$M$250,13,FALSE),0)</f>
        <v>0</v>
      </c>
      <c r="O18" s="133">
        <f>_xlfn.IFNA(VLOOKUP(CONCATENATE($O$5,$B18,$C18),'BEV2'!$A$6:$M$162,13,FALSE),0)</f>
        <v>0</v>
      </c>
      <c r="P18" s="107"/>
    </row>
    <row r="19" spans="1:16" x14ac:dyDescent="0.2">
      <c r="A19" s="402"/>
      <c r="B19" s="112" t="s">
        <v>83</v>
      </c>
      <c r="C19" s="117" t="s">
        <v>86</v>
      </c>
      <c r="D19" s="117" t="s">
        <v>87</v>
      </c>
      <c r="E19" s="117" t="s">
        <v>88</v>
      </c>
      <c r="F19" s="118">
        <v>45496</v>
      </c>
      <c r="G19" s="119">
        <v>11</v>
      </c>
      <c r="H19" s="114">
        <f t="shared" si="0"/>
        <v>0</v>
      </c>
      <c r="I19" s="115">
        <f t="shared" si="3"/>
        <v>0</v>
      </c>
      <c r="J19" s="116">
        <f t="shared" si="1"/>
        <v>4</v>
      </c>
      <c r="K19" s="367"/>
      <c r="L19" s="133">
        <f>_xlfn.IFNA(VLOOKUP(CONCATENATE($L$5,$B19,$C19),MOR!$A$6:$M$250,13,FALSE),0)</f>
        <v>0</v>
      </c>
      <c r="M19" s="133">
        <f>_xlfn.IFNA(VLOOKUP(CONCATENATE($M$5,$B19,$C19),'SC24'!$A$6:$N$160,13,FALSE),0)</f>
        <v>0</v>
      </c>
      <c r="N19" s="214">
        <f>_xlfn.IFNA(VLOOKUP(CONCATENATE($L$5,$B19,$C19),BUSS!$A$6:$M$250,13,FALSE),0)</f>
        <v>0</v>
      </c>
      <c r="O19" s="133">
        <f>_xlfn.IFNA(VLOOKUP(CONCATENATE($O$5,$B19,$C19),'BEV2'!$A$6:$M$162,13,FALSE),0)</f>
        <v>0</v>
      </c>
      <c r="P19" s="107"/>
    </row>
    <row r="20" spans="1:16" s="3" customFormat="1" x14ac:dyDescent="0.2">
      <c r="A20" s="402"/>
      <c r="B20" s="112" t="s">
        <v>387</v>
      </c>
      <c r="C20" s="117" t="s">
        <v>388</v>
      </c>
      <c r="D20" s="117" t="s">
        <v>389</v>
      </c>
      <c r="E20" s="117" t="s">
        <v>204</v>
      </c>
      <c r="F20" s="118">
        <v>45533</v>
      </c>
      <c r="G20" s="119">
        <v>20</v>
      </c>
      <c r="H20" s="114">
        <f t="shared" si="0"/>
        <v>0</v>
      </c>
      <c r="I20" s="115">
        <f t="shared" si="3"/>
        <v>0</v>
      </c>
      <c r="J20" s="116">
        <f t="shared" si="1"/>
        <v>4</v>
      </c>
      <c r="K20" s="367"/>
      <c r="L20" s="133">
        <f>_xlfn.IFNA(VLOOKUP(CONCATENATE($L$5,$B20,$C20),MOR!$A$6:$M$250,13,FALSE),0)</f>
        <v>0</v>
      </c>
      <c r="M20" s="133">
        <f>_xlfn.IFNA(VLOOKUP(CONCATENATE($M$5,$B20,$C20),'SC24'!$A$6:$N$160,13,FALSE),0)</f>
        <v>0</v>
      </c>
      <c r="N20" s="214">
        <f>_xlfn.IFNA(VLOOKUP(CONCATENATE($L$5,$B20,$C20),BUSS!$A$6:$M$250,13,FALSE),0)</f>
        <v>0</v>
      </c>
      <c r="O20" s="133">
        <f>_xlfn.IFNA(VLOOKUP(CONCATENATE($O$5,$B20,$C20),'BEV2'!$A$6:$M$162,13,FALSE),0)</f>
        <v>0</v>
      </c>
      <c r="P20" s="107"/>
    </row>
    <row r="21" spans="1:16" x14ac:dyDescent="0.2">
      <c r="A21" s="402"/>
      <c r="B21" s="112" t="s">
        <v>319</v>
      </c>
      <c r="C21" s="117" t="s">
        <v>390</v>
      </c>
      <c r="D21" s="117"/>
      <c r="E21" s="117" t="s">
        <v>63</v>
      </c>
      <c r="F21" s="118">
        <v>45526</v>
      </c>
      <c r="G21" s="119">
        <v>12</v>
      </c>
      <c r="H21" s="114">
        <f t="shared" si="0"/>
        <v>0</v>
      </c>
      <c r="I21" s="115">
        <f t="shared" si="3"/>
        <v>0</v>
      </c>
      <c r="J21" s="116">
        <f t="shared" si="1"/>
        <v>4</v>
      </c>
      <c r="K21" s="367"/>
      <c r="L21" s="133">
        <f>_xlfn.IFNA(VLOOKUP(CONCATENATE($L$5,$B21,$C21),MOR!$A$6:$M$250,13,FALSE),0)</f>
        <v>0</v>
      </c>
      <c r="M21" s="133">
        <f>_xlfn.IFNA(VLOOKUP(CONCATENATE($M$5,$B21,$C21),'SC24'!$A$6:$N$160,13,FALSE),0)</f>
        <v>0</v>
      </c>
      <c r="N21" s="214">
        <f>_xlfn.IFNA(VLOOKUP(CONCATENATE($L$5,$B21,$C21),BUSS!$A$6:$M$250,13,FALSE),0)</f>
        <v>0</v>
      </c>
      <c r="O21" s="133">
        <f>_xlfn.IFNA(VLOOKUP(CONCATENATE($O$5,$B21,$C21),'BEV2'!$A$6:$M$162,13,FALSE),0)</f>
        <v>0</v>
      </c>
      <c r="P21" s="107"/>
    </row>
    <row r="22" spans="1:16" x14ac:dyDescent="0.2">
      <c r="A22" s="402"/>
      <c r="B22" s="112" t="s">
        <v>270</v>
      </c>
      <c r="C22" s="117" t="s">
        <v>271</v>
      </c>
      <c r="D22" s="113" t="s">
        <v>271</v>
      </c>
      <c r="E22" s="113" t="s">
        <v>386</v>
      </c>
      <c r="F22" s="118">
        <v>45527</v>
      </c>
      <c r="G22" s="119">
        <v>21</v>
      </c>
      <c r="H22" s="114">
        <f t="shared" si="0"/>
        <v>0</v>
      </c>
      <c r="I22" s="115">
        <f t="shared" si="3"/>
        <v>0</v>
      </c>
      <c r="J22" s="116">
        <f t="shared" si="1"/>
        <v>4</v>
      </c>
      <c r="K22" s="367"/>
      <c r="L22" s="133">
        <f>_xlfn.IFNA(VLOOKUP(CONCATENATE($L$5,$B22,$C22),MOR!$A$6:$M$250,13,FALSE),0)</f>
        <v>0</v>
      </c>
      <c r="M22" s="133">
        <f>_xlfn.IFNA(VLOOKUP(CONCATENATE($M$5,$B22,$C22),'SC24'!$A$6:$N$160,13,FALSE),0)</f>
        <v>0</v>
      </c>
      <c r="N22" s="214">
        <f>_xlfn.IFNA(VLOOKUP(CONCATENATE($L$5,$B22,$C22),BUSS!$A$6:$M$250,13,FALSE),0)</f>
        <v>0</v>
      </c>
      <c r="O22" s="133">
        <f>_xlfn.IFNA(VLOOKUP(CONCATENATE($O$5,$B22,$C22),'BEV2'!$A$6:$M$162,13,FALSE),0)</f>
        <v>0</v>
      </c>
      <c r="P22" s="107"/>
    </row>
    <row r="23" spans="1:16" x14ac:dyDescent="0.2">
      <c r="A23" s="402"/>
      <c r="B23" s="112"/>
      <c r="C23" s="117"/>
      <c r="D23" s="113"/>
      <c r="E23" s="113"/>
      <c r="F23" s="118"/>
      <c r="G23" s="119"/>
      <c r="H23" s="114">
        <f t="shared" si="0"/>
        <v>0</v>
      </c>
      <c r="I23" s="115">
        <f t="shared" si="3"/>
        <v>0</v>
      </c>
      <c r="J23" s="116">
        <f t="shared" si="1"/>
        <v>4</v>
      </c>
      <c r="K23" s="367"/>
      <c r="L23" s="133">
        <f>_xlfn.IFNA(VLOOKUP(CONCATENATE($L$5,$B23,$C23),MOR!$A$6:$M$250,13,FALSE),0)</f>
        <v>0</v>
      </c>
      <c r="M23" s="133">
        <f>_xlfn.IFNA(VLOOKUP(CONCATENATE($M$5,$B23,$C23),'SC24'!$A$6:$N$160,13,FALSE),0)</f>
        <v>0</v>
      </c>
      <c r="N23" s="214">
        <f>_xlfn.IFNA(VLOOKUP(CONCATENATE($N$5,$B23,$C23),BUSS!$A$6:$N$160,14,FALSE),0)</f>
        <v>0</v>
      </c>
      <c r="O23" s="133">
        <f>_xlfn.IFNA(VLOOKUP(CONCATENATE($O$5,$B23,$C23),'BEV2'!$A$6:$M$162,13,FALSE),0)</f>
        <v>0</v>
      </c>
      <c r="P23" s="107"/>
    </row>
    <row r="24" spans="1:16" x14ac:dyDescent="0.2">
      <c r="A24" s="402"/>
      <c r="B24" s="112"/>
      <c r="C24" s="117"/>
      <c r="D24" s="117"/>
      <c r="E24" s="117"/>
      <c r="F24" s="118"/>
      <c r="G24" s="119"/>
      <c r="H24" s="114">
        <f t="shared" si="0"/>
        <v>0</v>
      </c>
      <c r="I24" s="115">
        <f t="shared" si="3"/>
        <v>0</v>
      </c>
      <c r="J24" s="116">
        <f t="shared" si="1"/>
        <v>4</v>
      </c>
      <c r="K24" s="367"/>
      <c r="L24" s="133">
        <f>_xlfn.IFNA(VLOOKUP(CONCATENATE($L$5,$B24,$C24),MOR!$A$6:$M$250,13,FALSE),0)</f>
        <v>0</v>
      </c>
      <c r="M24" s="133">
        <f>_xlfn.IFNA(VLOOKUP(CONCATENATE($M$5,$B24,$C24),'SC24'!$A$6:$N$160,13,FALSE),0)</f>
        <v>0</v>
      </c>
      <c r="N24" s="133"/>
      <c r="O24" s="133">
        <f>_xlfn.IFNA(VLOOKUP(CONCATENATE($O$5,$B24,$C24),'BEV2'!$A$6:$M$162,13,FALSE),0)</f>
        <v>0</v>
      </c>
      <c r="P24" s="106"/>
    </row>
    <row r="25" spans="1:16" x14ac:dyDescent="0.2">
      <c r="A25" s="402"/>
      <c r="B25" s="112"/>
      <c r="C25" s="117"/>
      <c r="D25" s="117"/>
      <c r="E25" s="117"/>
      <c r="F25" s="118"/>
      <c r="G25" s="119"/>
      <c r="H25" s="114">
        <f t="shared" si="0"/>
        <v>0</v>
      </c>
      <c r="I25" s="115">
        <f t="shared" si="3"/>
        <v>0</v>
      </c>
      <c r="J25" s="116">
        <f t="shared" si="1"/>
        <v>4</v>
      </c>
      <c r="K25" s="367"/>
      <c r="L25" s="133">
        <f>_xlfn.IFNA(VLOOKUP(CONCATENATE($L$5,$B25,$C25),MOR!$A$6:$M$250,13,FALSE),0)</f>
        <v>0</v>
      </c>
      <c r="M25" s="133">
        <f>_xlfn.IFNA(VLOOKUP(CONCATENATE($M$5,$B25,$C25),'SC24'!$A$6:$N$160,13,FALSE),0)</f>
        <v>0</v>
      </c>
      <c r="N25" s="133"/>
      <c r="O25" s="133">
        <f>_xlfn.IFNA(VLOOKUP(CONCATENATE($O$5,$B25,$C25),'BEV2'!$A$6:$M$162,13,FALSE),0)</f>
        <v>0</v>
      </c>
      <c r="P25" s="106"/>
    </row>
    <row r="26" spans="1:16" x14ac:dyDescent="0.2">
      <c r="A26" s="402"/>
      <c r="B26" s="112"/>
      <c r="C26" s="117"/>
      <c r="D26" s="117"/>
      <c r="E26" s="117"/>
      <c r="F26" s="118"/>
      <c r="G26" s="119"/>
      <c r="H26" s="114">
        <f t="shared" si="0"/>
        <v>0</v>
      </c>
      <c r="I26" s="115">
        <f t="shared" si="3"/>
        <v>0</v>
      </c>
      <c r="J26" s="116">
        <f t="shared" si="1"/>
        <v>4</v>
      </c>
      <c r="K26" s="367"/>
      <c r="L26" s="133">
        <f>_xlfn.IFNA(VLOOKUP(CONCATENATE($L$5,$B26,$C26),SER!$A$6:$M$250,13,FALSE),0)</f>
        <v>0</v>
      </c>
      <c r="M26" s="133">
        <f>_xlfn.IFNA(VLOOKUP(CONCATENATE($M$5,$B26,$C26),'SC24'!$A$6:$N$160,13,FALSE),0)</f>
        <v>0</v>
      </c>
      <c r="N26" s="133"/>
      <c r="O26" s="133">
        <f>_xlfn.IFNA(VLOOKUP(CONCATENATE($O$5,$B26,$C26),'BEV2'!$A$6:$M$162,13,FALSE),0)</f>
        <v>0</v>
      </c>
      <c r="P26" s="106"/>
    </row>
    <row r="27" spans="1:16" x14ac:dyDescent="0.2">
      <c r="A27" s="402"/>
      <c r="B27" s="112"/>
      <c r="C27" s="282"/>
      <c r="D27" s="282"/>
      <c r="E27" s="117"/>
      <c r="F27" s="118"/>
      <c r="G27" s="119"/>
      <c r="H27" s="114">
        <f t="shared" si="0"/>
        <v>0</v>
      </c>
      <c r="I27" s="115">
        <f t="shared" si="3"/>
        <v>0</v>
      </c>
      <c r="J27" s="116">
        <f t="shared" si="1"/>
        <v>4</v>
      </c>
      <c r="K27" s="367"/>
      <c r="L27" s="133">
        <f>_xlfn.IFNA(VLOOKUP(CONCATENATE($L$5,$B27,$C27),SER!$A$6:$M$250,13,FALSE),0)</f>
        <v>0</v>
      </c>
      <c r="M27" s="133">
        <f>_xlfn.IFNA(VLOOKUP(CONCATENATE($M$5,$B27,$C27),'SC24'!$A$6:$N$160,13,FALSE),0)</f>
        <v>0</v>
      </c>
      <c r="N27" s="133"/>
      <c r="O27" s="133">
        <f>_xlfn.IFNA(VLOOKUP(CONCATENATE($O$5,$B27,$C27),'BEV2'!$A$6:$M$162,13,FALSE),0)</f>
        <v>0</v>
      </c>
      <c r="P27" s="107"/>
    </row>
    <row r="28" spans="1:16" x14ac:dyDescent="0.2">
      <c r="A28" s="402"/>
      <c r="B28" s="112"/>
      <c r="C28" s="117"/>
      <c r="D28" s="117"/>
      <c r="E28" s="117"/>
      <c r="F28" s="118"/>
      <c r="G28" s="119"/>
      <c r="H28" s="114">
        <f t="shared" si="0"/>
        <v>0</v>
      </c>
      <c r="I28" s="115">
        <f t="shared" si="3"/>
        <v>0</v>
      </c>
      <c r="J28" s="116">
        <f t="shared" si="1"/>
        <v>4</v>
      </c>
      <c r="K28" s="367"/>
      <c r="L28" s="133">
        <f>_xlfn.IFNA(VLOOKUP(CONCATENATE($L$5,$B28,$C28),SER!$A$6:$M$250,13,FALSE),0)</f>
        <v>0</v>
      </c>
      <c r="M28" s="133">
        <f>_xlfn.IFNA(VLOOKUP(CONCATENATE($M$5,$B28,$C28),'SC24'!$A$6:$N$160,13,FALSE),0)</f>
        <v>0</v>
      </c>
      <c r="N28" s="133"/>
      <c r="O28" s="133">
        <f>_xlfn.IFNA(VLOOKUP(CONCATENATE($O$5,$B28,$C28),'BEV2'!$A$6:$M$162,13,FALSE),0)</f>
        <v>0</v>
      </c>
      <c r="P28" s="107"/>
    </row>
    <row r="29" spans="1:16" x14ac:dyDescent="0.2">
      <c r="A29" s="402"/>
      <c r="B29" s="112"/>
      <c r="C29" s="117"/>
      <c r="D29" s="113"/>
      <c r="E29" s="113"/>
      <c r="F29" s="118"/>
      <c r="G29" s="119"/>
      <c r="H29" s="114">
        <f t="shared" si="0"/>
        <v>0</v>
      </c>
      <c r="I29" s="115">
        <f t="shared" si="3"/>
        <v>0</v>
      </c>
      <c r="J29" s="116">
        <f t="shared" si="1"/>
        <v>4</v>
      </c>
      <c r="K29" s="367"/>
      <c r="L29" s="133">
        <f>_xlfn.IFNA(VLOOKUP(CONCATENATE($L$5,$B29,$C29),SER!$A$6:$M$250,13,FALSE),0)</f>
        <v>0</v>
      </c>
      <c r="M29" s="133">
        <f>_xlfn.IFNA(VLOOKUP(CONCATENATE($M$5,$B29,$C29),'SC24'!$A$6:$N$160,13,FALSE),0)</f>
        <v>0</v>
      </c>
      <c r="N29" s="133"/>
      <c r="O29" s="133">
        <f>_xlfn.IFNA(VLOOKUP(CONCATENATE($O$5,$B29,$C29),'BEV2'!$A$6:$M$162,13,FALSE),0)</f>
        <v>0</v>
      </c>
      <c r="P29" s="107"/>
    </row>
    <row r="30" spans="1:16" x14ac:dyDescent="0.2">
      <c r="A30" s="402"/>
      <c r="B30" s="112"/>
      <c r="C30" s="117"/>
      <c r="D30" s="117"/>
      <c r="E30" s="117"/>
      <c r="F30" s="118"/>
      <c r="G30" s="119"/>
      <c r="H30" s="114"/>
      <c r="I30" s="115"/>
      <c r="J30" s="116"/>
      <c r="K30" s="367"/>
      <c r="L30" s="133">
        <f>_xlfn.IFNA(VLOOKUP(CONCATENATE($L$5,$B30,$C30),SER!$A$6:$M$250,13,FALSE),0)</f>
        <v>0</v>
      </c>
      <c r="M30" s="133">
        <f>_xlfn.IFNA(VLOOKUP(CONCATENATE($M$5,$B30,$C30),'SC24'!$A$6:$N$160,13,FALSE),0)</f>
        <v>0</v>
      </c>
      <c r="N30" s="133"/>
      <c r="O30" s="133">
        <f>_xlfn.IFNA(VLOOKUP(CONCATENATE($O$5,$B30,$C30),'BEV2'!$A$6:$M$162,13,FALSE),0)</f>
        <v>0</v>
      </c>
      <c r="P30" s="107"/>
    </row>
    <row r="31" spans="1:16" x14ac:dyDescent="0.2">
      <c r="A31" s="402"/>
      <c r="B31" s="112"/>
      <c r="C31" s="117"/>
      <c r="D31" s="117"/>
      <c r="E31" s="117"/>
      <c r="F31" s="118"/>
      <c r="G31" s="119"/>
      <c r="H31" s="114"/>
      <c r="I31" s="115"/>
      <c r="J31" s="116"/>
      <c r="K31" s="367"/>
      <c r="L31" s="133">
        <f>_xlfn.IFNA(VLOOKUP(CONCATENATE($L$5,$B31,$C31),SER!$A$6:$M$250,13,FALSE),0)</f>
        <v>0</v>
      </c>
      <c r="M31" s="133">
        <f>_xlfn.IFNA(VLOOKUP(CONCATENATE($M$5,$B31,$C31),'SC24'!$A$6:$N$160,13,FALSE),0)</f>
        <v>0</v>
      </c>
      <c r="N31" s="133"/>
      <c r="O31" s="133">
        <f>_xlfn.IFNA(VLOOKUP(CONCATENATE($O$5,$B31,$C31),'BEV2'!$A$6:$M$162,13,FALSE),0)</f>
        <v>0</v>
      </c>
      <c r="P31" s="106"/>
    </row>
    <row r="32" spans="1:16" x14ac:dyDescent="0.2">
      <c r="A32" s="402"/>
      <c r="B32" s="112"/>
      <c r="C32" s="117"/>
      <c r="D32" s="117"/>
      <c r="E32" s="117"/>
      <c r="F32" s="118"/>
      <c r="G32" s="119"/>
      <c r="H32" s="114"/>
      <c r="I32" s="115"/>
      <c r="J32" s="116"/>
      <c r="K32" s="367"/>
      <c r="L32" s="133">
        <f>_xlfn.IFNA(VLOOKUP(CONCATENATE($L$5,$B32,$C32),SER!$A$6:$M$250,13,FALSE),0)</f>
        <v>0</v>
      </c>
      <c r="M32" s="133">
        <f>_xlfn.IFNA(VLOOKUP(CONCATENATE($M$5,$B32,$C32),'SC24'!$A$6:$N$160,13,FALSE),0)</f>
        <v>0</v>
      </c>
      <c r="N32" s="133"/>
      <c r="O32" s="133">
        <f>_xlfn.IFNA(VLOOKUP(CONCATENATE($O$5,$B32,$C32),'BEV2'!$A$6:$M$162,13,FALSE),0)</f>
        <v>0</v>
      </c>
      <c r="P32" s="106"/>
    </row>
    <row r="33" spans="1:16" x14ac:dyDescent="0.2">
      <c r="A33" s="402"/>
      <c r="B33" s="112"/>
      <c r="C33" s="117"/>
      <c r="D33" s="117"/>
      <c r="E33" s="117"/>
      <c r="F33" s="118"/>
      <c r="G33" s="119"/>
      <c r="H33" s="114"/>
      <c r="I33" s="115"/>
      <c r="J33" s="116"/>
      <c r="K33" s="367"/>
      <c r="L33" s="133">
        <f>_xlfn.IFNA(VLOOKUP(CONCATENATE($L$5,$B33,$C33),SER!$A$6:$M$250,13,FALSE),0)</f>
        <v>0</v>
      </c>
      <c r="M33" s="133">
        <f>_xlfn.IFNA(VLOOKUP(CONCATENATE($M$5,$B33,$C33),'SC24'!$A$6:$N$160,13,FALSE),0)</f>
        <v>0</v>
      </c>
      <c r="N33" s="133"/>
      <c r="O33" s="133">
        <f>_xlfn.IFNA(VLOOKUP(CONCATENATE($O$5,$B33,$C33),BUSS!$A$6:$M$162,13,FALSE),0)</f>
        <v>0</v>
      </c>
      <c r="P33" s="106"/>
    </row>
    <row r="34" spans="1:16" s="3" customFormat="1" x14ac:dyDescent="0.2">
      <c r="A34" s="402"/>
      <c r="B34" s="112"/>
      <c r="C34" s="117"/>
      <c r="D34" s="117"/>
      <c r="E34" s="117"/>
      <c r="F34" s="118"/>
      <c r="G34" s="119"/>
      <c r="H34" s="114"/>
      <c r="I34" s="115"/>
      <c r="J34" s="116"/>
      <c r="K34" s="367"/>
      <c r="L34" s="133">
        <f>_xlfn.IFNA(VLOOKUP(CONCATENATE($L$5,$B34,$C34),SER!$A$6:$M$250,13,FALSE),0)</f>
        <v>0</v>
      </c>
      <c r="M34" s="133">
        <f>_xlfn.IFNA(VLOOKUP(CONCATENATE($M$5,$B34,$C34),'SC24'!$A$6:$N$160,13,FALSE),0)</f>
        <v>0</v>
      </c>
      <c r="N34" s="133"/>
      <c r="O34" s="133">
        <f>_xlfn.IFNA(VLOOKUP(CONCATENATE($O$5,$B34,$C34),BUSS!$A$6:$M$162,13,FALSE),0)</f>
        <v>0</v>
      </c>
      <c r="P34" s="107"/>
    </row>
    <row r="35" spans="1:16" x14ac:dyDescent="0.2">
      <c r="A35" s="402"/>
      <c r="B35" s="112"/>
      <c r="C35" s="117"/>
      <c r="D35" s="117"/>
      <c r="E35" s="117"/>
      <c r="F35" s="118"/>
      <c r="G35" s="119"/>
      <c r="H35" s="114"/>
      <c r="I35" s="115"/>
      <c r="J35" s="116"/>
      <c r="K35" s="367"/>
      <c r="L35" s="133">
        <f>_xlfn.IFNA(VLOOKUP(CONCATENATE($L$5,$B35,$C35),SER!$A$6:$M$250,13,FALSE),0)</f>
        <v>0</v>
      </c>
      <c r="M35" s="133">
        <f>_xlfn.IFNA(VLOOKUP(CONCATENATE($M$5,$B35,$C35),'SC24'!$A$6:$N$160,13,FALSE),0)</f>
        <v>0</v>
      </c>
      <c r="N35" s="133"/>
      <c r="O35" s="133">
        <f>_xlfn.IFNA(VLOOKUP(CONCATENATE($O$5,$B35,$C35),BUSS!$A$6:$M$162,13,FALSE),0)</f>
        <v>0</v>
      </c>
      <c r="P35" s="107"/>
    </row>
    <row r="36" spans="1:16" x14ac:dyDescent="0.2">
      <c r="A36" s="402"/>
      <c r="B36" s="112"/>
      <c r="C36" s="117"/>
      <c r="D36" s="117"/>
      <c r="E36" s="117"/>
      <c r="F36" s="118"/>
      <c r="G36" s="119"/>
      <c r="H36" s="114"/>
      <c r="I36" s="115"/>
      <c r="J36" s="116"/>
      <c r="K36" s="367"/>
      <c r="L36" s="133">
        <f>_xlfn.IFNA(VLOOKUP(CONCATENATE($L$5,$B36,$C36),SER!$A$6:$M$250,13,FALSE),0)</f>
        <v>0</v>
      </c>
      <c r="M36" s="133">
        <f>_xlfn.IFNA(VLOOKUP(CONCATENATE($M$5,$B36,$C36),'SC24'!$A$6:$N$160,13,FALSE),0)</f>
        <v>0</v>
      </c>
      <c r="N36" s="133"/>
      <c r="O36" s="133">
        <f>_xlfn.IFNA(VLOOKUP(CONCATENATE($O$5,$B36,$C36),BUSS!$A$6:$M$162,13,FALSE),0)</f>
        <v>0</v>
      </c>
      <c r="P36" s="107"/>
    </row>
    <row r="37" spans="1:16" x14ac:dyDescent="0.2">
      <c r="A37" s="402"/>
      <c r="B37" s="112"/>
      <c r="C37" s="117"/>
      <c r="D37" s="113"/>
      <c r="E37" s="113"/>
      <c r="F37" s="118"/>
      <c r="G37" s="119"/>
      <c r="H37" s="114"/>
      <c r="I37" s="115"/>
      <c r="J37" s="116"/>
      <c r="K37" s="367"/>
      <c r="L37" s="133">
        <f>_xlfn.IFNA(VLOOKUP(CONCATENATE($L$5,$B37,$C37),SER!$A$6:$M$250,13,FALSE),0)</f>
        <v>0</v>
      </c>
      <c r="M37" s="133">
        <f>_xlfn.IFNA(VLOOKUP(CONCATENATE($M$5,$B37,$C37),'SC24'!$A$6:$N$160,13,FALSE),0)</f>
        <v>0</v>
      </c>
      <c r="N37" s="133"/>
      <c r="O37" s="133">
        <f>_xlfn.IFNA(VLOOKUP(CONCATENATE($O$5,$B37,$C37),BUSS!$A$6:$M$162,13,FALSE),0)</f>
        <v>0</v>
      </c>
      <c r="P37" s="107"/>
    </row>
    <row r="38" spans="1:16" x14ac:dyDescent="0.2">
      <c r="A38" s="402"/>
      <c r="B38" s="112"/>
      <c r="C38" s="117"/>
      <c r="D38" s="117"/>
      <c r="E38" s="117"/>
      <c r="F38" s="118"/>
      <c r="G38" s="119"/>
      <c r="H38" s="114"/>
      <c r="I38" s="115"/>
      <c r="J38" s="116"/>
      <c r="K38" s="367"/>
      <c r="L38" s="133">
        <f>_xlfn.IFNA(VLOOKUP(CONCATENATE($L$5,$B38,$C38),SER!$A$6:$M$250,13,FALSE),0)</f>
        <v>0</v>
      </c>
      <c r="M38" s="133">
        <f>_xlfn.IFNA(VLOOKUP(CONCATENATE($M$5,$B38,$C38),'SC24'!$A$6:$N$160,13,FALSE),0)</f>
        <v>0</v>
      </c>
      <c r="N38" s="133"/>
      <c r="O38" s="133">
        <f>_xlfn.IFNA(VLOOKUP(CONCATENATE($O$5,$B38,$C38),BUSS!$A$6:$M$162,13,FALSE),0)</f>
        <v>0</v>
      </c>
      <c r="P38" s="107"/>
    </row>
    <row r="39" spans="1:16" x14ac:dyDescent="0.2">
      <c r="A39" s="402"/>
      <c r="B39" s="112"/>
      <c r="C39" s="117"/>
      <c r="D39" s="117"/>
      <c r="E39" s="117"/>
      <c r="F39" s="118"/>
      <c r="G39" s="119"/>
      <c r="H39" s="114"/>
      <c r="I39" s="115"/>
      <c r="J39" s="116"/>
      <c r="K39" s="367"/>
      <c r="L39" s="133">
        <f>_xlfn.IFNA(VLOOKUP(CONCATENATE($L$5,$B39,$C39),SER!$A$6:$M$250,13,FALSE),0)</f>
        <v>0</v>
      </c>
      <c r="M39" s="133">
        <f>_xlfn.IFNA(VLOOKUP(CONCATENATE($M$5,$B39,$C39),'SC24'!$A$6:$N$160,13,FALSE),0)</f>
        <v>0</v>
      </c>
      <c r="N39" s="133"/>
      <c r="O39" s="133">
        <f>_xlfn.IFNA(VLOOKUP(CONCATENATE($O$5,$B39,$C39),BUSS!$A$6:$M$162,13,FALSE),0)</f>
        <v>0</v>
      </c>
      <c r="P39" s="107"/>
    </row>
    <row r="40" spans="1:16" x14ac:dyDescent="0.2">
      <c r="A40" s="402"/>
      <c r="B40" s="112"/>
      <c r="C40" s="117"/>
      <c r="D40" s="117"/>
      <c r="E40" s="117"/>
      <c r="F40" s="118"/>
      <c r="G40" s="119"/>
      <c r="H40" s="114"/>
      <c r="I40" s="115"/>
      <c r="J40" s="116"/>
      <c r="K40" s="367"/>
      <c r="L40" s="133">
        <f>_xlfn.IFNA(VLOOKUP(CONCATENATE($L$5,$B40,$C40),SER!$A$6:$M$250,13,FALSE),0)</f>
        <v>0</v>
      </c>
      <c r="M40" s="133">
        <f>_xlfn.IFNA(VLOOKUP(CONCATENATE($M$5,$B40,$C40),'SC24'!$A$6:$N$160,13,FALSE),0)</f>
        <v>0</v>
      </c>
      <c r="N40" s="133"/>
      <c r="O40" s="133">
        <f>_xlfn.IFNA(VLOOKUP(CONCATENATE($O$5,$B40,$C40),BUSS!$A$6:$M$162,13,FALSE),0)</f>
        <v>0</v>
      </c>
      <c r="P40" s="106"/>
    </row>
    <row r="41" spans="1:16" x14ac:dyDescent="0.2">
      <c r="A41" s="402"/>
      <c r="B41" s="112"/>
      <c r="C41" s="117"/>
      <c r="D41" s="117"/>
      <c r="E41" s="117"/>
      <c r="F41" s="118"/>
      <c r="G41" s="119"/>
      <c r="H41" s="114"/>
      <c r="I41" s="115"/>
      <c r="J41" s="116"/>
      <c r="K41" s="367"/>
      <c r="L41" s="133">
        <f>_xlfn.IFNA(VLOOKUP(CONCATENATE($L$5,$B41,$C41),SER!$A$6:$M$250,13,FALSE),0)</f>
        <v>0</v>
      </c>
      <c r="M41" s="133">
        <f>_xlfn.IFNA(VLOOKUP(CONCATENATE($M$5,$B41,$C41),'SC24'!$A$6:$N$160,13,FALSE),0)</f>
        <v>0</v>
      </c>
      <c r="N41" s="133"/>
      <c r="O41" s="133">
        <f>_xlfn.IFNA(VLOOKUP(CONCATENATE($O$5,$B41,$C41),BUSS!$A$6:$M$162,13,FALSE),0)</f>
        <v>0</v>
      </c>
      <c r="P41" s="106"/>
    </row>
    <row r="42" spans="1:16" x14ac:dyDescent="0.2">
      <c r="A42" s="402"/>
      <c r="B42" s="112"/>
      <c r="C42" s="117"/>
      <c r="D42" s="117"/>
      <c r="E42" s="117"/>
      <c r="F42" s="118"/>
      <c r="G42" s="119"/>
      <c r="H42" s="114"/>
      <c r="I42" s="115"/>
      <c r="J42" s="116"/>
      <c r="K42" s="367"/>
      <c r="L42" s="133">
        <f>_xlfn.IFNA(VLOOKUP(CONCATENATE($L$5,$B42,$C42),SER!$A$6:$M$250,13,FALSE),0)</f>
        <v>0</v>
      </c>
      <c r="M42" s="133">
        <f>_xlfn.IFNA(VLOOKUP(CONCATENATE($M$5,$B42,$C42),'SC24'!$A$6:$N$160,13,FALSE),0)</f>
        <v>0</v>
      </c>
      <c r="N42" s="133"/>
      <c r="O42" s="133">
        <f>_xlfn.IFNA(VLOOKUP(CONCATENATE($O$5,$B42,$C42),BUSS!$A$6:$M$162,13,FALSE),0)</f>
        <v>0</v>
      </c>
      <c r="P42" s="106"/>
    </row>
    <row r="43" spans="1:16" x14ac:dyDescent="0.2">
      <c r="A43" s="402"/>
      <c r="B43" s="112"/>
      <c r="C43" s="117"/>
      <c r="D43" s="117"/>
      <c r="E43" s="117"/>
      <c r="F43" s="118"/>
      <c r="G43" s="119"/>
      <c r="H43" s="114"/>
      <c r="I43" s="115"/>
      <c r="J43" s="116"/>
      <c r="K43" s="367"/>
      <c r="L43" s="133">
        <f>_xlfn.IFNA(VLOOKUP(CONCATENATE($L$5,$B43,$C43),SER!$A$6:$M$250,13,FALSE),0)</f>
        <v>0</v>
      </c>
      <c r="M43" s="133">
        <f>_xlfn.IFNA(VLOOKUP(CONCATENATE($M$5,$B43,$C43),'SC24'!$A$6:$N$160,13,FALSE),0)</f>
        <v>0</v>
      </c>
      <c r="N43" s="133"/>
      <c r="O43" s="133">
        <f>_xlfn.IFNA(VLOOKUP(CONCATENATE($O$5,$B43,$C43),BUSS!$A$6:$M$162,13,FALSE),0)</f>
        <v>0</v>
      </c>
      <c r="P43" s="106"/>
    </row>
    <row r="44" spans="1:16" x14ac:dyDescent="0.2">
      <c r="A44" s="402"/>
      <c r="B44" s="112" t="s">
        <v>52</v>
      </c>
      <c r="C44" s="117" t="s">
        <v>52</v>
      </c>
      <c r="D44" s="117"/>
      <c r="E44" s="117"/>
      <c r="F44" s="118"/>
      <c r="G44" s="119"/>
      <c r="H44" s="114"/>
      <c r="I44" s="115"/>
      <c r="J44" s="116"/>
      <c r="K44" s="367"/>
      <c r="L44" s="133">
        <f>_xlfn.IFNA(VLOOKUP(CONCATENATE($L$5,$B44,$C44),SER!$A$6:$M$250,13,FALSE),0)</f>
        <v>0</v>
      </c>
      <c r="M44" s="133">
        <f>_xlfn.IFNA(VLOOKUP(CONCATENATE($M$5,$B44,$C44),'SC24'!$A$6:$N$160,13,FALSE),0)</f>
        <v>0</v>
      </c>
      <c r="N44" s="133"/>
      <c r="O44" s="133">
        <f>_xlfn.IFNA(VLOOKUP(CONCATENATE($O$5,$B44,$C44),BUSS!$A$6:$M$162,13,FALSE),0)</f>
        <v>0</v>
      </c>
      <c r="P44" s="106"/>
    </row>
    <row r="45" spans="1:16" x14ac:dyDescent="0.2">
      <c r="A45" s="402"/>
      <c r="B45" s="112" t="s">
        <v>52</v>
      </c>
      <c r="C45" s="117" t="s">
        <v>52</v>
      </c>
      <c r="D45" s="117"/>
      <c r="E45" s="117"/>
      <c r="F45" s="118"/>
      <c r="G45" s="119"/>
      <c r="H45" s="114"/>
      <c r="I45" s="115"/>
      <c r="J45" s="116"/>
      <c r="K45" s="367"/>
      <c r="L45" s="133">
        <f>_xlfn.IFNA(VLOOKUP(CONCATENATE($L$5,$B45,$C45),SER!$A$6:$M$250,13,FALSE),0)</f>
        <v>0</v>
      </c>
      <c r="M45" s="133">
        <f>_xlfn.IFNA(VLOOKUP(CONCATENATE($M$5,$B45,$C45),'SC24'!$A$6:$N$160,13,FALSE),0)</f>
        <v>0</v>
      </c>
      <c r="N45" s="133"/>
      <c r="O45" s="133">
        <f>_xlfn.IFNA(VLOOKUP(CONCATENATE($O$5,$B45,$C45),BUSS!$A$6:$M$162,13,FALSE),0)</f>
        <v>0</v>
      </c>
      <c r="P45" s="106"/>
    </row>
    <row r="46" spans="1:16" x14ac:dyDescent="0.2">
      <c r="A46" s="402"/>
      <c r="B46" s="112" t="s">
        <v>52</v>
      </c>
      <c r="C46" s="117" t="s">
        <v>52</v>
      </c>
      <c r="D46" s="113"/>
      <c r="E46" s="113"/>
      <c r="F46" s="118"/>
      <c r="G46" s="119"/>
      <c r="H46" s="114"/>
      <c r="I46" s="115"/>
      <c r="J46" s="116"/>
      <c r="K46" s="367"/>
      <c r="L46" s="133">
        <f>_xlfn.IFNA(VLOOKUP(CONCATENATE($L$5,$B46,$C46),SER!$A$6:$M$250,13,FALSE),0)</f>
        <v>0</v>
      </c>
      <c r="M46" s="133">
        <f>_xlfn.IFNA(VLOOKUP(CONCATENATE($M$5,$B46,$C46),'SC24'!$A$6:$N$160,13,FALSE),0)</f>
        <v>0</v>
      </c>
      <c r="N46" s="133"/>
      <c r="O46" s="133">
        <f>_xlfn.IFNA(VLOOKUP(CONCATENATE($O$5,$B46,$C46),BUSS!$A$6:$M$162,13,FALSE),0)</f>
        <v>0</v>
      </c>
      <c r="P46" s="106"/>
    </row>
    <row r="47" spans="1:16" x14ac:dyDescent="0.2">
      <c r="A47" s="402"/>
      <c r="B47" s="112" t="s">
        <v>52</v>
      </c>
      <c r="C47" s="117" t="s">
        <v>52</v>
      </c>
      <c r="D47" s="117"/>
      <c r="E47" s="117"/>
      <c r="F47" s="118"/>
      <c r="G47" s="119"/>
      <c r="H47" s="114"/>
      <c r="I47" s="115"/>
      <c r="J47" s="116"/>
      <c r="K47" s="367"/>
      <c r="L47" s="133">
        <f>_xlfn.IFNA(VLOOKUP(CONCATENATE($L$5,$B47,$C47),SER!$A$6:$M$250,13,FALSE),0)</f>
        <v>0</v>
      </c>
      <c r="M47" s="133">
        <f>_xlfn.IFNA(VLOOKUP(CONCATENATE($M$5,$B47,$C47),'SC24'!$A$6:$N$160,13,FALSE),0)</f>
        <v>0</v>
      </c>
      <c r="N47" s="133"/>
      <c r="O47" s="133">
        <f>_xlfn.IFNA(VLOOKUP(CONCATENATE($O$5,$B47,$C47),BUSS!$A$6:$M$162,13,FALSE),0)</f>
        <v>0</v>
      </c>
      <c r="P47" s="106"/>
    </row>
    <row r="48" spans="1:16" x14ac:dyDescent="0.2">
      <c r="A48" s="402"/>
      <c r="B48" s="112" t="s">
        <v>52</v>
      </c>
      <c r="C48" s="117" t="s">
        <v>52</v>
      </c>
      <c r="D48" s="117"/>
      <c r="E48" s="117"/>
      <c r="F48" s="118"/>
      <c r="G48" s="119"/>
      <c r="H48" s="114"/>
      <c r="I48" s="115"/>
      <c r="J48" s="116"/>
      <c r="K48" s="367"/>
      <c r="L48" s="133">
        <f>_xlfn.IFNA(VLOOKUP(CONCATENATE($L$5,$B48,$C48),SER!$A$6:$M$250,13,FALSE),0)</f>
        <v>0</v>
      </c>
      <c r="M48" s="133">
        <f>_xlfn.IFNA(VLOOKUP(CONCATENATE($M$5,$B48,$C48),'SC24'!$A$6:$N$160,13,FALSE),0)</f>
        <v>0</v>
      </c>
      <c r="N48" s="133"/>
      <c r="O48" s="133">
        <f>_xlfn.IFNA(VLOOKUP(CONCATENATE($O$5,$B48,$C48),BUSS!$A$6:$M$162,13,FALSE),0)</f>
        <v>0</v>
      </c>
      <c r="P48" s="106"/>
    </row>
    <row r="49" spans="1:16" x14ac:dyDescent="0.2">
      <c r="A49" s="402"/>
      <c r="B49" s="112" t="s">
        <v>52</v>
      </c>
      <c r="C49" s="117" t="s">
        <v>52</v>
      </c>
      <c r="D49" s="117"/>
      <c r="E49" s="117"/>
      <c r="F49" s="118"/>
      <c r="G49" s="119"/>
      <c r="H49" s="114"/>
      <c r="I49" s="115"/>
      <c r="J49" s="116"/>
      <c r="K49" s="367"/>
      <c r="L49" s="133">
        <f>_xlfn.IFNA(VLOOKUP(CONCATENATE($L$5,$B49,$C49),SER!$A$6:$M$250,13,FALSE),0)</f>
        <v>0</v>
      </c>
      <c r="M49" s="133">
        <f>_xlfn.IFNA(VLOOKUP(CONCATENATE($M$5,$B49,$C49),'SC24'!$A$6:$N$160,13,FALSE),0)</f>
        <v>0</v>
      </c>
      <c r="N49" s="133"/>
      <c r="O49" s="133">
        <f>_xlfn.IFNA(VLOOKUP(CONCATENATE($O$5,$B49,$C49),BUSS!$A$6:$M$162,13,FALSE),0)</f>
        <v>0</v>
      </c>
      <c r="P49" s="106"/>
    </row>
    <row r="50" spans="1:16" x14ac:dyDescent="0.2">
      <c r="A50" s="402"/>
      <c r="B50" s="112" t="s">
        <v>52</v>
      </c>
      <c r="C50" s="117" t="s">
        <v>52</v>
      </c>
      <c r="D50" s="117"/>
      <c r="E50" s="117"/>
      <c r="F50" s="118"/>
      <c r="G50" s="119"/>
      <c r="H50" s="114"/>
      <c r="I50" s="115"/>
      <c r="J50" s="116"/>
      <c r="K50" s="367"/>
      <c r="L50" s="133">
        <f>_xlfn.IFNA(VLOOKUP(CONCATENATE($L$5,$B50,$C50),SER!$A$6:$M$250,13,FALSE),0)</f>
        <v>0</v>
      </c>
      <c r="M50" s="133">
        <f>_xlfn.IFNA(VLOOKUP(CONCATENATE($M$5,$B50,$C50),'SC24'!$A$6:$N$160,13,FALSE),0)</f>
        <v>0</v>
      </c>
      <c r="N50" s="133"/>
      <c r="O50" s="133">
        <f>_xlfn.IFNA(VLOOKUP(CONCATENATE($O$5,$B50,$C50),BUSS!$A$6:$M$162,13,FALSE),0)</f>
        <v>0</v>
      </c>
      <c r="P50" s="106"/>
    </row>
    <row r="51" spans="1:16" x14ac:dyDescent="0.2">
      <c r="A51" s="402"/>
      <c r="B51" s="112" t="s">
        <v>52</v>
      </c>
      <c r="C51" s="117" t="s">
        <v>52</v>
      </c>
      <c r="D51" s="117"/>
      <c r="E51" s="117"/>
      <c r="F51" s="118"/>
      <c r="G51" s="119"/>
      <c r="H51" s="114"/>
      <c r="I51" s="115"/>
      <c r="J51" s="116"/>
      <c r="K51" s="367"/>
      <c r="L51" s="133">
        <f>_xlfn.IFNA(VLOOKUP(CONCATENATE($L$5,$B51,$C51),SER!$A$6:$M$250,13,FALSE),0)</f>
        <v>0</v>
      </c>
      <c r="M51" s="133">
        <f>_xlfn.IFNA(VLOOKUP(CONCATENATE($M$5,$B51,$C51),'SC24'!$A$6:$N$160,13,FALSE),0)</f>
        <v>0</v>
      </c>
      <c r="N51" s="133"/>
      <c r="O51" s="133">
        <f>_xlfn.IFNA(VLOOKUP(CONCATENATE($O$5,$B51,$C51),BUSS!$A$6:$M$162,13,FALSE),0)</f>
        <v>0</v>
      </c>
      <c r="P51" s="106"/>
    </row>
    <row r="52" spans="1:16" x14ac:dyDescent="0.2">
      <c r="A52" s="402"/>
      <c r="B52" s="112" t="s">
        <v>52</v>
      </c>
      <c r="C52" s="117" t="s">
        <v>52</v>
      </c>
      <c r="D52" s="117"/>
      <c r="E52" s="117"/>
      <c r="F52" s="118"/>
      <c r="G52" s="119"/>
      <c r="H52" s="114"/>
      <c r="I52" s="115"/>
      <c r="J52" s="116"/>
      <c r="K52" s="367"/>
      <c r="L52" s="133">
        <f>_xlfn.IFNA(VLOOKUP(CONCATENATE($L$5,$B52,$C52),SER!$A$6:$M$250,13,FALSE),0)</f>
        <v>0</v>
      </c>
      <c r="M52" s="133">
        <f>_xlfn.IFNA(VLOOKUP(CONCATENATE($M$5,$B52,$C52),'SC24'!$A$6:$N$160,13,FALSE),0)</f>
        <v>0</v>
      </c>
      <c r="N52" s="133"/>
      <c r="O52" s="133">
        <f>_xlfn.IFNA(VLOOKUP(CONCATENATE($O$5,$B52,$C52),BUSS!$A$6:$M$162,13,FALSE),0)</f>
        <v>0</v>
      </c>
      <c r="P52" s="106"/>
    </row>
    <row r="53" spans="1:16" x14ac:dyDescent="0.2">
      <c r="A53" s="402"/>
      <c r="B53" s="112" t="s">
        <v>52</v>
      </c>
      <c r="C53" s="117" t="s">
        <v>52</v>
      </c>
      <c r="D53" s="117"/>
      <c r="E53" s="117"/>
      <c r="F53" s="118"/>
      <c r="G53" s="119"/>
      <c r="H53" s="114"/>
      <c r="I53" s="115"/>
      <c r="J53" s="116"/>
      <c r="K53" s="367"/>
      <c r="L53" s="133">
        <f>_xlfn.IFNA(VLOOKUP(CONCATENATE($L$5,$B53,$C53),SER!$A$6:$M$250,13,FALSE),0)</f>
        <v>0</v>
      </c>
      <c r="M53" s="133">
        <f>_xlfn.IFNA(VLOOKUP(CONCATENATE($M$5,$B53,$C53),'SC24'!$A$6:$N$160,13,FALSE),0)</f>
        <v>0</v>
      </c>
      <c r="N53" s="133"/>
      <c r="O53" s="133">
        <f>_xlfn.IFNA(VLOOKUP(CONCATENATE($O$5,$B53,$C53),BUSS!$A$6:$M$162,13,FALSE),0)</f>
        <v>0</v>
      </c>
      <c r="P53" s="106"/>
    </row>
    <row r="54" spans="1:16" x14ac:dyDescent="0.2">
      <c r="A54" s="402"/>
      <c r="B54" s="112" t="s">
        <v>52</v>
      </c>
      <c r="C54" s="117" t="s">
        <v>52</v>
      </c>
      <c r="D54" s="117"/>
      <c r="E54" s="117"/>
      <c r="F54" s="118"/>
      <c r="G54" s="119"/>
      <c r="H54" s="114"/>
      <c r="I54" s="115"/>
      <c r="J54" s="116"/>
      <c r="K54" s="367"/>
      <c r="L54" s="133">
        <f>_xlfn.IFNA(VLOOKUP(CONCATENATE($L$5,$B54,$C54),SER!$A$6:$M$250,13,FALSE),0)</f>
        <v>0</v>
      </c>
      <c r="M54" s="133">
        <f>_xlfn.IFNA(VLOOKUP(CONCATENATE($M$5,$B54,$C54),'SC24'!$A$6:$N$160,13,FALSE),0)</f>
        <v>0</v>
      </c>
      <c r="N54" s="133"/>
      <c r="O54" s="133">
        <f>_xlfn.IFNA(VLOOKUP(CONCATENATE($O$5,$B54,$C54),BUSS!$A$6:$M$162,13,FALSE),0)</f>
        <v>0</v>
      </c>
      <c r="P54" s="106"/>
    </row>
    <row r="55" spans="1:16" x14ac:dyDescent="0.2">
      <c r="A55" s="402"/>
      <c r="B55" s="112" t="s">
        <v>52</v>
      </c>
      <c r="C55" s="117" t="s">
        <v>52</v>
      </c>
      <c r="D55" s="117"/>
      <c r="E55" s="117"/>
      <c r="F55" s="118"/>
      <c r="G55" s="119"/>
      <c r="H55" s="114"/>
      <c r="I55" s="115"/>
      <c r="J55" s="116"/>
      <c r="K55" s="367"/>
      <c r="L55" s="133">
        <f>_xlfn.IFNA(VLOOKUP(CONCATENATE($L$5,$B55,$C55),SER!$A$6:$M$250,13,FALSE),0)</f>
        <v>0</v>
      </c>
      <c r="M55" s="133">
        <f>_xlfn.IFNA(VLOOKUP(CONCATENATE($M$5,$B55,$C55),'SC24'!$A$6:$N$160,13,FALSE),0)</f>
        <v>0</v>
      </c>
      <c r="N55" s="133"/>
      <c r="O55" s="133">
        <f>_xlfn.IFNA(VLOOKUP(CONCATENATE($O$5,$B55,$C55),BUSS!$A$6:$M$162,13,FALSE),0)</f>
        <v>0</v>
      </c>
      <c r="P55" s="106"/>
    </row>
    <row r="56" spans="1:16" x14ac:dyDescent="0.2">
      <c r="A56" s="402"/>
      <c r="B56" s="112" t="s">
        <v>52</v>
      </c>
      <c r="C56" s="117" t="s">
        <v>52</v>
      </c>
      <c r="D56" s="117"/>
      <c r="E56" s="117"/>
      <c r="F56" s="118"/>
      <c r="G56" s="119"/>
      <c r="H56" s="114"/>
      <c r="I56" s="115"/>
      <c r="J56" s="116"/>
      <c r="K56" s="367"/>
      <c r="L56" s="133">
        <f>_xlfn.IFNA(VLOOKUP(CONCATENATE($L$5,$B56,$C56),SER!$A$6:$M$250,13,FALSE),0)</f>
        <v>0</v>
      </c>
      <c r="M56" s="133">
        <f>_xlfn.IFNA(VLOOKUP(CONCATENATE($M$5,$B56,$C56),'SC24'!$A$6:$N$160,13,FALSE),0)</f>
        <v>0</v>
      </c>
      <c r="N56" s="133"/>
      <c r="O56" s="133">
        <f>_xlfn.IFNA(VLOOKUP(CONCATENATE($O$5,$B56,$C56),BUSS!$A$6:$M$162,13,FALSE),0)</f>
        <v>0</v>
      </c>
      <c r="P56" s="106"/>
    </row>
    <row r="57" spans="1:16" x14ac:dyDescent="0.2">
      <c r="A57" s="402"/>
      <c r="B57" s="112" t="s">
        <v>52</v>
      </c>
      <c r="C57" s="117" t="s">
        <v>52</v>
      </c>
      <c r="D57" s="117"/>
      <c r="E57" s="117"/>
      <c r="F57" s="118"/>
      <c r="G57" s="119"/>
      <c r="H57" s="114"/>
      <c r="I57" s="115"/>
      <c r="J57" s="116"/>
      <c r="K57" s="367"/>
      <c r="L57" s="133">
        <f>_xlfn.IFNA(VLOOKUP(CONCATENATE($L$5,$B57,$C57),SER!$A$6:$M$250,13,FALSE),0)</f>
        <v>0</v>
      </c>
      <c r="M57" s="133">
        <f>_xlfn.IFNA(VLOOKUP(CONCATENATE($M$5,$B57,$C57),'SC24'!$A$6:$N$160,13,FALSE),0)</f>
        <v>0</v>
      </c>
      <c r="N57" s="133"/>
      <c r="O57" s="133">
        <f>_xlfn.IFNA(VLOOKUP(CONCATENATE($O$5,$B57,$C57),BUSS!$A$6:$M$162,13,FALSE),0)</f>
        <v>0</v>
      </c>
      <c r="P57" s="106"/>
    </row>
    <row r="58" spans="1:16" x14ac:dyDescent="0.2">
      <c r="A58" s="402"/>
      <c r="B58" s="112" t="s">
        <v>52</v>
      </c>
      <c r="C58" s="117" t="s">
        <v>52</v>
      </c>
      <c r="D58" s="117"/>
      <c r="E58" s="117"/>
      <c r="F58" s="118"/>
      <c r="G58" s="119"/>
      <c r="H58" s="114"/>
      <c r="I58" s="115"/>
      <c r="J58" s="116"/>
      <c r="K58" s="367"/>
      <c r="L58" s="133">
        <f>_xlfn.IFNA(VLOOKUP(CONCATENATE($L$5,$B58,$C58),SER!$A$6:$M$250,13,FALSE),0)</f>
        <v>0</v>
      </c>
      <c r="M58" s="133">
        <f>_xlfn.IFNA(VLOOKUP(CONCATENATE($M$5,$B58,$C58),'SC24'!$A$6:$N$160,13,FALSE),0)</f>
        <v>0</v>
      </c>
      <c r="N58" s="133"/>
      <c r="O58" s="133">
        <f>_xlfn.IFNA(VLOOKUP(CONCATENATE($O$5,$B58,$C58),BUSS!$A$6:$M$162,13,FALSE),0)</f>
        <v>0</v>
      </c>
      <c r="P58" s="106"/>
    </row>
    <row r="59" spans="1:16" x14ac:dyDescent="0.2">
      <c r="A59" s="402"/>
      <c r="B59" s="112" t="s">
        <v>52</v>
      </c>
      <c r="C59" s="117" t="s">
        <v>52</v>
      </c>
      <c r="D59" s="117"/>
      <c r="E59" s="117"/>
      <c r="F59" s="118"/>
      <c r="G59" s="119"/>
      <c r="H59" s="114"/>
      <c r="I59" s="115"/>
      <c r="J59" s="116"/>
      <c r="K59" s="367"/>
      <c r="L59" s="133">
        <f>_xlfn.IFNA(VLOOKUP(CONCATENATE($L$5,$B59,$C59),SER!$A$6:$M$250,13,FALSE),0)</f>
        <v>0</v>
      </c>
      <c r="M59" s="133">
        <f>_xlfn.IFNA(VLOOKUP(CONCATENATE($M$5,$B59,$C59),'SC24'!$A$6:$N$160,13,FALSE),0)</f>
        <v>0</v>
      </c>
      <c r="N59" s="133"/>
      <c r="O59" s="133">
        <f>_xlfn.IFNA(VLOOKUP(CONCATENATE($O$5,$B59,$C59),BUSS!$A$6:$M$162,13,FALSE),0)</f>
        <v>0</v>
      </c>
      <c r="P59" s="106"/>
    </row>
    <row r="60" spans="1:16" x14ac:dyDescent="0.2">
      <c r="A60" s="402"/>
      <c r="B60" s="112" t="s">
        <v>52</v>
      </c>
      <c r="C60" s="117" t="s">
        <v>52</v>
      </c>
      <c r="D60" s="117"/>
      <c r="E60" s="117"/>
      <c r="F60" s="118"/>
      <c r="G60" s="119"/>
      <c r="H60" s="114"/>
      <c r="I60" s="115"/>
      <c r="J60" s="116"/>
      <c r="K60" s="367"/>
      <c r="L60" s="133">
        <f>_xlfn.IFNA(VLOOKUP(CONCATENATE($L$5,$B60,$C60),SER!$A$6:$M$250,13,FALSE),0)</f>
        <v>0</v>
      </c>
      <c r="M60" s="133">
        <f>_xlfn.IFNA(VLOOKUP(CONCATENATE($M$5,$B60,$C60),'SC24'!$A$6:$N$160,13,FALSE),0)</f>
        <v>0</v>
      </c>
      <c r="N60" s="133"/>
      <c r="O60" s="133">
        <f>_xlfn.IFNA(VLOOKUP(CONCATENATE($O$5,$B60,$C60),BUSS!$A$6:$M$162,13,FALSE),0)</f>
        <v>0</v>
      </c>
      <c r="P60" s="106"/>
    </row>
    <row r="61" spans="1:16" x14ac:dyDescent="0.2">
      <c r="A61" s="402"/>
      <c r="B61" s="112" t="s">
        <v>52</v>
      </c>
      <c r="C61" s="117" t="s">
        <v>52</v>
      </c>
      <c r="D61" s="117"/>
      <c r="E61" s="117"/>
      <c r="F61" s="118"/>
      <c r="G61" s="119"/>
      <c r="H61" s="114"/>
      <c r="I61" s="115"/>
      <c r="J61" s="116"/>
      <c r="K61" s="367"/>
      <c r="L61" s="133">
        <f>_xlfn.IFNA(VLOOKUP(CONCATENATE($L$5,$B61,$C61),SER!$A$6:$M$250,13,FALSE),0)</f>
        <v>0</v>
      </c>
      <c r="M61" s="133">
        <f>_xlfn.IFNA(VLOOKUP(CONCATENATE($M$5,$B61,$C61),'SC24'!$A$6:$N$160,13,FALSE),0)</f>
        <v>0</v>
      </c>
      <c r="N61" s="133"/>
      <c r="O61" s="133">
        <f>_xlfn.IFNA(VLOOKUP(CONCATENATE($O$5,$B61,$C61),BUSS!$A$6:$M$162,13,FALSE),0)</f>
        <v>0</v>
      </c>
      <c r="P61" s="106"/>
    </row>
    <row r="62" spans="1:16" x14ac:dyDescent="0.2">
      <c r="A62" s="402"/>
      <c r="B62" s="112" t="s">
        <v>52</v>
      </c>
      <c r="C62" s="117" t="s">
        <v>52</v>
      </c>
      <c r="D62" s="117"/>
      <c r="E62" s="117"/>
      <c r="F62" s="118"/>
      <c r="G62" s="119"/>
      <c r="H62" s="114"/>
      <c r="I62" s="115"/>
      <c r="J62" s="116"/>
      <c r="K62" s="367"/>
      <c r="L62" s="133">
        <f>_xlfn.IFNA(VLOOKUP(CONCATENATE($L$5,$B62,$C62),SER!$A$6:$M$250,13,FALSE),0)</f>
        <v>0</v>
      </c>
      <c r="M62" s="133">
        <f>_xlfn.IFNA(VLOOKUP(CONCATENATE($M$5,$B62,$C62),'SC24'!$A$6:$N$160,13,FALSE),0)</f>
        <v>0</v>
      </c>
      <c r="N62" s="133"/>
      <c r="O62" s="133">
        <f>_xlfn.IFNA(VLOOKUP(CONCATENATE($O$5,$B62,$C62),BUSS!$A$6:$M$162,13,FALSE),0)</f>
        <v>0</v>
      </c>
      <c r="P62" s="106"/>
    </row>
    <row r="63" spans="1:16" x14ac:dyDescent="0.2">
      <c r="A63" s="402"/>
      <c r="B63" s="112" t="s">
        <v>52</v>
      </c>
      <c r="C63" s="117" t="s">
        <v>52</v>
      </c>
      <c r="D63" s="117"/>
      <c r="E63" s="117"/>
      <c r="F63" s="118"/>
      <c r="G63" s="119"/>
      <c r="H63" s="114"/>
      <c r="I63" s="115"/>
      <c r="J63" s="116"/>
      <c r="K63" s="367"/>
      <c r="L63" s="133">
        <f>_xlfn.IFNA(VLOOKUP(CONCATENATE($L$5,$B63,$C63),SER!$A$6:$M$250,13,FALSE),0)</f>
        <v>0</v>
      </c>
      <c r="M63" s="133">
        <f>_xlfn.IFNA(VLOOKUP(CONCATENATE($M$5,$B63,$C63),'SC24'!$A$6:$N$160,13,FALSE),0)</f>
        <v>0</v>
      </c>
      <c r="N63" s="133"/>
      <c r="O63" s="133">
        <f>_xlfn.IFNA(VLOOKUP(CONCATENATE($O$5,$B63,$C63),BUSS!$A$6:$M$162,13,FALSE),0)</f>
        <v>0</v>
      </c>
      <c r="P63" s="106"/>
    </row>
    <row r="64" spans="1:16" x14ac:dyDescent="0.2">
      <c r="A64" s="402"/>
      <c r="B64" s="112" t="s">
        <v>52</v>
      </c>
      <c r="C64" s="117" t="s">
        <v>52</v>
      </c>
      <c r="D64" s="117"/>
      <c r="E64" s="117"/>
      <c r="F64" s="118"/>
      <c r="G64" s="119"/>
      <c r="H64" s="114"/>
      <c r="I64" s="115"/>
      <c r="J64" s="116"/>
      <c r="K64" s="367"/>
      <c r="L64" s="133">
        <f>_xlfn.IFNA(VLOOKUP(CONCATENATE($L$5,$B64,$C64),SER!$A$6:$M$250,13,FALSE),0)</f>
        <v>0</v>
      </c>
      <c r="M64" s="133">
        <f>_xlfn.IFNA(VLOOKUP(CONCATENATE($M$5,$B64,$C64),'SC24'!$A$6:$N$160,13,FALSE),0)</f>
        <v>0</v>
      </c>
      <c r="N64" s="133"/>
      <c r="O64" s="133">
        <f>_xlfn.IFNA(VLOOKUP(CONCATENATE($O$5,$B64,$C64),BUSS!$A$6:$M$162,13,FALSE),0)</f>
        <v>0</v>
      </c>
      <c r="P64" s="106"/>
    </row>
    <row r="65" spans="1:16" x14ac:dyDescent="0.2">
      <c r="A65" s="402"/>
      <c r="B65" s="112" t="s">
        <v>52</v>
      </c>
      <c r="C65" s="117" t="s">
        <v>52</v>
      </c>
      <c r="D65" s="117"/>
      <c r="E65" s="117"/>
      <c r="F65" s="118"/>
      <c r="G65" s="119"/>
      <c r="H65" s="114"/>
      <c r="I65" s="115"/>
      <c r="J65" s="116"/>
      <c r="K65" s="367"/>
      <c r="L65" s="133">
        <f>_xlfn.IFNA(VLOOKUP(CONCATENATE($L$5,$B65,$C65),SER!$A$6:$M$250,13,FALSE),0)</f>
        <v>0</v>
      </c>
      <c r="M65" s="133">
        <f>_xlfn.IFNA(VLOOKUP(CONCATENATE($M$5,$B65,$C65),'SC24'!$A$6:$N$160,13,FALSE),0)</f>
        <v>0</v>
      </c>
      <c r="N65" s="133"/>
      <c r="O65" s="133">
        <f>_xlfn.IFNA(VLOOKUP(CONCATENATE($O$5,$B65,$C65),BUSS!$A$6:$M$162,13,FALSE),0)</f>
        <v>0</v>
      </c>
      <c r="P65" s="106"/>
    </row>
    <row r="66" spans="1:16" x14ac:dyDescent="0.2">
      <c r="A66" s="402"/>
      <c r="B66" s="112" t="s">
        <v>52</v>
      </c>
      <c r="C66" s="117" t="s">
        <v>52</v>
      </c>
      <c r="D66" s="117"/>
      <c r="E66" s="117"/>
      <c r="F66" s="118"/>
      <c r="G66" s="119"/>
      <c r="H66" s="114"/>
      <c r="I66" s="115"/>
      <c r="J66" s="116"/>
      <c r="K66" s="367"/>
      <c r="L66" s="133">
        <f>_xlfn.IFNA(VLOOKUP(CONCATENATE($L$5,$B66,$C66),SER!$A$6:$M$250,13,FALSE),0)</f>
        <v>0</v>
      </c>
      <c r="M66" s="133">
        <f>_xlfn.IFNA(VLOOKUP(CONCATENATE($M$5,$B66,$C66),'SC24'!$A$6:$N$160,13,FALSE),0)</f>
        <v>0</v>
      </c>
      <c r="N66" s="133"/>
      <c r="O66" s="133">
        <f>_xlfn.IFNA(VLOOKUP(CONCATENATE($O$5,$B66,$C66),BUSS!$A$6:$M$162,13,FALSE),0)</f>
        <v>0</v>
      </c>
      <c r="P66" s="106"/>
    </row>
    <row r="67" spans="1:16" x14ac:dyDescent="0.2">
      <c r="A67" s="402"/>
      <c r="B67" s="112" t="s">
        <v>52</v>
      </c>
      <c r="C67" s="117" t="s">
        <v>52</v>
      </c>
      <c r="D67" s="117"/>
      <c r="E67" s="117"/>
      <c r="F67" s="118"/>
      <c r="G67" s="119"/>
      <c r="H67" s="114"/>
      <c r="I67" s="115"/>
      <c r="J67" s="116"/>
      <c r="K67" s="367"/>
      <c r="L67" s="133">
        <f>_xlfn.IFNA(VLOOKUP(CONCATENATE($L$5,$B67,$C67),SER!$A$6:$M$250,13,FALSE),0)</f>
        <v>0</v>
      </c>
      <c r="M67" s="133">
        <f>_xlfn.IFNA(VLOOKUP(CONCATENATE($M$5,$B67,$C67),'SC24'!$A$6:$N$160,13,FALSE),0)</f>
        <v>0</v>
      </c>
      <c r="N67" s="133"/>
      <c r="O67" s="133">
        <f>_xlfn.IFNA(VLOOKUP(CONCATENATE($O$5,$B67,$C67),BUSS!$A$6:$M$162,13,FALSE),0)</f>
        <v>0</v>
      </c>
      <c r="P67" s="107"/>
    </row>
    <row r="68" spans="1:16" x14ac:dyDescent="0.2">
      <c r="A68" s="402"/>
      <c r="B68" s="112" t="s">
        <v>52</v>
      </c>
      <c r="C68" s="117" t="s">
        <v>52</v>
      </c>
      <c r="D68" s="117"/>
      <c r="E68" s="117"/>
      <c r="F68" s="118"/>
      <c r="G68" s="119"/>
      <c r="H68" s="114"/>
      <c r="I68" s="115"/>
      <c r="J68" s="116"/>
      <c r="K68" s="367"/>
      <c r="L68" s="133">
        <f>_xlfn.IFNA(VLOOKUP(CONCATENATE($L$5,$B68,$C68),SER!$A$6:$M$250,13,FALSE),0)</f>
        <v>0</v>
      </c>
      <c r="M68" s="133">
        <f>_xlfn.IFNA(VLOOKUP(CONCATENATE($M$5,$B68,$C68),'SC24'!$A$6:$N$160,13,FALSE),0)</f>
        <v>0</v>
      </c>
      <c r="N68" s="133"/>
      <c r="O68" s="133">
        <f>_xlfn.IFNA(VLOOKUP(CONCATENATE($O$5,$B68,$C68),BUSS!$A$6:$M$162,13,FALSE),0)</f>
        <v>0</v>
      </c>
      <c r="P68" s="107"/>
    </row>
    <row r="69" spans="1:16" x14ac:dyDescent="0.2">
      <c r="A69" s="402"/>
      <c r="B69" s="112" t="s">
        <v>52</v>
      </c>
      <c r="C69" s="117" t="s">
        <v>52</v>
      </c>
      <c r="D69" s="117"/>
      <c r="E69" s="117"/>
      <c r="F69" s="118"/>
      <c r="G69" s="119"/>
      <c r="H69" s="114"/>
      <c r="I69" s="115"/>
      <c r="J69" s="116"/>
      <c r="K69" s="367"/>
      <c r="L69" s="133">
        <f>_xlfn.IFNA(VLOOKUP(CONCATENATE($L$5,$B69,$C69),SER!$A$6:$M$250,13,FALSE),0)</f>
        <v>0</v>
      </c>
      <c r="M69" s="133">
        <f>_xlfn.IFNA(VLOOKUP(CONCATENATE($M$5,$B69,$C69),'SC24'!$A$6:$N$160,13,FALSE),0)</f>
        <v>0</v>
      </c>
      <c r="N69" s="133"/>
      <c r="O69" s="133">
        <f>_xlfn.IFNA(VLOOKUP(CONCATENATE($O$5,$B69,$C69),BUSS!$A$6:$M$162,13,FALSE),0)</f>
        <v>0</v>
      </c>
      <c r="P69" s="107"/>
    </row>
    <row r="70" spans="1:16" x14ac:dyDescent="0.2">
      <c r="A70" s="402"/>
      <c r="B70" s="112" t="s">
        <v>52</v>
      </c>
      <c r="C70" s="117" t="s">
        <v>52</v>
      </c>
      <c r="D70" s="117"/>
      <c r="E70" s="117"/>
      <c r="F70" s="118"/>
      <c r="G70" s="119"/>
      <c r="H70" s="114"/>
      <c r="I70" s="115"/>
      <c r="J70" s="116"/>
      <c r="K70" s="368"/>
      <c r="L70" s="133">
        <f>_xlfn.IFNA(VLOOKUP(CONCATENATE($L$5,$B70,$C70),SER!$A$6:$M$250,13,FALSE),0)</f>
        <v>0</v>
      </c>
      <c r="M70" s="133">
        <f>_xlfn.IFNA(VLOOKUP(CONCATENATE($M$5,$B70,$C70),'SC24'!$A$6:$N$160,13,FALSE),0)</f>
        <v>0</v>
      </c>
      <c r="N70" s="133"/>
      <c r="O70" s="133">
        <f>_xlfn.IFNA(VLOOKUP(CONCATENATE($O$5,$B70,$C70),BUSS!$A$6:$M$162,13,FALSE),0)</f>
        <v>0</v>
      </c>
      <c r="P70" s="107"/>
    </row>
    <row r="71" spans="1:16" x14ac:dyDescent="0.2">
      <c r="A71" s="402"/>
      <c r="B71" s="112" t="s">
        <v>52</v>
      </c>
      <c r="C71" s="117" t="s">
        <v>52</v>
      </c>
      <c r="D71" s="117"/>
      <c r="E71" s="117"/>
      <c r="F71" s="118"/>
      <c r="G71" s="119"/>
      <c r="H71" s="114"/>
      <c r="I71" s="115"/>
      <c r="J71" s="116"/>
      <c r="K71" s="368"/>
      <c r="L71" s="133">
        <f>_xlfn.IFNA(VLOOKUP(CONCATENATE($L$5,$B71,$C71),SER!$A$6:$M$250,13,FALSE),0)</f>
        <v>0</v>
      </c>
      <c r="M71" s="133">
        <f>_xlfn.IFNA(VLOOKUP(CONCATENATE($M$5,$B71,$C71),'SC24'!$A$6:$N$160,13,FALSE),0)</f>
        <v>0</v>
      </c>
      <c r="N71" s="133"/>
      <c r="O71" s="133">
        <f>_xlfn.IFNA(VLOOKUP(CONCATENATE($O$5,$B71,$C71),BUSS!$A$6:$M$162,13,FALSE),0)</f>
        <v>0</v>
      </c>
      <c r="P71" s="106"/>
    </row>
    <row r="72" spans="1:16" x14ac:dyDescent="0.2">
      <c r="A72" s="402"/>
      <c r="B72" s="112" t="s">
        <v>52</v>
      </c>
      <c r="C72" s="117" t="s">
        <v>52</v>
      </c>
      <c r="D72" s="117"/>
      <c r="E72" s="117"/>
      <c r="F72" s="118"/>
      <c r="G72" s="119"/>
      <c r="H72" s="114"/>
      <c r="I72" s="115"/>
      <c r="J72" s="116"/>
      <c r="K72" s="368"/>
      <c r="L72" s="133">
        <f>_xlfn.IFNA(VLOOKUP(CONCATENATE($L$5,$B72,$C72),SER!$A$6:$M$250,13,FALSE),0)</f>
        <v>0</v>
      </c>
      <c r="M72" s="133">
        <f>_xlfn.IFNA(VLOOKUP(CONCATENATE($M$5,$B72,$C72),'SC24'!$A$6:$N$160,13,FALSE),0)</f>
        <v>0</v>
      </c>
      <c r="N72" s="133"/>
      <c r="O72" s="133">
        <f>_xlfn.IFNA(VLOOKUP(CONCATENATE($O$5,$B72,$C72),BUSS!$A$6:$M$162,13,FALSE),0)</f>
        <v>0</v>
      </c>
      <c r="P72" s="106"/>
    </row>
    <row r="73" spans="1:16" x14ac:dyDescent="0.2">
      <c r="A73" s="402"/>
      <c r="B73" s="112" t="s">
        <v>52</v>
      </c>
      <c r="C73" s="117" t="s">
        <v>52</v>
      </c>
      <c r="D73" s="117"/>
      <c r="E73" s="117"/>
      <c r="F73" s="118"/>
      <c r="G73" s="119"/>
      <c r="H73" s="114"/>
      <c r="I73" s="115"/>
      <c r="J73" s="116"/>
      <c r="K73" s="368"/>
      <c r="L73" s="133">
        <f>_xlfn.IFNA(VLOOKUP(CONCATENATE($L$5,$B73,$C73),SER!$A$6:$M$250,13,FALSE),0)</f>
        <v>0</v>
      </c>
      <c r="M73" s="133">
        <f>_xlfn.IFNA(VLOOKUP(CONCATENATE($M$5,$B73,$C73),'SC24'!$A$6:$N$160,13,FALSE),0)</f>
        <v>0</v>
      </c>
      <c r="N73" s="133"/>
      <c r="O73" s="133">
        <f>_xlfn.IFNA(VLOOKUP(CONCATENATE($O$5,$B73,$C73),BUSS!$A$6:$M$162,13,FALSE),0)</f>
        <v>0</v>
      </c>
      <c r="P73" s="107"/>
    </row>
    <row r="74" spans="1:16" x14ac:dyDescent="0.2">
      <c r="A74" s="402"/>
      <c r="B74" s="112" t="s">
        <v>52</v>
      </c>
      <c r="C74" s="117" t="s">
        <v>52</v>
      </c>
      <c r="D74" s="117"/>
      <c r="E74" s="117"/>
      <c r="F74" s="118"/>
      <c r="G74" s="119"/>
      <c r="H74" s="114"/>
      <c r="I74" s="115"/>
      <c r="J74" s="116"/>
      <c r="K74" s="368"/>
      <c r="L74" s="133">
        <f>_xlfn.IFNA(VLOOKUP(CONCATENATE($L$5,$B74,$C74),SER!$A$6:$M$250,13,FALSE),0)</f>
        <v>0</v>
      </c>
      <c r="M74" s="133">
        <f>_xlfn.IFNA(VLOOKUP(CONCATENATE($M$5,$B74,$C74),'SC24'!$A$6:$N$160,13,FALSE),0)</f>
        <v>0</v>
      </c>
      <c r="N74" s="133"/>
      <c r="O74" s="133">
        <f>_xlfn.IFNA(VLOOKUP(CONCATENATE($O$5,$B74,$C74),BUSS!$A$6:$M$162,13,FALSE),0)</f>
        <v>0</v>
      </c>
      <c r="P74" s="107"/>
    </row>
    <row r="75" spans="1:16" x14ac:dyDescent="0.2">
      <c r="A75" s="402"/>
      <c r="B75" s="112" t="s">
        <v>52</v>
      </c>
      <c r="C75" s="117" t="s">
        <v>52</v>
      </c>
      <c r="D75" s="117"/>
      <c r="E75" s="117"/>
      <c r="F75" s="118"/>
      <c r="G75" s="119"/>
      <c r="H75" s="114"/>
      <c r="I75" s="115"/>
      <c r="J75" s="116"/>
      <c r="K75" s="368"/>
      <c r="L75" s="133">
        <f>_xlfn.IFNA(VLOOKUP(CONCATENATE($L$5,$B75,$C75),SER!$A$6:$M$250,13,FALSE),0)</f>
        <v>0</v>
      </c>
      <c r="M75" s="133">
        <f>_xlfn.IFNA(VLOOKUP(CONCATENATE($M$5,$B75,$C75),'SC24'!$A$6:$N$160,13,FALSE),0)</f>
        <v>0</v>
      </c>
      <c r="N75" s="133"/>
      <c r="O75" s="133">
        <f>_xlfn.IFNA(VLOOKUP(CONCATENATE($O$5,$B75,$C75),BUSS!$A$6:$M$162,13,FALSE),0)</f>
        <v>0</v>
      </c>
      <c r="P75" s="107"/>
    </row>
    <row r="76" spans="1:16" x14ac:dyDescent="0.2">
      <c r="A76" s="402"/>
      <c r="B76" s="112" t="s">
        <v>52</v>
      </c>
      <c r="C76" s="117" t="s">
        <v>52</v>
      </c>
      <c r="D76" s="117"/>
      <c r="E76" s="117"/>
      <c r="F76" s="118"/>
      <c r="G76" s="119"/>
      <c r="H76" s="114"/>
      <c r="I76" s="115"/>
      <c r="J76" s="116"/>
      <c r="K76" s="368"/>
      <c r="L76" s="133">
        <f>_xlfn.IFNA(VLOOKUP(CONCATENATE($L$5,$B76,$C76),SER!$A$6:$M$250,13,FALSE),0)</f>
        <v>0</v>
      </c>
      <c r="M76" s="133">
        <f>_xlfn.IFNA(VLOOKUP(CONCATENATE($M$5,$B76,$C76),'SC24'!$A$6:$N$160,13,FALSE),0)</f>
        <v>0</v>
      </c>
      <c r="N76" s="133"/>
      <c r="O76" s="133">
        <f>_xlfn.IFNA(VLOOKUP(CONCATENATE($O$5,$B76,$C76),BUSS!$A$6:$M$162,13,FALSE),0)</f>
        <v>0</v>
      </c>
      <c r="P76" s="107"/>
    </row>
    <row r="77" spans="1:16" x14ac:dyDescent="0.2">
      <c r="A77" s="402"/>
      <c r="B77" s="112" t="s">
        <v>52</v>
      </c>
      <c r="C77" s="117" t="s">
        <v>52</v>
      </c>
      <c r="D77" s="117"/>
      <c r="E77" s="117"/>
      <c r="F77" s="118"/>
      <c r="G77" s="119"/>
      <c r="H77" s="114"/>
      <c r="I77" s="115"/>
      <c r="J77" s="116"/>
      <c r="K77" s="368"/>
      <c r="L77" s="133">
        <f>_xlfn.IFNA(VLOOKUP(CONCATENATE($L$5,$B77,$C77),SER!$A$6:$M$250,13,FALSE),0)</f>
        <v>0</v>
      </c>
      <c r="M77" s="133">
        <f>_xlfn.IFNA(VLOOKUP(CONCATENATE($M$5,$B77,$C77),'SC24'!$A$6:$N$160,13,FALSE),0)</f>
        <v>0</v>
      </c>
      <c r="N77" s="133"/>
      <c r="O77" s="133">
        <f>_xlfn.IFNA(VLOOKUP(CONCATENATE($O$5,$B77,$C77),BUSS!$A$6:$M$162,13,FALSE),0)</f>
        <v>0</v>
      </c>
      <c r="P77" s="106"/>
    </row>
    <row r="78" spans="1:16" x14ac:dyDescent="0.2">
      <c r="A78" s="402"/>
      <c r="B78" s="112" t="s">
        <v>52</v>
      </c>
      <c r="C78" s="117" t="s">
        <v>52</v>
      </c>
      <c r="D78" s="117"/>
      <c r="E78" s="117"/>
      <c r="F78" s="118"/>
      <c r="G78" s="119"/>
      <c r="H78" s="114"/>
      <c r="I78" s="115"/>
      <c r="J78" s="116"/>
      <c r="K78" s="368"/>
      <c r="L78" s="133">
        <f>_xlfn.IFNA(VLOOKUP(CONCATENATE($L$5,$B78,$C78),SER!$A$6:$M$250,13,FALSE),0)</f>
        <v>0</v>
      </c>
      <c r="M78" s="133">
        <f>_xlfn.IFNA(VLOOKUP(CONCATENATE($M$5,$B78,$C78),'SC24'!$A$6:$N$160,13,FALSE),0)</f>
        <v>0</v>
      </c>
      <c r="N78" s="133"/>
      <c r="O78" s="133">
        <f>_xlfn.IFNA(VLOOKUP(CONCATENATE($O$5,$B78,$C78),BUSS!$A$6:$M$162,13,FALSE),0)</f>
        <v>0</v>
      </c>
      <c r="P78" s="106"/>
    </row>
    <row r="79" spans="1:16" ht="13.5" thickBot="1" x14ac:dyDescent="0.25">
      <c r="A79" s="402"/>
      <c r="B79" s="120" t="s">
        <v>52</v>
      </c>
      <c r="C79" s="121" t="s">
        <v>52</v>
      </c>
      <c r="D79" s="121"/>
      <c r="E79" s="121"/>
      <c r="F79" s="122"/>
      <c r="G79" s="123"/>
      <c r="H79" s="124"/>
      <c r="I79" s="125"/>
      <c r="J79" s="126"/>
      <c r="K79" s="369"/>
      <c r="L79" s="134">
        <f>_xlfn.IFNA(VLOOKUP(CONCATENATE($L$5,$B79,$C79),SER!$A$6:$M$250,13,FALSE),0)</f>
        <v>0</v>
      </c>
      <c r="M79" s="134">
        <f>_xlfn.IFNA(VLOOKUP(CONCATENATE($M$5,$B79,$C79),'SC24'!$A$6:$N$160,13,FALSE),0)</f>
        <v>0</v>
      </c>
      <c r="N79" s="134"/>
      <c r="O79" s="134">
        <f>_xlfn.IFNA(VLOOKUP(CONCATENATE($O$5,$B79,$C79),BUSS!$A$6:$M$162,13,FALSE),0)</f>
        <v>0</v>
      </c>
      <c r="P79" s="106"/>
    </row>
    <row r="80" spans="1:16" ht="15.75" x14ac:dyDescent="0.2">
      <c r="A80" s="402"/>
      <c r="B80" s="108" t="s">
        <v>52</v>
      </c>
      <c r="C80" s="108" t="s">
        <v>52</v>
      </c>
      <c r="D80" s="108"/>
      <c r="E80" s="108"/>
      <c r="F80" s="109"/>
      <c r="G80" s="109"/>
      <c r="H80" s="109"/>
      <c r="I80" s="110"/>
      <c r="J80" s="109"/>
      <c r="K80" s="109"/>
      <c r="L80" s="111"/>
      <c r="M80" s="111"/>
      <c r="N80" s="111"/>
      <c r="O80" s="111"/>
      <c r="P80" s="109"/>
    </row>
    <row r="81" spans="2:2" x14ac:dyDescent="0.2">
      <c r="B81" s="27"/>
    </row>
    <row r="82" spans="2:2" x14ac:dyDescent="0.2">
      <c r="B82" s="27"/>
    </row>
    <row r="83" spans="2:2" x14ac:dyDescent="0.2">
      <c r="B83" s="27"/>
    </row>
    <row r="84" spans="2:2" x14ac:dyDescent="0.2">
      <c r="B84" s="27"/>
    </row>
    <row r="85" spans="2:2" x14ac:dyDescent="0.2">
      <c r="B85" s="27"/>
    </row>
    <row r="86" spans="2:2" x14ac:dyDescent="0.2">
      <c r="B86" s="27"/>
    </row>
    <row r="87" spans="2:2" x14ac:dyDescent="0.2">
      <c r="B87" s="27"/>
    </row>
    <row r="88" spans="2:2" x14ac:dyDescent="0.2">
      <c r="B88" s="27"/>
    </row>
    <row r="89" spans="2:2" x14ac:dyDescent="0.2">
      <c r="B89" s="27"/>
    </row>
    <row r="90" spans="2:2" x14ac:dyDescent="0.2">
      <c r="B90" s="27"/>
    </row>
    <row r="91" spans="2:2" x14ac:dyDescent="0.2">
      <c r="B91" s="27"/>
    </row>
    <row r="92" spans="2:2" x14ac:dyDescent="0.2">
      <c r="B92" s="27"/>
    </row>
    <row r="93" spans="2:2" x14ac:dyDescent="0.2">
      <c r="B93" s="27"/>
    </row>
    <row r="94" spans="2:2" x14ac:dyDescent="0.2">
      <c r="B94" s="27"/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/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/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</sheetData>
  <sortState xmlns:xlrd2="http://schemas.microsoft.com/office/spreadsheetml/2017/richdata2" ref="B6:O34">
    <sortCondition descending="1" ref="I6:I34"/>
    <sortCondition ref="J6:J34"/>
  </sortState>
  <mergeCells count="29">
    <mergeCell ref="G3:G4"/>
    <mergeCell ref="B1:B2"/>
    <mergeCell ref="C1:C2"/>
    <mergeCell ref="E1:E2"/>
    <mergeCell ref="F1:F2"/>
    <mergeCell ref="D1:D2"/>
    <mergeCell ref="D3:D4"/>
    <mergeCell ref="A1:A80"/>
    <mergeCell ref="M1:M2"/>
    <mergeCell ref="H1:H2"/>
    <mergeCell ref="I1:I2"/>
    <mergeCell ref="J1:J2"/>
    <mergeCell ref="H3:H4"/>
    <mergeCell ref="I3:I4"/>
    <mergeCell ref="L1:L2"/>
    <mergeCell ref="L3:L4"/>
    <mergeCell ref="G1:G2"/>
    <mergeCell ref="B3:B4"/>
    <mergeCell ref="C3:C4"/>
    <mergeCell ref="K1:K2"/>
    <mergeCell ref="E3:E4"/>
    <mergeCell ref="J3:J4"/>
    <mergeCell ref="F3:F4"/>
    <mergeCell ref="K3:K4"/>
    <mergeCell ref="N1:N2"/>
    <mergeCell ref="N3:N4"/>
    <mergeCell ref="O1:O2"/>
    <mergeCell ref="O3:O4"/>
    <mergeCell ref="M3:M4"/>
  </mergeCells>
  <conditionalFormatting sqref="C19:D26">
    <cfRule type="duplicateValues" dxfId="52" priority="166"/>
  </conditionalFormatting>
  <conditionalFormatting sqref="C24:D32">
    <cfRule type="duplicateValues" dxfId="51" priority="90"/>
  </conditionalFormatting>
  <conditionalFormatting sqref="C38:D38">
    <cfRule type="duplicateValues" dxfId="50" priority="14"/>
    <cfRule type="duplicateValues" dxfId="49" priority="15"/>
  </conditionalFormatting>
  <conditionalFormatting sqref="C39:D39">
    <cfRule type="duplicateValues" dxfId="48" priority="16"/>
    <cfRule type="duplicateValues" dxfId="47" priority="17"/>
  </conditionalFormatting>
  <conditionalFormatting sqref="C40:D41 C33:D38">
    <cfRule type="duplicateValues" dxfId="46" priority="20"/>
  </conditionalFormatting>
  <conditionalFormatting sqref="C40:D43 C82:D1048576 C31:D35 C1:D1 C3:D3 C2 C5:D20 C4">
    <cfRule type="duplicateValues" dxfId="45" priority="119"/>
  </conditionalFormatting>
  <conditionalFormatting sqref="C82:D1048576 C1:D1 C3:D3 C2 C5:D43 C4">
    <cfRule type="duplicateValues" dxfId="44" priority="3"/>
  </conditionalFormatting>
  <conditionalFormatting sqref="E28">
    <cfRule type="duplicateValues" dxfId="43" priority="1"/>
    <cfRule type="duplicateValues" dxfId="42" priority="2"/>
  </conditionalFormatting>
  <conditionalFormatting sqref="L6:O79">
    <cfRule type="cellIs" dxfId="41" priority="4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4608-3AA2-4556-923E-2B254396A4AC}">
  <sheetPr>
    <tabColor theme="9" tint="-0.249977111117893"/>
    <pageSetUpPr fitToPage="1"/>
  </sheetPr>
  <dimension ref="A1:P174"/>
  <sheetViews>
    <sheetView zoomScale="80" zoomScaleNormal="80" zoomScaleSheetLayoutView="90" workbookViewId="0">
      <selection activeCell="H44" sqref="H44"/>
    </sheetView>
  </sheetViews>
  <sheetFormatPr defaultColWidth="14.42578125" defaultRowHeight="12.75" x14ac:dyDescent="0.2"/>
  <cols>
    <col min="1" max="1" width="3.7109375" style="4" bestFit="1" customWidth="1"/>
    <col min="2" max="2" width="17.7109375" style="5" bestFit="1" customWidth="1"/>
    <col min="3" max="3" width="26.28515625" style="5" bestFit="1" customWidth="1"/>
    <col min="4" max="4" width="26.28515625" style="5" customWidth="1"/>
    <col min="5" max="5" width="17.140625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1" width="9.28515625" style="2" bestFit="1" customWidth="1"/>
    <col min="12" max="15" width="11.42578125" style="2" customWidth="1"/>
    <col min="16" max="16384" width="14.42578125" style="4"/>
  </cols>
  <sheetData>
    <row r="1" spans="1:16" s="3" customFormat="1" x14ac:dyDescent="0.2">
      <c r="A1" s="419" t="s">
        <v>0</v>
      </c>
      <c r="B1" s="420" t="s">
        <v>1</v>
      </c>
      <c r="C1" s="426" t="s">
        <v>89</v>
      </c>
      <c r="D1" s="426" t="s">
        <v>3</v>
      </c>
      <c r="E1" s="426" t="s">
        <v>55</v>
      </c>
      <c r="F1" s="426" t="s">
        <v>5</v>
      </c>
      <c r="G1" s="422" t="s">
        <v>6</v>
      </c>
      <c r="H1" s="420" t="s">
        <v>7</v>
      </c>
      <c r="I1" s="422" t="s">
        <v>8</v>
      </c>
      <c r="J1" s="424" t="s">
        <v>9</v>
      </c>
      <c r="K1" s="428" t="s">
        <v>10</v>
      </c>
      <c r="L1" s="414" t="s">
        <v>11</v>
      </c>
      <c r="M1" s="416" t="s">
        <v>12</v>
      </c>
      <c r="N1" s="414" t="s">
        <v>13</v>
      </c>
      <c r="O1" s="414" t="s">
        <v>14</v>
      </c>
      <c r="P1" s="56"/>
    </row>
    <row r="2" spans="1:16" s="3" customFormat="1" x14ac:dyDescent="0.2">
      <c r="A2" s="419"/>
      <c r="B2" s="421"/>
      <c r="C2" s="427"/>
      <c r="D2" s="427"/>
      <c r="E2" s="427"/>
      <c r="F2" s="427"/>
      <c r="G2" s="423"/>
      <c r="H2" s="421"/>
      <c r="I2" s="423"/>
      <c r="J2" s="425"/>
      <c r="K2" s="429"/>
      <c r="L2" s="415"/>
      <c r="M2" s="417"/>
      <c r="N2" s="415"/>
      <c r="O2" s="415"/>
      <c r="P2" s="56"/>
    </row>
    <row r="3" spans="1:16" s="3" customFormat="1" ht="12.75" customHeight="1" x14ac:dyDescent="0.2">
      <c r="A3" s="419"/>
      <c r="B3" s="421" t="s">
        <v>15</v>
      </c>
      <c r="C3" s="427" t="s">
        <v>16</v>
      </c>
      <c r="D3" s="427" t="s">
        <v>17</v>
      </c>
      <c r="E3" s="427"/>
      <c r="F3" s="427" t="s">
        <v>19</v>
      </c>
      <c r="G3" s="423" t="s">
        <v>20</v>
      </c>
      <c r="H3" s="421" t="s">
        <v>21</v>
      </c>
      <c r="I3" s="423" t="s">
        <v>22</v>
      </c>
      <c r="J3" s="425" t="s">
        <v>23</v>
      </c>
      <c r="K3" s="430">
        <v>45249</v>
      </c>
      <c r="L3" s="413">
        <v>44961</v>
      </c>
      <c r="M3" s="418" t="s">
        <v>56</v>
      </c>
      <c r="N3" s="413" t="s">
        <v>26</v>
      </c>
      <c r="O3" s="413" t="s">
        <v>27</v>
      </c>
      <c r="P3" s="56"/>
    </row>
    <row r="4" spans="1:16" s="2" customFormat="1" ht="12.75" customHeight="1" x14ac:dyDescent="0.2">
      <c r="A4" s="419"/>
      <c r="B4" s="421" t="s">
        <v>15</v>
      </c>
      <c r="C4" s="427"/>
      <c r="D4" s="427"/>
      <c r="E4" s="427"/>
      <c r="F4" s="427"/>
      <c r="G4" s="423"/>
      <c r="H4" s="421"/>
      <c r="I4" s="423"/>
      <c r="J4" s="425"/>
      <c r="K4" s="430"/>
      <c r="L4" s="413"/>
      <c r="M4" s="418"/>
      <c r="N4" s="413"/>
      <c r="O4" s="413"/>
      <c r="P4" s="57"/>
    </row>
    <row r="5" spans="1:16" s="2" customFormat="1" ht="16.5" thickBot="1" x14ac:dyDescent="0.25">
      <c r="A5" s="419"/>
      <c r="B5" s="103" t="s">
        <v>28</v>
      </c>
      <c r="C5" s="104" t="s">
        <v>29</v>
      </c>
      <c r="D5" s="104"/>
      <c r="E5" s="104"/>
      <c r="F5" s="104" t="s">
        <v>19</v>
      </c>
      <c r="G5" s="105" t="s">
        <v>20</v>
      </c>
      <c r="H5" s="103" t="s">
        <v>30</v>
      </c>
      <c r="I5" s="101" t="s">
        <v>22</v>
      </c>
      <c r="J5" s="102" t="s">
        <v>31</v>
      </c>
      <c r="K5" s="226" t="s">
        <v>90</v>
      </c>
      <c r="L5" s="350">
        <v>65</v>
      </c>
      <c r="M5" s="228" t="s">
        <v>91</v>
      </c>
      <c r="N5" s="228" t="s">
        <v>90</v>
      </c>
      <c r="O5" s="226" t="s">
        <v>90</v>
      </c>
      <c r="P5" s="57"/>
    </row>
    <row r="6" spans="1:16" s="3" customFormat="1" x14ac:dyDescent="0.2">
      <c r="A6" s="419"/>
      <c r="B6" s="242" t="s">
        <v>92</v>
      </c>
      <c r="C6" s="243" t="s">
        <v>93</v>
      </c>
      <c r="D6" s="243"/>
      <c r="E6" s="243" t="s">
        <v>94</v>
      </c>
      <c r="F6" s="244">
        <v>45251</v>
      </c>
      <c r="G6" s="286">
        <v>12</v>
      </c>
      <c r="H6" s="285">
        <f t="shared" ref="H6:H40" si="0">COUNTIF(L6:O6,"&gt;0")</f>
        <v>0</v>
      </c>
      <c r="I6" s="356">
        <f>SUM(K6:Q6)</f>
        <v>0</v>
      </c>
      <c r="J6" s="245">
        <f t="shared" ref="J6:J41" si="1">RANK(I6,$I$6:$I$49)</f>
        <v>9</v>
      </c>
      <c r="K6" s="359">
        <f>_xlfn.IFNA(VLOOKUP(CONCATENATE($K$5,$B6,$C6),'BEV1'!$A$6:$M$250,13,FALSE),0)</f>
        <v>0</v>
      </c>
      <c r="L6" s="225">
        <f>_xlfn.IFNA(VLOOKUP(CONCATENATE($L$5,$B6,$C6),MOR!$A$6:$M$250,13,FALSE),0)</f>
        <v>0</v>
      </c>
      <c r="M6" s="227">
        <f>_xlfn.IFNA(VLOOKUP(CONCATENATE($M$5,$B6,$C6),'SC24'!$A$6:$N$250,14,FALSE),0)</f>
        <v>0</v>
      </c>
      <c r="N6" s="227">
        <f>_xlfn.IFNA(VLOOKUP(CONCATENATE($N$5,$B6,$C6),BUSS!$A$6:$M$160,14,FALSE),0)</f>
        <v>0</v>
      </c>
      <c r="O6" s="225">
        <f>_xlfn.IFNA(VLOOKUP(CONCATENATE($O$5,$B6,$C6),'BEV2'!$A$6:$M$250,13,FALSE),0)</f>
        <v>0</v>
      </c>
      <c r="P6" s="57"/>
    </row>
    <row r="7" spans="1:16" s="3" customFormat="1" x14ac:dyDescent="0.2">
      <c r="A7" s="419"/>
      <c r="B7" s="62" t="s">
        <v>95</v>
      </c>
      <c r="C7" s="63" t="s">
        <v>96</v>
      </c>
      <c r="D7" s="63" t="s">
        <v>96</v>
      </c>
      <c r="E7" s="63" t="s">
        <v>42</v>
      </c>
      <c r="F7" s="246">
        <v>45366</v>
      </c>
      <c r="G7" s="287">
        <v>22</v>
      </c>
      <c r="H7" s="64">
        <f t="shared" si="0"/>
        <v>0</v>
      </c>
      <c r="I7" s="65">
        <f t="shared" ref="I7:I43" si="2">SUM(K7:Q7)</f>
        <v>0</v>
      </c>
      <c r="J7" s="141">
        <f t="shared" si="1"/>
        <v>9</v>
      </c>
      <c r="K7" s="359">
        <f>_xlfn.IFNA(VLOOKUP(CONCATENATE($K$5,$B7,$C7),'BEV1'!$A$6:$M$250,13,FALSE),0)</f>
        <v>0</v>
      </c>
      <c r="L7" s="225">
        <f>_xlfn.IFNA(VLOOKUP(CONCATENATE($L$5,$B7,$C7),MOR!$A$6:$M$250,13,FALSE),0)</f>
        <v>0</v>
      </c>
      <c r="M7" s="227">
        <f>_xlfn.IFNA(VLOOKUP(CONCATENATE($M$5,$B7,$C7),'SC24'!$A$6:$N$250,14,FALSE),0)</f>
        <v>0</v>
      </c>
      <c r="N7" s="227">
        <f>_xlfn.IFNA(VLOOKUP(CONCATENATE($N$5,$B7,$C7),BUSS!$A$6:$M$160,14,FALSE),0)</f>
        <v>0</v>
      </c>
      <c r="O7" s="225">
        <f>_xlfn.IFNA(VLOOKUP(CONCATENATE($O$5,$B7,$C7),'BEV2'!$A$6:$M$250,13,FALSE),0)</f>
        <v>0</v>
      </c>
      <c r="P7" s="57"/>
    </row>
    <row r="8" spans="1:16" s="3" customFormat="1" x14ac:dyDescent="0.2">
      <c r="A8" s="419"/>
      <c r="B8" s="62" t="s">
        <v>61</v>
      </c>
      <c r="C8" s="67" t="s">
        <v>71</v>
      </c>
      <c r="D8" s="67"/>
      <c r="E8" s="67" t="s">
        <v>63</v>
      </c>
      <c r="F8" s="68">
        <v>45374</v>
      </c>
      <c r="G8" s="69">
        <v>14</v>
      </c>
      <c r="H8" s="64">
        <f t="shared" si="0"/>
        <v>0</v>
      </c>
      <c r="I8" s="65">
        <f t="shared" si="2"/>
        <v>0</v>
      </c>
      <c r="J8" s="141">
        <f t="shared" si="1"/>
        <v>9</v>
      </c>
      <c r="K8" s="359">
        <f>_xlfn.IFNA(VLOOKUP(CONCATENATE($K$5,$B8,$C8),'BEV1'!$A$6:$M$250,13,FALSE),0)</f>
        <v>0</v>
      </c>
      <c r="L8" s="225">
        <f>_xlfn.IFNA(VLOOKUP(CONCATENATE($L$5,$B8,$C8),MOR!$A$6:$M$250,13,FALSE),0)</f>
        <v>0</v>
      </c>
      <c r="M8" s="227">
        <f>_xlfn.IFNA(VLOOKUP(CONCATENATE($M$5,$B8,$C8),'SC24'!$A$6:$N$250,14,FALSE),0)</f>
        <v>0</v>
      </c>
      <c r="N8" s="227">
        <f>_xlfn.IFNA(VLOOKUP(CONCATENATE($N$5,$B8,$C8),BUSS!$A$6:$M$160,14,FALSE),0)</f>
        <v>0</v>
      </c>
      <c r="O8" s="225">
        <f>_xlfn.IFNA(VLOOKUP(CONCATENATE($O$5,$B8,$C8),'BEV2'!$A$6:$M$250,13,FALSE),0)</f>
        <v>0</v>
      </c>
      <c r="P8" s="57"/>
    </row>
    <row r="9" spans="1:16" s="3" customFormat="1" x14ac:dyDescent="0.2">
      <c r="A9" s="419"/>
      <c r="B9" s="62" t="s">
        <v>97</v>
      </c>
      <c r="C9" s="67" t="s">
        <v>98</v>
      </c>
      <c r="D9" s="67"/>
      <c r="E9" s="67" t="s">
        <v>42</v>
      </c>
      <c r="F9" s="68">
        <v>45380</v>
      </c>
      <c r="G9" s="69">
        <v>11</v>
      </c>
      <c r="H9" s="64">
        <f t="shared" si="0"/>
        <v>0</v>
      </c>
      <c r="I9" s="65">
        <f t="shared" si="2"/>
        <v>0</v>
      </c>
      <c r="J9" s="141">
        <f t="shared" si="1"/>
        <v>9</v>
      </c>
      <c r="K9" s="359">
        <f>_xlfn.IFNA(VLOOKUP(CONCATENATE($K$5,$B9,$C9),'BEV1'!$A$6:$M$250,13,FALSE),0)</f>
        <v>0</v>
      </c>
      <c r="L9" s="225">
        <f>_xlfn.IFNA(VLOOKUP(CONCATENATE($L$5,$B9,$C9),MOR!$A$6:$M$250,13,FALSE),0)</f>
        <v>0</v>
      </c>
      <c r="M9" s="227">
        <f>_xlfn.IFNA(VLOOKUP(CONCATENATE($M$5,$B9,$C9),'SC24'!$A$6:$N$250,14,FALSE),0)</f>
        <v>0</v>
      </c>
      <c r="N9" s="227">
        <f>_xlfn.IFNA(VLOOKUP(CONCATENATE($N$5,$B9,$C9),BUSS!$A$6:$M$160,14,FALSE),0)</f>
        <v>0</v>
      </c>
      <c r="O9" s="225">
        <f>_xlfn.IFNA(VLOOKUP(CONCATENATE($O$5,$B9,$C9),'BEV2'!$A$6:$M$250,13,FALSE),0)</f>
        <v>0</v>
      </c>
      <c r="P9" s="57"/>
    </row>
    <row r="10" spans="1:16" s="3" customFormat="1" x14ac:dyDescent="0.2">
      <c r="A10" s="419"/>
      <c r="B10" s="62" t="s">
        <v>97</v>
      </c>
      <c r="C10" s="67" t="s">
        <v>99</v>
      </c>
      <c r="D10" s="67"/>
      <c r="E10" s="67" t="s">
        <v>42</v>
      </c>
      <c r="F10" s="68">
        <v>45380</v>
      </c>
      <c r="G10" s="69">
        <v>11</v>
      </c>
      <c r="H10" s="64">
        <f t="shared" si="0"/>
        <v>0</v>
      </c>
      <c r="I10" s="65">
        <f t="shared" si="2"/>
        <v>0</v>
      </c>
      <c r="J10" s="141">
        <f t="shared" si="1"/>
        <v>9</v>
      </c>
      <c r="K10" s="359">
        <f>_xlfn.IFNA(VLOOKUP(CONCATENATE($K$5,$B10,$C10),'BEV1'!$A$6:$M$250,13,FALSE),0)</f>
        <v>0</v>
      </c>
      <c r="L10" s="225">
        <f>_xlfn.IFNA(VLOOKUP(CONCATENATE($L$5,$B10,$C10),MOR!$A$6:$M$250,13,FALSE),0)</f>
        <v>0</v>
      </c>
      <c r="M10" s="227">
        <f>_xlfn.IFNA(VLOOKUP(CONCATENATE($M$5,$B10,$C10),'SC24'!$A$6:$N$250,14,FALSE),0)</f>
        <v>0</v>
      </c>
      <c r="N10" s="227">
        <f>_xlfn.IFNA(VLOOKUP(CONCATENATE($N$5,$B10,$C10),BUSS!$A$6:$M$160,14,FALSE),0)</f>
        <v>0</v>
      </c>
      <c r="O10" s="225">
        <f>_xlfn.IFNA(VLOOKUP(CONCATENATE($O$5,$B10,$C10),'BEV2'!$A$6:$M$250,13,FALSE),0)</f>
        <v>0</v>
      </c>
      <c r="P10" s="57"/>
    </row>
    <row r="11" spans="1:16" s="3" customFormat="1" x14ac:dyDescent="0.2">
      <c r="A11" s="419"/>
      <c r="B11" s="62" t="s">
        <v>72</v>
      </c>
      <c r="C11" s="67" t="s">
        <v>100</v>
      </c>
      <c r="D11" s="67" t="s">
        <v>74</v>
      </c>
      <c r="E11" s="67" t="s">
        <v>42</v>
      </c>
      <c r="F11" s="68">
        <v>45381</v>
      </c>
      <c r="G11" s="69">
        <v>11</v>
      </c>
      <c r="H11" s="64">
        <f t="shared" si="0"/>
        <v>0</v>
      </c>
      <c r="I11" s="65">
        <f t="shared" si="2"/>
        <v>0</v>
      </c>
      <c r="J11" s="141">
        <f t="shared" si="1"/>
        <v>9</v>
      </c>
      <c r="K11" s="359">
        <f>_xlfn.IFNA(VLOOKUP(CONCATENATE($K$5,$B11,$C11),'BEV1'!$A$6:$M$250,13,FALSE),0)</f>
        <v>0</v>
      </c>
      <c r="L11" s="225">
        <f>_xlfn.IFNA(VLOOKUP(CONCATENATE($L$5,$B11,$C11),MOR!$A$6:$M$250,13,FALSE),0)</f>
        <v>0</v>
      </c>
      <c r="M11" s="227">
        <f>_xlfn.IFNA(VLOOKUP(CONCATENATE($M$5,$B11,$C11),'SC24'!$A$6:$N$250,14,FALSE),0)</f>
        <v>0</v>
      </c>
      <c r="N11" s="227">
        <f>_xlfn.IFNA(VLOOKUP(CONCATENATE($N$5,$B11,$C11),BUSS!$A$6:$M$160,14,FALSE),0)</f>
        <v>0</v>
      </c>
      <c r="O11" s="225">
        <f>_xlfn.IFNA(VLOOKUP(CONCATENATE($O$5,$B11,$C11),'BEV2'!$A$6:$M$250,13,FALSE),0)</f>
        <v>0</v>
      </c>
      <c r="P11" s="57"/>
    </row>
    <row r="12" spans="1:16" s="3" customFormat="1" x14ac:dyDescent="0.2">
      <c r="A12" s="419"/>
      <c r="B12" s="62" t="s">
        <v>101</v>
      </c>
      <c r="C12" s="67" t="s">
        <v>102</v>
      </c>
      <c r="D12" s="67"/>
      <c r="E12" s="67" t="s">
        <v>103</v>
      </c>
      <c r="F12" s="68">
        <v>45381</v>
      </c>
      <c r="G12" s="69">
        <v>23</v>
      </c>
      <c r="H12" s="64">
        <f t="shared" si="0"/>
        <v>0</v>
      </c>
      <c r="I12" s="65">
        <f t="shared" si="2"/>
        <v>0</v>
      </c>
      <c r="J12" s="141">
        <f t="shared" si="1"/>
        <v>9</v>
      </c>
      <c r="K12" s="359">
        <f>_xlfn.IFNA(VLOOKUP(CONCATENATE($K$5,$B12,$C12),'BEV1'!$A$6:$M$250,13,FALSE),0)</f>
        <v>0</v>
      </c>
      <c r="L12" s="225">
        <f>_xlfn.IFNA(VLOOKUP(CONCATENATE($L$5,$B12,$C12),MOR!$A$6:$M$250,13,FALSE),0)</f>
        <v>0</v>
      </c>
      <c r="M12" s="227">
        <f>_xlfn.IFNA(VLOOKUP(CONCATENATE($M$5,$B12,$C12),'SC24'!$A$6:$N$250,14,FALSE),0)</f>
        <v>0</v>
      </c>
      <c r="N12" s="227">
        <f>_xlfn.IFNA(VLOOKUP(CONCATENATE($N$5,$B12,$C12),BUSS!$A$6:$M$160,14,FALSE),0)</f>
        <v>0</v>
      </c>
      <c r="O12" s="225">
        <f>_xlfn.IFNA(VLOOKUP(CONCATENATE($O$5,$B12,$C12),'BEV2'!$A$6:$M$250,13,FALSE),0)</f>
        <v>0</v>
      </c>
      <c r="P12" s="57"/>
    </row>
    <row r="13" spans="1:16" s="3" customFormat="1" x14ac:dyDescent="0.2">
      <c r="A13" s="419"/>
      <c r="B13" s="62" t="s">
        <v>75</v>
      </c>
      <c r="C13" s="67" t="s">
        <v>76</v>
      </c>
      <c r="D13" s="67"/>
      <c r="E13" s="67" t="s">
        <v>77</v>
      </c>
      <c r="F13" s="68">
        <v>45399</v>
      </c>
      <c r="G13" s="69">
        <v>13</v>
      </c>
      <c r="H13" s="64">
        <f t="shared" si="0"/>
        <v>1</v>
      </c>
      <c r="I13" s="65">
        <f t="shared" si="2"/>
        <v>7</v>
      </c>
      <c r="J13" s="141">
        <f t="shared" si="1"/>
        <v>4</v>
      </c>
      <c r="K13" s="359">
        <f>_xlfn.IFNA(VLOOKUP(CONCATENATE($K$5,$B13,$C13),'BEV1'!$A$6:$M$250,13,FALSE),0)</f>
        <v>0</v>
      </c>
      <c r="L13" s="225">
        <f>_xlfn.IFNA(VLOOKUP(CONCATENATE($L$5,$B13,$C13),MOR!$A$6:$M$250,13,FALSE),0)</f>
        <v>7</v>
      </c>
      <c r="M13" s="227">
        <f>_xlfn.IFNA(VLOOKUP(CONCATENATE($M$5,$B13,$C13),'SC24'!$A$6:$N$250,14,FALSE),0)</f>
        <v>0</v>
      </c>
      <c r="N13" s="227">
        <f>_xlfn.IFNA(VLOOKUP(CONCATENATE($N$5,$B13,$C13),BUSS!$A$6:$M$160,14,FALSE),0)</f>
        <v>0</v>
      </c>
      <c r="O13" s="225">
        <f>_xlfn.IFNA(VLOOKUP(CONCATENATE($O$5,$B13,$C13),'BEV2'!$A$6:$M$250,13,FALSE),0)</f>
        <v>0</v>
      </c>
      <c r="P13" s="57"/>
    </row>
    <row r="14" spans="1:16" s="3" customFormat="1" x14ac:dyDescent="0.2">
      <c r="A14" s="419"/>
      <c r="B14" s="62" t="s">
        <v>78</v>
      </c>
      <c r="C14" s="67" t="s">
        <v>79</v>
      </c>
      <c r="D14" s="67"/>
      <c r="E14" s="67" t="s">
        <v>63</v>
      </c>
      <c r="F14" s="68">
        <v>45402</v>
      </c>
      <c r="G14" s="69">
        <v>11</v>
      </c>
      <c r="H14" s="64">
        <f t="shared" si="0"/>
        <v>0</v>
      </c>
      <c r="I14" s="65">
        <f t="shared" si="2"/>
        <v>0</v>
      </c>
      <c r="J14" s="141">
        <f t="shared" si="1"/>
        <v>9</v>
      </c>
      <c r="K14" s="359">
        <f>_xlfn.IFNA(VLOOKUP(CONCATENATE($K$5,$B14,$C14),'BEV1'!$A$6:$M$250,13,FALSE),0)</f>
        <v>0</v>
      </c>
      <c r="L14" s="225">
        <f>_xlfn.IFNA(VLOOKUP(CONCATENATE($L$5,$B14,$C14),MOR!$A$6:$M$250,13,FALSE),0)</f>
        <v>0</v>
      </c>
      <c r="M14" s="227">
        <f>_xlfn.IFNA(VLOOKUP(CONCATENATE($M$5,$B14,$C14),'SC24'!$A$6:$N$250,14,FALSE),0)</f>
        <v>0</v>
      </c>
      <c r="N14" s="227">
        <f>_xlfn.IFNA(VLOOKUP(CONCATENATE($N$5,$B14,$C14),BUSS!$A$6:$M$160,14,FALSE),0)</f>
        <v>0</v>
      </c>
      <c r="O14" s="225">
        <f>_xlfn.IFNA(VLOOKUP(CONCATENATE($O$5,$B14,$C14),'BEV2'!$A$6:$M$250,13,FALSE),0)</f>
        <v>0</v>
      </c>
      <c r="P14" s="57"/>
    </row>
    <row r="15" spans="1:16" x14ac:dyDescent="0.2">
      <c r="A15" s="419"/>
      <c r="B15" s="62" t="s">
        <v>104</v>
      </c>
      <c r="C15" s="67" t="s">
        <v>105</v>
      </c>
      <c r="D15" s="67"/>
      <c r="E15" s="67" t="s">
        <v>106</v>
      </c>
      <c r="F15" s="68">
        <v>45412</v>
      </c>
      <c r="G15" s="69">
        <v>23</v>
      </c>
      <c r="H15" s="64">
        <f t="shared" si="0"/>
        <v>0</v>
      </c>
      <c r="I15" s="65">
        <f t="shared" si="2"/>
        <v>0</v>
      </c>
      <c r="J15" s="141">
        <f t="shared" si="1"/>
        <v>9</v>
      </c>
      <c r="K15" s="359">
        <f>_xlfn.IFNA(VLOOKUP(CONCATENATE($K$5,$B15,$C15),'BEV1'!$A$6:$M$250,13,FALSE),0)</f>
        <v>0</v>
      </c>
      <c r="L15" s="225">
        <f>_xlfn.IFNA(VLOOKUP(CONCATENATE($L$5,$B15,$C15),MOR!$A$6:$M$250,13,FALSE),0)</f>
        <v>0</v>
      </c>
      <c r="M15" s="227">
        <f>_xlfn.IFNA(VLOOKUP(CONCATENATE($M$5,$B15,$C15),'SC24'!$A$6:$N$250,14,FALSE),0)</f>
        <v>0</v>
      </c>
      <c r="N15" s="227">
        <f>_xlfn.IFNA(VLOOKUP(CONCATENATE($N$5,$B15,$C15),BUSS!$A$6:$M$160,14,FALSE),0)</f>
        <v>0</v>
      </c>
      <c r="O15" s="225">
        <f>_xlfn.IFNA(VLOOKUP(CONCATENATE($O$5,$B15,$C15),'BEV2'!$A$6:$M$250,13,FALSE),0)</f>
        <v>0</v>
      </c>
      <c r="P15" s="57"/>
    </row>
    <row r="16" spans="1:16" x14ac:dyDescent="0.2">
      <c r="A16" s="419"/>
      <c r="B16" s="62" t="s">
        <v>107</v>
      </c>
      <c r="C16" s="67" t="s">
        <v>108</v>
      </c>
      <c r="D16" s="67"/>
      <c r="E16" s="67" t="s">
        <v>109</v>
      </c>
      <c r="F16" s="68">
        <v>45441</v>
      </c>
      <c r="G16" s="69">
        <v>13</v>
      </c>
      <c r="H16" s="64">
        <f t="shared" si="0"/>
        <v>1</v>
      </c>
      <c r="I16" s="65">
        <f t="shared" si="2"/>
        <v>14</v>
      </c>
      <c r="J16" s="141">
        <f t="shared" si="1"/>
        <v>1</v>
      </c>
      <c r="K16" s="359">
        <f>_xlfn.IFNA(VLOOKUP(CONCATENATE($K$5,$B16,$C16),'BEV1'!$A$6:$M$250,13,FALSE),0)</f>
        <v>0</v>
      </c>
      <c r="L16" s="225">
        <f>_xlfn.IFNA(VLOOKUP(CONCATENATE($L$5,$B16,$C16),MOR!$A$6:$M$250,13,FALSE),0)</f>
        <v>0</v>
      </c>
      <c r="M16" s="227">
        <f>_xlfn.IFNA(VLOOKUP(CONCATENATE($M$5,$B16,$C16),'SC24'!$A$6:$N$250,14,FALSE),0)</f>
        <v>14</v>
      </c>
      <c r="N16" s="227">
        <f>_xlfn.IFNA(VLOOKUP(CONCATENATE($N$5,$B16,$C16),BUSS!$A$6:$M$160,14,FALSE),0)</f>
        <v>0</v>
      </c>
      <c r="O16" s="225">
        <f>_xlfn.IFNA(VLOOKUP(CONCATENATE($O$5,$B16,$C16),'BEV2'!$A$6:$M$250,13,FALSE),0)</f>
        <v>0</v>
      </c>
      <c r="P16" s="57"/>
    </row>
    <row r="17" spans="1:16" x14ac:dyDescent="0.2">
      <c r="A17" s="419"/>
      <c r="B17" s="62" t="s">
        <v>110</v>
      </c>
      <c r="C17" s="67" t="s">
        <v>111</v>
      </c>
      <c r="D17" s="67"/>
      <c r="E17" s="67" t="s">
        <v>112</v>
      </c>
      <c r="F17" s="68">
        <v>45371</v>
      </c>
      <c r="G17" s="69">
        <v>10</v>
      </c>
      <c r="H17" s="64">
        <f t="shared" si="0"/>
        <v>0</v>
      </c>
      <c r="I17" s="65">
        <f t="shared" si="2"/>
        <v>0</v>
      </c>
      <c r="J17" s="141">
        <f t="shared" si="1"/>
        <v>9</v>
      </c>
      <c r="K17" s="359">
        <f>_xlfn.IFNA(VLOOKUP(CONCATENATE($K$5,$B17,$C17),'BEV1'!$A$6:$M$250,13,FALSE),0)</f>
        <v>0</v>
      </c>
      <c r="L17" s="225">
        <f>_xlfn.IFNA(VLOOKUP(CONCATENATE($L$5,$B17,$C17),MOR!$A$6:$M$250,13,FALSE),0)</f>
        <v>0</v>
      </c>
      <c r="M17" s="227">
        <f>_xlfn.IFNA(VLOOKUP(CONCATENATE($M$5,$B17,$C17),'SC24'!$A$6:$N$250,14,FALSE),0)</f>
        <v>0</v>
      </c>
      <c r="N17" s="227">
        <f>_xlfn.IFNA(VLOOKUP(CONCATENATE($N$5,$B17,$C17),BUSS!$A$6:$M$160,14,FALSE),0)</f>
        <v>0</v>
      </c>
      <c r="O17" s="225">
        <f>_xlfn.IFNA(VLOOKUP(CONCATENATE($O$5,$B17,$C17),'BEV2'!$A$6:$M$250,13,FALSE),0)</f>
        <v>0</v>
      </c>
      <c r="P17" s="57"/>
    </row>
    <row r="18" spans="1:16" x14ac:dyDescent="0.2">
      <c r="A18" s="419"/>
      <c r="B18" s="62" t="s">
        <v>61</v>
      </c>
      <c r="C18" s="67" t="s">
        <v>62</v>
      </c>
      <c r="D18" s="67"/>
      <c r="E18" s="67" t="s">
        <v>63</v>
      </c>
      <c r="F18" s="68">
        <v>45374</v>
      </c>
      <c r="G18" s="69">
        <v>14</v>
      </c>
      <c r="H18" s="64">
        <f t="shared" si="0"/>
        <v>0</v>
      </c>
      <c r="I18" s="65">
        <f t="shared" si="2"/>
        <v>0</v>
      </c>
      <c r="J18" s="141">
        <f t="shared" si="1"/>
        <v>9</v>
      </c>
      <c r="K18" s="359">
        <f>_xlfn.IFNA(VLOOKUP(CONCATENATE($K$5,$B18,$C18),'BEV1'!$A$6:$M$250,13,FALSE),0)</f>
        <v>0</v>
      </c>
      <c r="L18" s="225">
        <f>_xlfn.IFNA(VLOOKUP(CONCATENATE($L$5,$B18,$C18),MOR!$A$6:$M$250,13,FALSE),0)</f>
        <v>0</v>
      </c>
      <c r="M18" s="227">
        <f>_xlfn.IFNA(VLOOKUP(CONCATENATE($M$5,$B18,$C18),'SC24'!$A$6:$N$250,14,FALSE),0)</f>
        <v>0</v>
      </c>
      <c r="N18" s="227">
        <f>_xlfn.IFNA(VLOOKUP(CONCATENATE($N$5,$B18,$C18),BUSS!$A$6:$M$160,14,FALSE),0)</f>
        <v>0</v>
      </c>
      <c r="O18" s="225">
        <f>_xlfn.IFNA(VLOOKUP(CONCATENATE($O$5,$B18,$C18),'BEV2'!$A$6:$M$250,13,FALSE),0)</f>
        <v>0</v>
      </c>
      <c r="P18" s="57"/>
    </row>
    <row r="19" spans="1:16" x14ac:dyDescent="0.2">
      <c r="A19" s="419"/>
      <c r="B19" s="62" t="s">
        <v>113</v>
      </c>
      <c r="C19" s="67" t="s">
        <v>114</v>
      </c>
      <c r="D19" s="67"/>
      <c r="E19" s="67" t="s">
        <v>106</v>
      </c>
      <c r="F19" s="68">
        <v>45389</v>
      </c>
      <c r="G19" s="69">
        <v>12</v>
      </c>
      <c r="H19" s="64">
        <f t="shared" si="0"/>
        <v>0</v>
      </c>
      <c r="I19" s="65">
        <f t="shared" si="2"/>
        <v>0</v>
      </c>
      <c r="J19" s="141">
        <f t="shared" si="1"/>
        <v>9</v>
      </c>
      <c r="K19" s="359">
        <f>_xlfn.IFNA(VLOOKUP(CONCATENATE($K$5,$B19,$C19),'BEV1'!$A$6:$M$250,13,FALSE),0)</f>
        <v>0</v>
      </c>
      <c r="L19" s="225">
        <f>_xlfn.IFNA(VLOOKUP(CONCATENATE($L$5,$B19,$C19),MOR!$A$6:$M$250,13,FALSE),0)</f>
        <v>0</v>
      </c>
      <c r="M19" s="227">
        <f>_xlfn.IFNA(VLOOKUP(CONCATENATE($M$5,$B19,$C19),'SC24'!$A$6:$N$250,14,FALSE),0)</f>
        <v>0</v>
      </c>
      <c r="N19" s="227">
        <f>_xlfn.IFNA(VLOOKUP(CONCATENATE($N$5,$B19,$C19),BUSS!$A$6:$M$160,14,FALSE),0)</f>
        <v>0</v>
      </c>
      <c r="O19" s="225">
        <f>_xlfn.IFNA(VLOOKUP(CONCATENATE($O$5,$B19,$C19),'BEV2'!$A$6:$M$250,13,FALSE),0)</f>
        <v>0</v>
      </c>
      <c r="P19" s="57"/>
    </row>
    <row r="20" spans="1:16" x14ac:dyDescent="0.2">
      <c r="A20" s="419"/>
      <c r="B20" s="62" t="s">
        <v>64</v>
      </c>
      <c r="C20" s="67" t="s">
        <v>65</v>
      </c>
      <c r="D20" s="67"/>
      <c r="E20" s="67" t="s">
        <v>66</v>
      </c>
      <c r="F20" s="68">
        <v>45393</v>
      </c>
      <c r="G20" s="69">
        <v>14</v>
      </c>
      <c r="H20" s="64">
        <f t="shared" si="0"/>
        <v>0</v>
      </c>
      <c r="I20" s="65">
        <f t="shared" si="2"/>
        <v>0</v>
      </c>
      <c r="J20" s="141">
        <f t="shared" si="1"/>
        <v>9</v>
      </c>
      <c r="K20" s="359">
        <f>_xlfn.IFNA(VLOOKUP(CONCATENATE($K$5,$B20,$C20),'BEV1'!$A$6:$M$250,13,FALSE),0)</f>
        <v>0</v>
      </c>
      <c r="L20" s="225">
        <f>_xlfn.IFNA(VLOOKUP(CONCATENATE($L$5,$B20,$C20),MOR!$A$6:$M$250,13,FALSE),0)</f>
        <v>0</v>
      </c>
      <c r="M20" s="227">
        <f>_xlfn.IFNA(VLOOKUP(CONCATENATE($M$5,$B20,$C20),'SC24'!$A$6:$N$250,14,FALSE),0)</f>
        <v>0</v>
      </c>
      <c r="N20" s="227">
        <f>_xlfn.IFNA(VLOOKUP(CONCATENATE($N$5,$B20,$C20),BUSS!$A$6:$M$160,14,FALSE),0)</f>
        <v>0</v>
      </c>
      <c r="O20" s="225">
        <f>_xlfn.IFNA(VLOOKUP(CONCATENATE($O$5,$B20,$C20),'BEV2'!$A$6:$M$250,13,FALSE),0)</f>
        <v>0</v>
      </c>
      <c r="P20" s="57"/>
    </row>
    <row r="21" spans="1:16" x14ac:dyDescent="0.2">
      <c r="A21" s="419"/>
      <c r="B21" s="62" t="s">
        <v>115</v>
      </c>
      <c r="C21" s="67" t="s">
        <v>116</v>
      </c>
      <c r="D21" s="67"/>
      <c r="E21" s="67" t="s">
        <v>77</v>
      </c>
      <c r="F21" s="68">
        <v>45399</v>
      </c>
      <c r="G21" s="69">
        <v>11</v>
      </c>
      <c r="H21" s="64">
        <f t="shared" si="0"/>
        <v>0</v>
      </c>
      <c r="I21" s="65">
        <f t="shared" si="2"/>
        <v>0</v>
      </c>
      <c r="J21" s="141">
        <f t="shared" si="1"/>
        <v>9</v>
      </c>
      <c r="K21" s="359">
        <f>_xlfn.IFNA(VLOOKUP(CONCATENATE($K$5,$B21,$C21),'BEV1'!$A$6:$M$250,13,FALSE),0)</f>
        <v>0</v>
      </c>
      <c r="L21" s="225">
        <f>_xlfn.IFNA(VLOOKUP(CONCATENATE($L$5,$B21,$C21),MOR!$A$6:$M$250,13,FALSE),0)</f>
        <v>0</v>
      </c>
      <c r="M21" s="227">
        <f>_xlfn.IFNA(VLOOKUP(CONCATENATE($M$5,$B21,$C21),'SC24'!$A$6:$N$250,14,FALSE),0)</f>
        <v>0</v>
      </c>
      <c r="N21" s="227">
        <f>_xlfn.IFNA(VLOOKUP(CONCATENATE($N$5,$B21,$C21),BUSS!$A$6:$M$160,14,FALSE),0)</f>
        <v>0</v>
      </c>
      <c r="O21" s="225">
        <f>_xlfn.IFNA(VLOOKUP(CONCATENATE($O$5,$B21,$C21),'BEV2'!$A$6:$M$250,13,FALSE),0)</f>
        <v>0</v>
      </c>
      <c r="P21" s="57"/>
    </row>
    <row r="22" spans="1:16" s="3" customFormat="1" x14ac:dyDescent="0.2">
      <c r="A22" s="419"/>
      <c r="B22" s="62" t="s">
        <v>117</v>
      </c>
      <c r="C22" s="67" t="s">
        <v>118</v>
      </c>
      <c r="D22" s="63"/>
      <c r="E22" s="63" t="s">
        <v>119</v>
      </c>
      <c r="F22" s="68">
        <v>45399</v>
      </c>
      <c r="G22" s="69">
        <v>12</v>
      </c>
      <c r="H22" s="64">
        <f t="shared" si="0"/>
        <v>0</v>
      </c>
      <c r="I22" s="65">
        <f t="shared" si="2"/>
        <v>0</v>
      </c>
      <c r="J22" s="141">
        <f t="shared" si="1"/>
        <v>9</v>
      </c>
      <c r="K22" s="359">
        <f>_xlfn.IFNA(VLOOKUP(CONCATENATE($K$5,$B22,$C22),'BEV1'!$A$6:$M$250,13,FALSE),0)</f>
        <v>0</v>
      </c>
      <c r="L22" s="225">
        <f>_xlfn.IFNA(VLOOKUP(CONCATENATE($L$5,$B22,$C22),MOR!$A$6:$M$250,13,FALSE),0)</f>
        <v>0</v>
      </c>
      <c r="M22" s="227">
        <f>_xlfn.IFNA(VLOOKUP(CONCATENATE($M$5,$B22,$C22),'SC24'!$A$6:$N$250,14,FALSE),0)</f>
        <v>0</v>
      </c>
      <c r="N22" s="227">
        <f>_xlfn.IFNA(VLOOKUP(CONCATENATE($N$5,$B22,$C22),BUSS!$A$6:$M$160,14,FALSE),0)</f>
        <v>0</v>
      </c>
      <c r="O22" s="225">
        <f>_xlfn.IFNA(VLOOKUP(CONCATENATE($O$5,$B22,$C22),'BEV2'!$A$6:$M$250,13,FALSE),0)</f>
        <v>0</v>
      </c>
      <c r="P22" s="57"/>
    </row>
    <row r="23" spans="1:16" s="3" customFormat="1" x14ac:dyDescent="0.2">
      <c r="A23" s="419"/>
      <c r="B23" s="62" t="s">
        <v>120</v>
      </c>
      <c r="C23" s="67" t="s">
        <v>121</v>
      </c>
      <c r="D23" s="67"/>
      <c r="E23" s="67" t="s">
        <v>119</v>
      </c>
      <c r="F23" s="68">
        <v>45399</v>
      </c>
      <c r="G23" s="69">
        <v>9</v>
      </c>
      <c r="H23" s="64">
        <f t="shared" si="0"/>
        <v>0</v>
      </c>
      <c r="I23" s="65">
        <f t="shared" si="2"/>
        <v>0</v>
      </c>
      <c r="J23" s="141">
        <f t="shared" si="1"/>
        <v>9</v>
      </c>
      <c r="K23" s="359">
        <f>_xlfn.IFNA(VLOOKUP(CONCATENATE($K$5,$B23,$C23),'BEV1'!$A$6:$M$250,13,FALSE),0)</f>
        <v>0</v>
      </c>
      <c r="L23" s="225">
        <f>_xlfn.IFNA(VLOOKUP(CONCATENATE($L$5,$B23,$C23),MOR!$A$6:$M$250,13,FALSE),0)</f>
        <v>0</v>
      </c>
      <c r="M23" s="227">
        <f>_xlfn.IFNA(VLOOKUP(CONCATENATE($M$5,$B23,$C23),'SC24'!$A$6:$N$250,14,FALSE),0)</f>
        <v>0</v>
      </c>
      <c r="N23" s="227">
        <f>_xlfn.IFNA(VLOOKUP(CONCATENATE($N$5,$B23,$C23),BUSS!$A$6:$M$160,14,FALSE),0)</f>
        <v>0</v>
      </c>
      <c r="O23" s="225">
        <f>_xlfn.IFNA(VLOOKUP(CONCATENATE($O$5,$B23,$C23),'BEV2'!$A$6:$M$250,13,FALSE),0)</f>
        <v>0</v>
      </c>
      <c r="P23" s="57"/>
    </row>
    <row r="24" spans="1:16" x14ac:dyDescent="0.2">
      <c r="A24" s="419"/>
      <c r="B24" s="62" t="s">
        <v>67</v>
      </c>
      <c r="C24" s="67" t="s">
        <v>68</v>
      </c>
      <c r="D24" s="67" t="s">
        <v>69</v>
      </c>
      <c r="E24" s="67" t="s">
        <v>70</v>
      </c>
      <c r="F24" s="68">
        <v>45404</v>
      </c>
      <c r="G24" s="69">
        <v>10</v>
      </c>
      <c r="H24" s="64">
        <f t="shared" si="0"/>
        <v>0</v>
      </c>
      <c r="I24" s="65">
        <f t="shared" si="2"/>
        <v>0</v>
      </c>
      <c r="J24" s="141">
        <f t="shared" si="1"/>
        <v>9</v>
      </c>
      <c r="K24" s="359">
        <f>_xlfn.IFNA(VLOOKUP(CONCATENATE($K$5,$B24,$C24),'BEV1'!$A$6:$M$250,13,FALSE),0)</f>
        <v>0</v>
      </c>
      <c r="L24" s="225">
        <f>_xlfn.IFNA(VLOOKUP(CONCATENATE($L$5,$B24,$C24),MOR!$A$6:$M$250,13,FALSE),0)</f>
        <v>0</v>
      </c>
      <c r="M24" s="227">
        <f>_xlfn.IFNA(VLOOKUP(CONCATENATE($M$5,$B24,$C24),'SC24'!$A$6:$N$250,14,FALSE),0)</f>
        <v>0</v>
      </c>
      <c r="N24" s="227">
        <f>_xlfn.IFNA(VLOOKUP(CONCATENATE($N$5,$B24,$C24),BUSS!$A$6:$M$160,14,FALSE),0)</f>
        <v>0</v>
      </c>
      <c r="O24" s="225">
        <f>_xlfn.IFNA(VLOOKUP(CONCATENATE($O$5,$B24,$C24),'BEV2'!$A$6:$M$250,13,FALSE),0)</f>
        <v>0</v>
      </c>
      <c r="P24" s="57"/>
    </row>
    <row r="25" spans="1:16" x14ac:dyDescent="0.2">
      <c r="A25" s="419"/>
      <c r="B25" s="62" t="s">
        <v>122</v>
      </c>
      <c r="C25" s="67" t="s">
        <v>123</v>
      </c>
      <c r="D25" s="67"/>
      <c r="E25" s="67" t="s">
        <v>77</v>
      </c>
      <c r="F25" s="68">
        <v>45423</v>
      </c>
      <c r="G25" s="69">
        <v>14</v>
      </c>
      <c r="H25" s="64">
        <f t="shared" si="0"/>
        <v>0</v>
      </c>
      <c r="I25" s="65">
        <f t="shared" si="2"/>
        <v>0</v>
      </c>
      <c r="J25" s="141">
        <f t="shared" si="1"/>
        <v>9</v>
      </c>
      <c r="K25" s="359">
        <f>_xlfn.IFNA(VLOOKUP(CONCATENATE($K$5,$B25,$C25),'BEV1'!$A$6:$M$250,13,FALSE),0)</f>
        <v>0</v>
      </c>
      <c r="L25" s="225">
        <f>_xlfn.IFNA(VLOOKUP(CONCATENATE($L$5,$B25,$C25),MOR!$A$6:$M$250,13,FALSE),0)</f>
        <v>0</v>
      </c>
      <c r="M25" s="227">
        <f>_xlfn.IFNA(VLOOKUP(CONCATENATE($M$5,$B25,$C25),'SC24'!$A$6:$N$250,14,FALSE),0)</f>
        <v>0</v>
      </c>
      <c r="N25" s="227">
        <f>_xlfn.IFNA(VLOOKUP(CONCATENATE($N$5,$B25,$C25),BUSS!$A$6:$M$160,14,FALSE),0)</f>
        <v>0</v>
      </c>
      <c r="O25" s="225">
        <f>_xlfn.IFNA(VLOOKUP(CONCATENATE($O$5,$B25,$C25),'BEV2'!$A$6:$M$250,13,FALSE),0)</f>
        <v>0</v>
      </c>
      <c r="P25" s="57"/>
    </row>
    <row r="26" spans="1:16" x14ac:dyDescent="0.2">
      <c r="A26" s="419"/>
      <c r="B26" s="62" t="s">
        <v>124</v>
      </c>
      <c r="C26" s="67" t="s">
        <v>125</v>
      </c>
      <c r="D26" s="67"/>
      <c r="E26" s="67" t="s">
        <v>119</v>
      </c>
      <c r="F26" s="68">
        <v>45471</v>
      </c>
      <c r="G26" s="69">
        <v>18</v>
      </c>
      <c r="H26" s="64">
        <f t="shared" si="0"/>
        <v>1</v>
      </c>
      <c r="I26" s="65">
        <f>SUM(K26:Q26)</f>
        <v>14</v>
      </c>
      <c r="J26" s="141">
        <f t="shared" si="1"/>
        <v>1</v>
      </c>
      <c r="K26" s="359">
        <f>_xlfn.IFNA(VLOOKUP(CONCATENATE($K$5,$B26,$C26),'BEV1'!$A$6:$M$250,13,FALSE),0)</f>
        <v>0</v>
      </c>
      <c r="L26" s="225">
        <f>_xlfn.IFNA(VLOOKUP(CONCATENATE($L$5,$B26,$C26),MOR!$A$6:$M$250,13,FALSE),0)</f>
        <v>0</v>
      </c>
      <c r="M26" s="227">
        <f>_xlfn.IFNA(VLOOKUP(CONCATENATE($M$5,$B26,$C26),'SC24'!$A$6:$N$250,14,FALSE),0)</f>
        <v>14</v>
      </c>
      <c r="N26" s="227">
        <f>_xlfn.IFNA(VLOOKUP(CONCATENATE($N$5,$B26,$C26),BUSS!$A$6:$M$160,14,FALSE),0)</f>
        <v>0</v>
      </c>
      <c r="O26" s="225">
        <f>_xlfn.IFNA(VLOOKUP(CONCATENATE($O$5,$B26,$C26),'BEV2'!$A$6:$M$250,13,FALSE),0)</f>
        <v>0</v>
      </c>
      <c r="P26" s="57"/>
    </row>
    <row r="27" spans="1:16" x14ac:dyDescent="0.2">
      <c r="A27" s="419"/>
      <c r="B27" s="62" t="s">
        <v>126</v>
      </c>
      <c r="C27" s="67" t="s">
        <v>127</v>
      </c>
      <c r="D27" s="67"/>
      <c r="E27" s="67" t="s">
        <v>128</v>
      </c>
      <c r="F27" s="68">
        <v>45474</v>
      </c>
      <c r="G27" s="69">
        <v>11</v>
      </c>
      <c r="H27" s="64">
        <f t="shared" si="0"/>
        <v>1</v>
      </c>
      <c r="I27" s="65">
        <f t="shared" si="2"/>
        <v>10</v>
      </c>
      <c r="J27" s="141">
        <f t="shared" si="1"/>
        <v>3</v>
      </c>
      <c r="K27" s="359">
        <f>_xlfn.IFNA(VLOOKUP(CONCATENATE($K$5,$B27,$C27),'BEV1'!$A$6:$M$250,13,FALSE),0)</f>
        <v>0</v>
      </c>
      <c r="L27" s="225">
        <f>_xlfn.IFNA(VLOOKUP(CONCATENATE($L$5,$B27,$C27),MOR!$A$6:$M$250,13,FALSE),0)</f>
        <v>0</v>
      </c>
      <c r="M27" s="227">
        <f>_xlfn.IFNA(VLOOKUP(CONCATENATE($M$5,$B27,$C27),'SC24'!$A$6:$N$250,14,FALSE),0)</f>
        <v>10</v>
      </c>
      <c r="N27" s="227">
        <f>_xlfn.IFNA(VLOOKUP(CONCATENATE($N$5,$B27,$C27),BUSS!$A$6:$M$160,14,FALSE),0)</f>
        <v>0</v>
      </c>
      <c r="O27" s="225">
        <f>_xlfn.IFNA(VLOOKUP(CONCATENATE($O$5,$B27,$C27),'BEV2'!$A$6:$M$250,13,FALSE),0)</f>
        <v>0</v>
      </c>
      <c r="P27" s="56"/>
    </row>
    <row r="28" spans="1:16" x14ac:dyDescent="0.2">
      <c r="A28" s="419"/>
      <c r="B28" s="62" t="s">
        <v>129</v>
      </c>
      <c r="C28" s="67" t="s">
        <v>130</v>
      </c>
      <c r="D28" s="67"/>
      <c r="E28" s="67" t="s">
        <v>131</v>
      </c>
      <c r="F28" s="68">
        <v>45481</v>
      </c>
      <c r="G28" s="69">
        <v>10</v>
      </c>
      <c r="H28" s="64">
        <f t="shared" si="0"/>
        <v>0</v>
      </c>
      <c r="I28" s="65">
        <f t="shared" si="2"/>
        <v>0</v>
      </c>
      <c r="J28" s="141">
        <f t="shared" si="1"/>
        <v>9</v>
      </c>
      <c r="K28" s="359">
        <f>_xlfn.IFNA(VLOOKUP(CONCATENATE($K$5,$B28,$C28),'BEV1'!$A$6:$M$250,13,FALSE),0)</f>
        <v>0</v>
      </c>
      <c r="L28" s="225">
        <f>_xlfn.IFNA(VLOOKUP(CONCATENATE($L$5,$B28,$C28),MOR!$A$6:$M$250,13,FALSE),0)</f>
        <v>0</v>
      </c>
      <c r="M28" s="227">
        <f>_xlfn.IFNA(VLOOKUP(CONCATENATE($M$5,$B28,$C28),'SC24'!$A$6:$N$250,14,FALSE),0)</f>
        <v>0</v>
      </c>
      <c r="N28" s="227">
        <f>_xlfn.IFNA(VLOOKUP(CONCATENATE($N$5,$B28,$C28),BUSS!$A$6:$M$160,14,FALSE),0)</f>
        <v>0</v>
      </c>
      <c r="O28" s="225">
        <f>_xlfn.IFNA(VLOOKUP(CONCATENATE($O$5,$B28,$C28),'BEV2'!$A$6:$M$250,13,FALSE),0)</f>
        <v>0</v>
      </c>
      <c r="P28" s="56"/>
    </row>
    <row r="29" spans="1:16" x14ac:dyDescent="0.2">
      <c r="A29" s="419"/>
      <c r="B29" s="62" t="s">
        <v>83</v>
      </c>
      <c r="C29" s="67" t="s">
        <v>84</v>
      </c>
      <c r="D29" s="63"/>
      <c r="E29" s="63" t="s">
        <v>85</v>
      </c>
      <c r="F29" s="68">
        <v>45489</v>
      </c>
      <c r="G29" s="69">
        <v>11</v>
      </c>
      <c r="H29" s="64">
        <f t="shared" si="0"/>
        <v>0</v>
      </c>
      <c r="I29" s="65">
        <f t="shared" si="2"/>
        <v>0</v>
      </c>
      <c r="J29" s="141">
        <f t="shared" si="1"/>
        <v>9</v>
      </c>
      <c r="K29" s="359">
        <f>_xlfn.IFNA(VLOOKUP(CONCATENATE($K$5,$B29,$C29),'BEV1'!$A$6:$M$250,13,FALSE),0)</f>
        <v>0</v>
      </c>
      <c r="L29" s="225">
        <f>_xlfn.IFNA(VLOOKUP(CONCATENATE($L$5,$B29,$C29),MOR!$A$6:$M$250,13,FALSE),0)</f>
        <v>0</v>
      </c>
      <c r="M29" s="227">
        <f>_xlfn.IFNA(VLOOKUP(CONCATENATE($M$5,$B29,$C29),[1]SC23!$A$6:$M$250,13,FALSE),0)</f>
        <v>0</v>
      </c>
      <c r="N29" s="227">
        <f>_xlfn.IFNA(VLOOKUP(CONCATENATE($N$5,$B29,$C29),BUSS!$A$6:$M$160,14,FALSE),0)</f>
        <v>0</v>
      </c>
      <c r="O29" s="225">
        <f>_xlfn.IFNA(VLOOKUP(CONCATENATE($O$5,$B29,$C29),'BEV2'!$A$6:$M$250,13,FALSE),0)</f>
        <v>0</v>
      </c>
      <c r="P29" s="56"/>
    </row>
    <row r="30" spans="1:16" x14ac:dyDescent="0.2">
      <c r="A30" s="419"/>
      <c r="B30" s="62" t="s">
        <v>132</v>
      </c>
      <c r="C30" s="67" t="s">
        <v>133</v>
      </c>
      <c r="D30" s="63"/>
      <c r="E30" s="63" t="s">
        <v>134</v>
      </c>
      <c r="F30" s="68">
        <v>45492</v>
      </c>
      <c r="G30" s="69">
        <v>11</v>
      </c>
      <c r="H30" s="64">
        <f t="shared" si="0"/>
        <v>1</v>
      </c>
      <c r="I30" s="65">
        <f t="shared" si="2"/>
        <v>6</v>
      </c>
      <c r="J30" s="141">
        <f t="shared" si="1"/>
        <v>7</v>
      </c>
      <c r="K30" s="359">
        <f>_xlfn.IFNA(VLOOKUP(CONCATENATE($K$5,$B30,$C30),'BEV1'!$A$6:$M$250,13,FALSE),0)</f>
        <v>0</v>
      </c>
      <c r="L30" s="225">
        <f>_xlfn.IFNA(VLOOKUP(CONCATENATE($L$5,$B30,$C30),MOR!$A$6:$M$250,13,FALSE),0)</f>
        <v>0</v>
      </c>
      <c r="M30" s="227">
        <f>_xlfn.IFNA(VLOOKUP(CONCATENATE($M$5,$B30,$C30),[1]SC23!$A$6:$M$250,13,FALSE),0)</f>
        <v>0</v>
      </c>
      <c r="N30" s="227">
        <f>_xlfn.IFNA(VLOOKUP(CONCATENATE($L$5,$B30,$C30),BUSS!$A$6:$M$250,13,FALSE),0)</f>
        <v>6</v>
      </c>
      <c r="O30" s="225">
        <f>_xlfn.IFNA(VLOOKUP(CONCATENATE($O$5,$B30,$C30),'BEV2'!$A$6:$M$250,13,FALSE),0)</f>
        <v>0</v>
      </c>
      <c r="P30" s="57"/>
    </row>
    <row r="31" spans="1:16" x14ac:dyDescent="0.2">
      <c r="A31" s="419"/>
      <c r="B31" s="62" t="s">
        <v>83</v>
      </c>
      <c r="C31" s="67" t="s">
        <v>86</v>
      </c>
      <c r="D31" s="67" t="s">
        <v>87</v>
      </c>
      <c r="E31" s="67" t="s">
        <v>42</v>
      </c>
      <c r="F31" s="68">
        <v>45496</v>
      </c>
      <c r="G31" s="69">
        <v>11</v>
      </c>
      <c r="H31" s="64">
        <f t="shared" si="0"/>
        <v>0</v>
      </c>
      <c r="I31" s="65">
        <f t="shared" si="2"/>
        <v>0</v>
      </c>
      <c r="J31" s="141">
        <f t="shared" si="1"/>
        <v>9</v>
      </c>
      <c r="K31" s="281"/>
      <c r="L31" s="225">
        <f>_xlfn.IFNA(VLOOKUP(CONCATENATE($L$5,$B31,$C31),MOR!$A$6:$M$250,13,FALSE),0)</f>
        <v>0</v>
      </c>
      <c r="M31" s="227">
        <f>_xlfn.IFNA(VLOOKUP(CONCATENATE($M$5,$B31,$C31),[1]SC23!$A$6:$M$250,13,FALSE),0)</f>
        <v>0</v>
      </c>
      <c r="N31" s="227">
        <f>_xlfn.IFNA(VLOOKUP(CONCATENATE($L$5,$B31,$C31),BUSS!$A$6:$M$250,13,FALSE),0)</f>
        <v>0</v>
      </c>
      <c r="O31" s="225">
        <f>_xlfn.IFNA(VLOOKUP(CONCATENATE($O$5,$B31,$C31),'BEV2'!$A$6:$M$250,13,FALSE),0)</f>
        <v>0</v>
      </c>
      <c r="P31" s="57"/>
    </row>
    <row r="32" spans="1:16" x14ac:dyDescent="0.2">
      <c r="A32" s="419"/>
      <c r="B32" s="62" t="s">
        <v>135</v>
      </c>
      <c r="C32" s="67" t="s">
        <v>136</v>
      </c>
      <c r="D32" s="67"/>
      <c r="E32" s="67" t="s">
        <v>137</v>
      </c>
      <c r="F32" s="68">
        <v>45452</v>
      </c>
      <c r="G32" s="69">
        <v>13</v>
      </c>
      <c r="H32" s="64">
        <f t="shared" si="0"/>
        <v>0</v>
      </c>
      <c r="I32" s="65">
        <f t="shared" si="2"/>
        <v>0</v>
      </c>
      <c r="J32" s="141">
        <f t="shared" si="1"/>
        <v>9</v>
      </c>
      <c r="K32" s="281"/>
      <c r="L32" s="225">
        <f>_xlfn.IFNA(VLOOKUP(CONCATENATE($L$5,$B32,$C32),MOR!$A$6:$M$250,13,FALSE),0)</f>
        <v>0</v>
      </c>
      <c r="M32" s="227">
        <f>_xlfn.IFNA(VLOOKUP(CONCATENATE($M$5,$B32,$C32),[1]SC23!$A$6:$M$250,13,FALSE),0)</f>
        <v>0</v>
      </c>
      <c r="N32" s="227">
        <f>_xlfn.IFNA(VLOOKUP(CONCATENATE($L$5,$B32,$C32),BUSS!$A$6:$M$250,13,FALSE),0)</f>
        <v>0</v>
      </c>
      <c r="O32" s="225">
        <f>_xlfn.IFNA(VLOOKUP(CONCATENATE($O$5,$B32,$C32),'BEV2'!$A$6:$M$250,13,FALSE),0)</f>
        <v>0</v>
      </c>
      <c r="P32" s="57"/>
    </row>
    <row r="33" spans="1:16" x14ac:dyDescent="0.2">
      <c r="A33" s="419"/>
      <c r="B33" s="62" t="s">
        <v>138</v>
      </c>
      <c r="C33" s="67" t="s">
        <v>139</v>
      </c>
      <c r="D33" s="67"/>
      <c r="E33" s="67" t="s">
        <v>140</v>
      </c>
      <c r="F33" s="68">
        <v>45488</v>
      </c>
      <c r="G33" s="69">
        <v>10</v>
      </c>
      <c r="H33" s="64">
        <f t="shared" si="0"/>
        <v>0</v>
      </c>
      <c r="I33" s="65">
        <f t="shared" si="2"/>
        <v>0</v>
      </c>
      <c r="J33" s="141">
        <f t="shared" si="1"/>
        <v>9</v>
      </c>
      <c r="K33" s="281"/>
      <c r="L33" s="225">
        <f>_xlfn.IFNA(VLOOKUP(CONCATENATE($L$5,$B33,$C33),MOR!$A$6:$M$250,13,FALSE),0)</f>
        <v>0</v>
      </c>
      <c r="M33" s="227">
        <f>_xlfn.IFNA(VLOOKUP(CONCATENATE($M$5,$B33,$C33),[1]SC23!$A$6:$M$250,13,FALSE),0)</f>
        <v>0</v>
      </c>
      <c r="N33" s="227">
        <f>_xlfn.IFNA(VLOOKUP(CONCATENATE($L$5,$B33,$C33),BUSS!$A$6:$M$250,13,FALSE),0)</f>
        <v>0</v>
      </c>
      <c r="O33" s="225">
        <f>_xlfn.IFNA(VLOOKUP(CONCATENATE($O$5,$B33,$C33),'BEV2'!$A$6:$M$250,13,FALSE),0)</f>
        <v>0</v>
      </c>
      <c r="P33" s="57"/>
    </row>
    <row r="34" spans="1:16" x14ac:dyDescent="0.2">
      <c r="A34" s="419"/>
      <c r="B34" s="62" t="s">
        <v>141</v>
      </c>
      <c r="C34" s="67" t="s">
        <v>142</v>
      </c>
      <c r="D34" s="67"/>
      <c r="E34" s="67" t="s">
        <v>134</v>
      </c>
      <c r="F34" s="68">
        <v>45492</v>
      </c>
      <c r="G34" s="69">
        <v>10</v>
      </c>
      <c r="H34" s="64">
        <f t="shared" si="0"/>
        <v>1</v>
      </c>
      <c r="I34" s="65">
        <f t="shared" si="2"/>
        <v>5</v>
      </c>
      <c r="J34" s="141">
        <f t="shared" si="1"/>
        <v>8</v>
      </c>
      <c r="K34" s="281"/>
      <c r="L34" s="225">
        <f>_xlfn.IFNA(VLOOKUP(CONCATENATE($L$5,$B34,$C34),MOR!$A$6:$M$250,13,FALSE),0)</f>
        <v>0</v>
      </c>
      <c r="M34" s="227">
        <f>_xlfn.IFNA(VLOOKUP(CONCATENATE($M$5,$B34,$C34),[1]SC23!$A$6:$M$250,13,FALSE),0)</f>
        <v>0</v>
      </c>
      <c r="N34" s="227">
        <f>_xlfn.IFNA(VLOOKUP(CONCATENATE($L$5,$B34,$C34),BUSS!$A$6:$M$250,13,FALSE),0)</f>
        <v>5</v>
      </c>
      <c r="O34" s="225">
        <f>_xlfn.IFNA(VLOOKUP(CONCATENATE($O$5,$B34,$C34),'BEV2'!$A$6:$M$250,13,FALSE),0)</f>
        <v>0</v>
      </c>
      <c r="P34" s="56"/>
    </row>
    <row r="35" spans="1:16" x14ac:dyDescent="0.2">
      <c r="A35" s="419"/>
      <c r="B35" s="62" t="s">
        <v>319</v>
      </c>
      <c r="C35" s="67" t="s">
        <v>390</v>
      </c>
      <c r="D35" s="67"/>
      <c r="E35" s="67" t="s">
        <v>63</v>
      </c>
      <c r="F35" s="68">
        <v>45526</v>
      </c>
      <c r="G35" s="69">
        <v>12</v>
      </c>
      <c r="H35" s="64">
        <f t="shared" si="0"/>
        <v>0</v>
      </c>
      <c r="I35" s="65">
        <f t="shared" si="2"/>
        <v>0</v>
      </c>
      <c r="J35" s="141">
        <f t="shared" si="1"/>
        <v>9</v>
      </c>
      <c r="K35" s="281"/>
      <c r="L35" s="225">
        <f>_xlfn.IFNA(VLOOKUP(CONCATENATE($L$5,$B35,$C35),MOR!$A$6:$M$250,13,FALSE),0)</f>
        <v>0</v>
      </c>
      <c r="M35" s="227">
        <f>_xlfn.IFNA(VLOOKUP(CONCATENATE($M$5,$B35,$C35),[1]SC23!$A$6:$M$250,13,FALSE),0)</f>
        <v>0</v>
      </c>
      <c r="N35" s="227">
        <f>_xlfn.IFNA(VLOOKUP(CONCATENATE($L$5,$B35,$C35),BUSS!$A$6:$M$250,13,FALSE),0)</f>
        <v>0</v>
      </c>
      <c r="O35" s="225">
        <f>_xlfn.IFNA(VLOOKUP(CONCATENATE($O$5,$B35,$C35),'BEV2'!$A$6:$M$250,13,FALSE),0)</f>
        <v>0</v>
      </c>
      <c r="P35" s="56"/>
    </row>
    <row r="36" spans="1:16" s="3" customFormat="1" x14ac:dyDescent="0.2">
      <c r="A36" s="419"/>
      <c r="B36" s="62" t="s">
        <v>291</v>
      </c>
      <c r="C36" s="67" t="s">
        <v>379</v>
      </c>
      <c r="D36" s="67" t="s">
        <v>379</v>
      </c>
      <c r="E36" s="67" t="s">
        <v>386</v>
      </c>
      <c r="F36" s="68">
        <v>45527</v>
      </c>
      <c r="G36" s="69">
        <v>19</v>
      </c>
      <c r="H36" s="64">
        <f t="shared" si="0"/>
        <v>1</v>
      </c>
      <c r="I36" s="65">
        <f t="shared" si="2"/>
        <v>7</v>
      </c>
      <c r="J36" s="141">
        <f t="shared" si="1"/>
        <v>4</v>
      </c>
      <c r="K36" s="281"/>
      <c r="L36" s="225">
        <f>_xlfn.IFNA(VLOOKUP(CONCATENATE($L$5,$B36,$C36),MOR!$A$6:$M$250,13,FALSE),0)</f>
        <v>0</v>
      </c>
      <c r="M36" s="227">
        <f>_xlfn.IFNA(VLOOKUP(CONCATENATE($M$5,$B36,$C36),[1]SC23!$A$6:$M$250,13,FALSE),0)</f>
        <v>0</v>
      </c>
      <c r="N36" s="227">
        <f>_xlfn.IFNA(VLOOKUP(CONCATENATE($L$5,$B36,$C36),BUSS!$A$6:$M$250,13,FALSE),0)</f>
        <v>7</v>
      </c>
      <c r="O36" s="225">
        <f>_xlfn.IFNA(VLOOKUP(CONCATENATE($O$5,$B36,$C36),'BEV2'!$A$6:$M$250,13,FALSE),0)</f>
        <v>0</v>
      </c>
      <c r="P36" s="57"/>
    </row>
    <row r="37" spans="1:16" x14ac:dyDescent="0.2">
      <c r="A37" s="419"/>
      <c r="B37" s="62" t="s">
        <v>391</v>
      </c>
      <c r="C37" s="67" t="s">
        <v>392</v>
      </c>
      <c r="D37" s="67" t="s">
        <v>393</v>
      </c>
      <c r="E37" s="67" t="s">
        <v>394</v>
      </c>
      <c r="F37" s="68">
        <v>45532</v>
      </c>
      <c r="G37" s="69">
        <v>14</v>
      </c>
      <c r="H37" s="64">
        <f t="shared" si="0"/>
        <v>0</v>
      </c>
      <c r="I37" s="65">
        <f t="shared" si="2"/>
        <v>0</v>
      </c>
      <c r="J37" s="141">
        <f t="shared" si="1"/>
        <v>9</v>
      </c>
      <c r="K37" s="281"/>
      <c r="L37" s="225">
        <f>_xlfn.IFNA(VLOOKUP(CONCATENATE($L$5,$B37,$C37),MOR!$A$6:$M$250,13,FALSE),0)</f>
        <v>0</v>
      </c>
      <c r="M37" s="227">
        <f>_xlfn.IFNA(VLOOKUP(CONCATENATE($M$5,$B37,$C37),[1]SC23!$A$6:$M$250,13,FALSE),0)</f>
        <v>0</v>
      </c>
      <c r="N37" s="227">
        <f>_xlfn.IFNA(VLOOKUP(CONCATENATE($L$5,$B37,$C37),BUSS!$A$6:$M$250,13,FALSE),0)</f>
        <v>0</v>
      </c>
      <c r="O37" s="225">
        <f>_xlfn.IFNA(VLOOKUP(CONCATENATE($O$5,$B37,$C37),'BEV2'!$A$6:$M$250,13,FALSE),0)</f>
        <v>0</v>
      </c>
      <c r="P37" s="57"/>
    </row>
    <row r="38" spans="1:16" x14ac:dyDescent="0.2">
      <c r="A38" s="419"/>
      <c r="B38" s="62" t="s">
        <v>268</v>
      </c>
      <c r="C38" s="67" t="s">
        <v>378</v>
      </c>
      <c r="D38" s="67" t="s">
        <v>395</v>
      </c>
      <c r="E38" s="67" t="s">
        <v>396</v>
      </c>
      <c r="F38" s="68">
        <v>45533</v>
      </c>
      <c r="G38" s="69">
        <v>11</v>
      </c>
      <c r="H38" s="64">
        <f t="shared" si="0"/>
        <v>1</v>
      </c>
      <c r="I38" s="65">
        <f t="shared" si="2"/>
        <v>7</v>
      </c>
      <c r="J38" s="141">
        <f t="shared" si="1"/>
        <v>4</v>
      </c>
      <c r="K38" s="281"/>
      <c r="L38" s="225">
        <f>_xlfn.IFNA(VLOOKUP(CONCATENATE($L$5,$B38,$C38),MOR!$A$6:$M$250,13,FALSE),0)</f>
        <v>0</v>
      </c>
      <c r="M38" s="227">
        <f>_xlfn.IFNA(VLOOKUP(CONCATENATE($M$5,$B38,$C38),[1]SC23!$A$6:$M$250,13,FALSE),0)</f>
        <v>0</v>
      </c>
      <c r="N38" s="227">
        <f>_xlfn.IFNA(VLOOKUP(CONCATENATE($L$5,$B38,$C38),BUSS!$A$6:$M$250,13,FALSE),0)</f>
        <v>7</v>
      </c>
      <c r="O38" s="225">
        <f>_xlfn.IFNA(VLOOKUP(CONCATENATE($O$5,$B38,$C38),'BEV2'!$A$6:$M$250,13,FALSE),0)</f>
        <v>0</v>
      </c>
      <c r="P38" s="57"/>
    </row>
    <row r="39" spans="1:16" x14ac:dyDescent="0.2">
      <c r="A39" s="419"/>
      <c r="B39" s="62" t="s">
        <v>319</v>
      </c>
      <c r="C39" s="63" t="s">
        <v>320</v>
      </c>
      <c r="D39" s="63"/>
      <c r="E39" s="67" t="s">
        <v>397</v>
      </c>
      <c r="F39" s="246">
        <v>45535</v>
      </c>
      <c r="G39" s="281">
        <v>12</v>
      </c>
      <c r="H39" s="64">
        <f t="shared" si="0"/>
        <v>0</v>
      </c>
      <c r="I39" s="65">
        <f t="shared" si="2"/>
        <v>0</v>
      </c>
      <c r="J39" s="141">
        <f t="shared" si="1"/>
        <v>9</v>
      </c>
      <c r="K39" s="281"/>
      <c r="L39" s="225">
        <f>_xlfn.IFNA(VLOOKUP(CONCATENATE($L$5,$B39,$C39),MOR!$A$6:$M$250,13,FALSE),0)</f>
        <v>0</v>
      </c>
      <c r="M39" s="227">
        <f>_xlfn.IFNA(VLOOKUP(CONCATENATE($M$5,$B39,$C39),[1]SC23!$A$6:$M$250,13,FALSE),0)</f>
        <v>0</v>
      </c>
      <c r="N39" s="227">
        <f>_xlfn.IFNA(VLOOKUP(CONCATENATE($L$5,$B39,$C39),BUSS!$A$6:$M$250,13,FALSE),0)</f>
        <v>0</v>
      </c>
      <c r="O39" s="225">
        <f>_xlfn.IFNA(VLOOKUP(CONCATENATE($O$5,$B39,$C39),'BEV2'!$A$6:$M$250,13,FALSE),0)</f>
        <v>0</v>
      </c>
      <c r="P39" s="57"/>
    </row>
    <row r="40" spans="1:16" x14ac:dyDescent="0.2">
      <c r="A40" s="419"/>
      <c r="B40" s="62"/>
      <c r="C40" s="67"/>
      <c r="D40" s="67"/>
      <c r="E40" s="67"/>
      <c r="F40" s="68"/>
      <c r="G40" s="141"/>
      <c r="H40" s="64">
        <f t="shared" si="0"/>
        <v>0</v>
      </c>
      <c r="I40" s="65">
        <f t="shared" si="2"/>
        <v>0</v>
      </c>
      <c r="J40" s="141">
        <f t="shared" si="1"/>
        <v>9</v>
      </c>
      <c r="K40" s="281"/>
      <c r="L40" s="225">
        <f>_xlfn.IFNA(VLOOKUP(CONCATENATE($L$5,$B40,$C40),MOR!$A$6:$M$250,13,FALSE),0)</f>
        <v>0</v>
      </c>
      <c r="M40" s="227">
        <f>_xlfn.IFNA(VLOOKUP(CONCATENATE($M$5,$B40,$C40),[1]SC23!$A$6:$M$250,13,FALSE),0)</f>
        <v>0</v>
      </c>
      <c r="N40" s="227">
        <f>_xlfn.IFNA(VLOOKUP(CONCATENATE($L$5,$B40,$C40),BUSS!$A$6:$M$250,13,FALSE),0)</f>
        <v>0</v>
      </c>
      <c r="O40" s="225">
        <f>_xlfn.IFNA(VLOOKUP(CONCATENATE($O$5,$B40,$C40),'BEV2'!$A$6:$M$250,13,FALSE),0)</f>
        <v>0</v>
      </c>
      <c r="P40" s="56"/>
    </row>
    <row r="41" spans="1:16" x14ac:dyDescent="0.2">
      <c r="A41" s="419"/>
      <c r="B41" s="62"/>
      <c r="C41" s="67"/>
      <c r="D41" s="67"/>
      <c r="E41" s="67"/>
      <c r="F41" s="68"/>
      <c r="G41" s="141"/>
      <c r="H41" s="64">
        <f>COUNTIF(L41:P41,"&gt;0")</f>
        <v>0</v>
      </c>
      <c r="I41" s="65">
        <f t="shared" si="2"/>
        <v>0</v>
      </c>
      <c r="J41" s="141">
        <f t="shared" si="1"/>
        <v>9</v>
      </c>
      <c r="K41" s="281"/>
      <c r="L41" s="225">
        <f>_xlfn.IFNA(VLOOKUP(CONCATENATE($L$5,$B41,$C41),MOR!$A$6:$M$250,13,FALSE),0)</f>
        <v>0</v>
      </c>
      <c r="M41" s="227">
        <f>_xlfn.IFNA(VLOOKUP(CONCATENATE($M$5,$B41,$C41),[1]SC23!$A$6:$M$250,13,FALSE),0)</f>
        <v>0</v>
      </c>
      <c r="N41" s="227">
        <f>_xlfn.IFNA(VLOOKUP(CONCATENATE($L$5,$B41,$C41),BUSS!$A$6:$M$250,13,FALSE),0)</f>
        <v>0</v>
      </c>
      <c r="O41" s="225">
        <f>_xlfn.IFNA(VLOOKUP(CONCATENATE($O$5,$B41,$C41),'BEV2'!$A$6:$M$250,13,FALSE),0)</f>
        <v>0</v>
      </c>
      <c r="P41" s="56"/>
    </row>
    <row r="42" spans="1:16" x14ac:dyDescent="0.2">
      <c r="A42" s="419"/>
      <c r="B42" s="62"/>
      <c r="C42" s="67"/>
      <c r="D42" s="67"/>
      <c r="E42" s="67"/>
      <c r="F42" s="68"/>
      <c r="G42" s="141"/>
      <c r="H42" s="64">
        <f>COUNTIF(L42:P42,"&gt;0")</f>
        <v>0</v>
      </c>
      <c r="I42" s="65">
        <f t="shared" si="2"/>
        <v>0</v>
      </c>
      <c r="J42" s="141">
        <f t="shared" ref="J42" si="3">RANK(I42,$I$6:$I$49)</f>
        <v>9</v>
      </c>
      <c r="K42" s="281"/>
      <c r="L42" s="225">
        <f>_xlfn.IFNA(VLOOKUP(CONCATENATE($L$5,$B42,$C42),MOR!$A$6:$M$250,13,FALSE),0)</f>
        <v>0</v>
      </c>
      <c r="M42" s="197">
        <f>_xlfn.IFNA(VLOOKUP(CONCATENATE($M$5,$B74,$C74),'SC24'!$A$6:$N$160,13,FALSE),0)</f>
        <v>0</v>
      </c>
      <c r="N42" s="227">
        <f>_xlfn.IFNA(VLOOKUP(CONCATENATE($L$5,$B42,$C42),BUSS!$A$6:$M$250,13,FALSE),0)</f>
        <v>0</v>
      </c>
      <c r="O42" s="225">
        <f>_xlfn.IFNA(VLOOKUP(CONCATENATE($O$5,$B74,$C74),'BEV2'!$A$6:$M$162,13,FALSE),0)</f>
        <v>0</v>
      </c>
      <c r="P42" s="56"/>
    </row>
    <row r="43" spans="1:16" x14ac:dyDescent="0.2">
      <c r="A43" s="419"/>
      <c r="B43" s="62"/>
      <c r="C43" s="67"/>
      <c r="D43" s="67"/>
      <c r="E43" s="67"/>
      <c r="F43" s="68"/>
      <c r="G43" s="141"/>
      <c r="H43" s="64">
        <f>COUNTIF(L43:P43,"&gt;0")</f>
        <v>0</v>
      </c>
      <c r="I43" s="355">
        <f t="shared" si="2"/>
        <v>0</v>
      </c>
      <c r="J43" s="141">
        <f t="shared" ref="J43:J44" si="4">RANK(I43,$I$6:$I$49)</f>
        <v>9</v>
      </c>
      <c r="K43" s="281"/>
      <c r="L43" s="225">
        <f>_xlfn.IFNA(VLOOKUP(CONCATENATE($L$5,$B43,$C43),MOR!$A$6:$M$250,13,FALSE),0)</f>
        <v>0</v>
      </c>
      <c r="M43" s="197">
        <f>_xlfn.IFNA(VLOOKUP(CONCATENATE($M$5,$B75,$C75),'SC24'!$A$6:$N$160,13,FALSE),0)</f>
        <v>0</v>
      </c>
      <c r="N43" s="227"/>
      <c r="O43" s="225">
        <f>_xlfn.IFNA(VLOOKUP(CONCATENATE($O$5,$B75,$C75),'BEV2'!$A$6:$M$162,13,FALSE),0)</f>
        <v>0</v>
      </c>
      <c r="P43" s="60"/>
    </row>
    <row r="44" spans="1:16" x14ac:dyDescent="0.2">
      <c r="A44" s="419"/>
      <c r="B44" s="62"/>
      <c r="C44" s="67"/>
      <c r="D44" s="67"/>
      <c r="E44" s="67"/>
      <c r="F44" s="68"/>
      <c r="G44" s="141"/>
      <c r="H44" s="64">
        <f>COUNTIF(L44:P44,"&gt;0")</f>
        <v>0</v>
      </c>
      <c r="I44" s="65">
        <f>SUM(L44:Q44)</f>
        <v>0</v>
      </c>
      <c r="J44" s="141">
        <f t="shared" si="4"/>
        <v>9</v>
      </c>
      <c r="K44" s="281"/>
      <c r="L44" s="225">
        <f>_xlfn.IFNA(VLOOKUP(CONCATENATE($L$5,$B44,$C44),MOR!$A$6:$M$250,13,FALSE),0)</f>
        <v>0</v>
      </c>
      <c r="M44" s="197"/>
      <c r="N44" s="227"/>
      <c r="O44" s="225">
        <f>_xlfn.IFNA(VLOOKUP(CONCATENATE($O$5,$B76,$C76),'BEV2'!$A$6:$M$162,13,FALSE),0)</f>
        <v>0</v>
      </c>
      <c r="P44" s="57"/>
    </row>
    <row r="45" spans="1:16" x14ac:dyDescent="0.2">
      <c r="A45" s="419"/>
      <c r="B45" s="62"/>
      <c r="C45" s="67"/>
      <c r="D45" s="67"/>
      <c r="E45" s="67"/>
      <c r="F45" s="68"/>
      <c r="G45" s="141"/>
      <c r="H45" s="64"/>
      <c r="I45" s="65"/>
      <c r="J45" s="141"/>
      <c r="K45" s="281"/>
      <c r="L45" s="225">
        <f>_xlfn.IFNA(VLOOKUP(CONCATENATE($L$5,$B77,$C77),MOR!$A$6:$M$250,13,FALSE),0)</f>
        <v>0</v>
      </c>
      <c r="M45" s="197">
        <f>_xlfn.IFNA(VLOOKUP(CONCATENATE($M$5,$B77,$C77),'SC24'!$A$6:$N$160,13,FALSE),0)</f>
        <v>0</v>
      </c>
      <c r="N45" s="227"/>
      <c r="O45" s="225">
        <f>_xlfn.IFNA(VLOOKUP(CONCATENATE($O$5,$B77,$C77),'BEV2'!$A$6:$M$162,13,FALSE),0)</f>
        <v>0</v>
      </c>
      <c r="P45" s="57"/>
    </row>
    <row r="46" spans="1:16" x14ac:dyDescent="0.2">
      <c r="A46" s="419"/>
      <c r="B46" s="62"/>
      <c r="C46" s="67"/>
      <c r="D46" s="67"/>
      <c r="E46" s="67"/>
      <c r="F46" s="68"/>
      <c r="G46" s="141"/>
      <c r="H46" s="64"/>
      <c r="I46" s="65"/>
      <c r="J46" s="141"/>
      <c r="K46" s="281"/>
      <c r="L46" s="225">
        <f>_xlfn.IFNA(VLOOKUP(CONCATENATE($L$5,$B78,$C78),MOR!$A$6:$M$250,13,FALSE),0)</f>
        <v>0</v>
      </c>
      <c r="M46" s="197">
        <f>_xlfn.IFNA(VLOOKUP(CONCATENATE($M$5,$B78,$C78),'SC24'!$A$6:$N$160,13,FALSE),0)</f>
        <v>0</v>
      </c>
      <c r="N46" s="227"/>
      <c r="O46" s="225">
        <f>_xlfn.IFNA(VLOOKUP(CONCATENATE($O$5,$B78,$C78),'BEV2'!$A$6:$M$162,13,FALSE),0)</f>
        <v>0</v>
      </c>
      <c r="P46" s="56"/>
    </row>
    <row r="47" spans="1:16" x14ac:dyDescent="0.2">
      <c r="A47" s="419"/>
      <c r="B47" s="62"/>
      <c r="C47" s="67"/>
      <c r="D47" s="67"/>
      <c r="E47" s="67"/>
      <c r="F47" s="68"/>
      <c r="G47" s="141"/>
      <c r="H47" s="64"/>
      <c r="I47" s="65"/>
      <c r="J47" s="141"/>
      <c r="K47" s="281"/>
      <c r="L47" s="225">
        <f>_xlfn.IFNA(VLOOKUP(CONCATENATE($L$5,$B79,$C79),MOR!$A$6:$M$250,13,FALSE),0)</f>
        <v>0</v>
      </c>
      <c r="M47" s="197">
        <f>_xlfn.IFNA(VLOOKUP(CONCATENATE($M$5,$B79,$C79),'SC24'!$A$6:$N$160,13,FALSE),0)</f>
        <v>0</v>
      </c>
      <c r="N47" s="227"/>
      <c r="O47" s="225">
        <f>_xlfn.IFNA(VLOOKUP(CONCATENATE($O$5,$B79,$C79),'BEV2'!$A$6:$M$162,13,FALSE),0)</f>
        <v>0</v>
      </c>
      <c r="P47" s="56"/>
    </row>
    <row r="48" spans="1:16" x14ac:dyDescent="0.2">
      <c r="A48" s="419"/>
      <c r="B48" s="62"/>
      <c r="C48" s="67"/>
      <c r="D48" s="67"/>
      <c r="E48" s="67"/>
      <c r="F48" s="68"/>
      <c r="G48" s="141"/>
      <c r="H48" s="64"/>
      <c r="I48" s="65"/>
      <c r="J48" s="141"/>
      <c r="K48" s="281"/>
      <c r="L48" s="225">
        <f>_xlfn.IFNA(VLOOKUP(CONCATENATE($L$5,$B80,$C80),MOR!$A$6:$M$250,13,FALSE),0)</f>
        <v>0</v>
      </c>
      <c r="M48" s="197">
        <f>_xlfn.IFNA(VLOOKUP(CONCATENATE($M$5,$B80,$C80),'SC24'!$A$6:$N$160,13,FALSE),0)</f>
        <v>0</v>
      </c>
      <c r="N48" s="227"/>
      <c r="O48" s="225">
        <f>_xlfn.IFNA(VLOOKUP(CONCATENATE($O$5,$B80,$C80),'BEV2'!$A$6:$M$162,13,FALSE),0)</f>
        <v>0</v>
      </c>
      <c r="P48" s="56"/>
    </row>
    <row r="49" spans="1:16" x14ac:dyDescent="0.2">
      <c r="A49" s="419"/>
      <c r="B49" s="62"/>
      <c r="C49" s="67"/>
      <c r="D49" s="67"/>
      <c r="E49" s="67"/>
      <c r="F49" s="68"/>
      <c r="G49" s="141"/>
      <c r="H49" s="64"/>
      <c r="I49" s="65"/>
      <c r="J49" s="141"/>
      <c r="K49" s="281"/>
      <c r="L49" s="225">
        <f>_xlfn.IFNA(VLOOKUP(CONCATENATE($L$5,$B81,$C81),MOR!$A$6:$M$250,13,FALSE),0)</f>
        <v>0</v>
      </c>
      <c r="M49" s="197">
        <f>_xlfn.IFNA(VLOOKUP(CONCATENATE($M$5,$B81,$C81),'SC24'!$A$6:$N$160,13,FALSE),0)</f>
        <v>0</v>
      </c>
      <c r="N49" s="227"/>
      <c r="O49" s="225">
        <f>_xlfn.IFNA(VLOOKUP(CONCATENATE($O$5,$B81,$C81),'BEV2'!$A$6:$M$162,13,FALSE),0)</f>
        <v>0</v>
      </c>
      <c r="P49" s="56"/>
    </row>
    <row r="50" spans="1:16" x14ac:dyDescent="0.2">
      <c r="A50" s="419"/>
      <c r="B50" s="62"/>
      <c r="C50" s="67"/>
      <c r="D50" s="67"/>
      <c r="E50" s="67"/>
      <c r="F50" s="68"/>
      <c r="G50" s="141"/>
      <c r="H50" s="64"/>
      <c r="I50" s="65"/>
      <c r="J50" s="141"/>
      <c r="K50" s="281"/>
      <c r="L50" s="225">
        <f>_xlfn.IFNA(VLOOKUP(CONCATENATE($L$5,$B82,$C82),MOR!$A$6:$M$250,13,FALSE),0)</f>
        <v>0</v>
      </c>
      <c r="M50" s="197">
        <f>_xlfn.IFNA(VLOOKUP(CONCATENATE($M$5,$B82,$C82),'SC24'!$A$6:$N$160,13,FALSE),0)</f>
        <v>0</v>
      </c>
      <c r="N50" s="227"/>
      <c r="O50" s="225">
        <f>_xlfn.IFNA(VLOOKUP(CONCATENATE($O$5,$B82,$C82),'BEV2'!$A$6:$M$162,13,FALSE),0)</f>
        <v>0</v>
      </c>
      <c r="P50" s="56"/>
    </row>
    <row r="51" spans="1:16" x14ac:dyDescent="0.2">
      <c r="A51" s="419"/>
      <c r="B51" s="62"/>
      <c r="C51" s="67"/>
      <c r="D51" s="67"/>
      <c r="E51" s="67"/>
      <c r="F51" s="68"/>
      <c r="G51" s="141"/>
      <c r="H51" s="64"/>
      <c r="I51" s="65"/>
      <c r="J51" s="141"/>
      <c r="K51" s="281"/>
      <c r="L51" s="225">
        <f>_xlfn.IFNA(VLOOKUP(CONCATENATE($L$5,$B83,$C83),MOR!$A$6:$M$250,13,FALSE),0)</f>
        <v>0</v>
      </c>
      <c r="M51" s="197">
        <f>_xlfn.IFNA(VLOOKUP(CONCATENATE($M$5,$B83,$C83),'SC24'!$A$6:$N$160,13,FALSE),0)</f>
        <v>0</v>
      </c>
      <c r="N51" s="197"/>
      <c r="O51" s="66">
        <f>_xlfn.IFNA(VLOOKUP(CONCATENATE($O$5,$B83,$C83),BUSS!$A$6:$M$162,13,FALSE),0)</f>
        <v>0</v>
      </c>
      <c r="P51" s="56"/>
    </row>
    <row r="52" spans="1:16" x14ac:dyDescent="0.2">
      <c r="A52" s="419"/>
      <c r="B52" s="62"/>
      <c r="C52" s="67"/>
      <c r="D52" s="67"/>
      <c r="E52" s="67"/>
      <c r="F52" s="68"/>
      <c r="G52" s="141"/>
      <c r="H52" s="64"/>
      <c r="I52" s="65"/>
      <c r="J52" s="141"/>
      <c r="K52" s="281"/>
      <c r="L52" s="225">
        <f>_xlfn.IFNA(VLOOKUP(CONCATENATE($L$5,$B84,$C84),MOR!$A$6:$M$250,13,FALSE),0)</f>
        <v>0</v>
      </c>
      <c r="M52" s="197">
        <f>_xlfn.IFNA(VLOOKUP(CONCATENATE($M$5,$B84,$C84),'SC24'!$A$6:$N$160,13,FALSE),0)</f>
        <v>0</v>
      </c>
      <c r="N52" s="197"/>
      <c r="O52" s="66">
        <f>_xlfn.IFNA(VLOOKUP(CONCATENATE($O$5,$B84,$C84),BUSS!$A$6:$M$162,13,FALSE),0)</f>
        <v>0</v>
      </c>
      <c r="P52" s="56"/>
    </row>
    <row r="53" spans="1:16" x14ac:dyDescent="0.2">
      <c r="A53" s="419"/>
      <c r="B53" s="62"/>
      <c r="C53" s="67"/>
      <c r="D53" s="67"/>
      <c r="E53" s="67"/>
      <c r="F53" s="68"/>
      <c r="G53" s="141"/>
      <c r="H53" s="64"/>
      <c r="I53" s="65"/>
      <c r="J53" s="141"/>
      <c r="K53" s="348"/>
      <c r="L53" s="151">
        <f>_xlfn.IFNA(VLOOKUP(CONCATENATE($L$5,$B85,$C85),SER!$A$6:$M$250,13,FALSE),0)</f>
        <v>0</v>
      </c>
      <c r="M53" s="197">
        <f>_xlfn.IFNA(VLOOKUP(CONCATENATE($M$5,$B85,$C85),'SC24'!$A$6:$N$160,13,FALSE),0)</f>
        <v>0</v>
      </c>
      <c r="N53" s="197"/>
      <c r="O53" s="66">
        <f>_xlfn.IFNA(VLOOKUP(CONCATENATE($O$5,$B85,$C85),BUSS!$A$6:$M$162,13,FALSE),0)</f>
        <v>0</v>
      </c>
      <c r="P53" s="56"/>
    </row>
    <row r="54" spans="1:16" x14ac:dyDescent="0.2">
      <c r="A54" s="419"/>
      <c r="B54" s="62"/>
      <c r="C54" s="67"/>
      <c r="D54" s="67"/>
      <c r="E54" s="67"/>
      <c r="F54" s="68"/>
      <c r="G54" s="141"/>
      <c r="H54" s="64"/>
      <c r="I54" s="65"/>
      <c r="J54" s="141"/>
      <c r="K54" s="348"/>
      <c r="L54" s="151">
        <f>_xlfn.IFNA(VLOOKUP(CONCATENATE($L$5,$B86,$C86),SER!$A$6:$M$250,13,FALSE),0)</f>
        <v>0</v>
      </c>
      <c r="M54" s="197">
        <f>_xlfn.IFNA(VLOOKUP(CONCATENATE($M$5,$B86,$C86),'SC24'!$A$6:$N$160,13,FALSE),0)</f>
        <v>0</v>
      </c>
      <c r="N54" s="197"/>
      <c r="O54" s="66">
        <f>_xlfn.IFNA(VLOOKUP(CONCATENATE($O$5,$B86,$C86),BUSS!$A$6:$M$162,13,FALSE),0)</f>
        <v>0</v>
      </c>
      <c r="P54" s="56"/>
    </row>
    <row r="55" spans="1:16" x14ac:dyDescent="0.2">
      <c r="A55" s="419"/>
      <c r="B55" s="62"/>
      <c r="C55" s="67"/>
      <c r="D55" s="67"/>
      <c r="E55" s="67"/>
      <c r="F55" s="68"/>
      <c r="G55" s="141"/>
      <c r="H55" s="64"/>
      <c r="I55" s="65"/>
      <c r="J55" s="141"/>
      <c r="K55" s="348"/>
      <c r="L55" s="151">
        <f>_xlfn.IFNA(VLOOKUP(CONCATENATE($L$5,$B87,$C87),SER!$A$6:$M$250,13,FALSE),0)</f>
        <v>0</v>
      </c>
      <c r="M55" s="197">
        <f>_xlfn.IFNA(VLOOKUP(CONCATENATE($M$5,$B87,$C87),'SC24'!$A$6:$N$160,13,FALSE),0)</f>
        <v>0</v>
      </c>
      <c r="N55" s="197"/>
      <c r="O55" s="66">
        <f>_xlfn.IFNA(VLOOKUP(CONCATENATE($O$5,$B87,$C87),BUSS!$A$6:$M$162,13,FALSE),0)</f>
        <v>0</v>
      </c>
      <c r="P55" s="56"/>
    </row>
    <row r="56" spans="1:16" x14ac:dyDescent="0.2">
      <c r="A56" s="419"/>
      <c r="B56" s="62"/>
      <c r="C56" s="67"/>
      <c r="D56" s="67"/>
      <c r="E56" s="67"/>
      <c r="F56" s="68"/>
      <c r="G56" s="141"/>
      <c r="H56" s="64"/>
      <c r="I56" s="65"/>
      <c r="J56" s="141"/>
      <c r="K56" s="348"/>
      <c r="L56" s="151">
        <f>_xlfn.IFNA(VLOOKUP(CONCATENATE($L$5,$B88,$C88),SER!$A$6:$M$250,13,FALSE),0)</f>
        <v>0</v>
      </c>
      <c r="M56" s="197">
        <f>_xlfn.IFNA(VLOOKUP(CONCATENATE($M$5,$B88,$C88),'SC24'!$A$6:$N$160,13,FALSE),0)</f>
        <v>0</v>
      </c>
      <c r="N56" s="197"/>
      <c r="O56" s="66">
        <f>_xlfn.IFNA(VLOOKUP(CONCATENATE($O$5,$B88,$C88),BUSS!$A$6:$M$162,13,FALSE),0)</f>
        <v>0</v>
      </c>
      <c r="P56" s="56"/>
    </row>
    <row r="57" spans="1:16" x14ac:dyDescent="0.2">
      <c r="A57" s="419"/>
      <c r="B57" s="62"/>
      <c r="C57" s="67"/>
      <c r="D57" s="67"/>
      <c r="E57" s="67"/>
      <c r="F57" s="68"/>
      <c r="G57" s="141"/>
      <c r="H57" s="64"/>
      <c r="I57" s="65"/>
      <c r="J57" s="141"/>
      <c r="K57" s="348"/>
      <c r="L57" s="151">
        <f>_xlfn.IFNA(VLOOKUP(CONCATENATE($L$5,$B89,$C89),SER!$A$6:$M$250,13,FALSE),0)</f>
        <v>0</v>
      </c>
      <c r="M57" s="197">
        <f>_xlfn.IFNA(VLOOKUP(CONCATENATE($M$5,$B89,$C89),'SC24'!$A$6:$N$160,13,FALSE),0)</f>
        <v>0</v>
      </c>
      <c r="N57" s="197"/>
      <c r="O57" s="66">
        <f>_xlfn.IFNA(VLOOKUP(CONCATENATE($O$5,$B89,$C89),BUSS!$A$6:$M$162,13,FALSE),0)</f>
        <v>0</v>
      </c>
      <c r="P57" s="56"/>
    </row>
    <row r="58" spans="1:16" x14ac:dyDescent="0.2">
      <c r="A58" s="419"/>
      <c r="B58" s="62"/>
      <c r="C58" s="67"/>
      <c r="D58" s="67"/>
      <c r="E58" s="67"/>
      <c r="F58" s="68"/>
      <c r="G58" s="141"/>
      <c r="H58" s="64"/>
      <c r="I58" s="65"/>
      <c r="J58" s="141"/>
      <c r="K58" s="348"/>
      <c r="L58" s="151">
        <f>_xlfn.IFNA(VLOOKUP(CONCATENATE($L$5,$B90,$C90),SER!$A$6:$M$250,13,FALSE),0)</f>
        <v>0</v>
      </c>
      <c r="M58" s="197">
        <f>_xlfn.IFNA(VLOOKUP(CONCATENATE($M$5,$B90,$C90),'SC24'!$A$6:$N$160,13,FALSE),0)</f>
        <v>0</v>
      </c>
      <c r="N58" s="197"/>
      <c r="O58" s="66">
        <f>_xlfn.IFNA(VLOOKUP(CONCATENATE($O$5,$B90,$C90),BUSS!$A$6:$M$162,13,FALSE),0)</f>
        <v>0</v>
      </c>
      <c r="P58" s="56"/>
    </row>
    <row r="59" spans="1:16" x14ac:dyDescent="0.2">
      <c r="A59" s="419"/>
      <c r="B59" s="62"/>
      <c r="C59" s="67"/>
      <c r="D59" s="67"/>
      <c r="E59" s="67"/>
      <c r="F59" s="68"/>
      <c r="G59" s="141"/>
      <c r="H59" s="64"/>
      <c r="I59" s="65"/>
      <c r="J59" s="141"/>
      <c r="K59" s="348"/>
      <c r="L59" s="151">
        <f>_xlfn.IFNA(VLOOKUP(CONCATENATE($L$5,$B91,$C91),SER!$A$6:$M$250,13,FALSE),0)</f>
        <v>0</v>
      </c>
      <c r="M59" s="197">
        <f>_xlfn.IFNA(VLOOKUP(CONCATENATE($M$5,$B91,$C91),'SC24'!$A$6:$N$160,13,FALSE),0)</f>
        <v>0</v>
      </c>
      <c r="N59" s="197"/>
      <c r="O59" s="66">
        <f>_xlfn.IFNA(VLOOKUP(CONCATENATE($O$5,$B91,$C91),BUSS!$A$6:$M$162,13,FALSE),0)</f>
        <v>0</v>
      </c>
      <c r="P59" s="56"/>
    </row>
    <row r="60" spans="1:16" x14ac:dyDescent="0.2">
      <c r="A60" s="419"/>
      <c r="B60" s="62"/>
      <c r="C60" s="67"/>
      <c r="D60" s="67"/>
      <c r="E60" s="67"/>
      <c r="F60" s="68"/>
      <c r="G60" s="141"/>
      <c r="H60" s="64"/>
      <c r="I60" s="65"/>
      <c r="J60" s="141"/>
      <c r="K60" s="348"/>
      <c r="L60" s="151">
        <f>_xlfn.IFNA(VLOOKUP(CONCATENATE($L$5,$B92,$C92),SER!$A$6:$M$250,13,FALSE),0)</f>
        <v>0</v>
      </c>
      <c r="M60" s="197">
        <f>_xlfn.IFNA(VLOOKUP(CONCATENATE($M$5,$B92,$C92),'SC24'!$A$6:$N$160,13,FALSE),0)</f>
        <v>0</v>
      </c>
      <c r="N60" s="197"/>
      <c r="O60" s="66">
        <f>_xlfn.IFNA(VLOOKUP(CONCATENATE($O$5,$B92,$C92),BUSS!$A$6:$M$162,13,FALSE),0)</f>
        <v>0</v>
      </c>
      <c r="P60" s="56"/>
    </row>
    <row r="61" spans="1:16" x14ac:dyDescent="0.2">
      <c r="A61" s="419"/>
      <c r="B61" s="62"/>
      <c r="C61" s="67"/>
      <c r="D61" s="67"/>
      <c r="E61" s="67"/>
      <c r="F61" s="68"/>
      <c r="G61" s="141"/>
      <c r="H61" s="64"/>
      <c r="I61" s="65"/>
      <c r="J61" s="141"/>
      <c r="K61" s="348"/>
      <c r="L61" s="151">
        <f>_xlfn.IFNA(VLOOKUP(CONCATENATE($L$5,$B93,$C93),SER!$A$6:$M$250,13,FALSE),0)</f>
        <v>0</v>
      </c>
      <c r="M61" s="197">
        <f>_xlfn.IFNA(VLOOKUP(CONCATENATE($M$5,$B93,$C93),'SC24'!$A$6:$N$160,13,FALSE),0)</f>
        <v>0</v>
      </c>
      <c r="N61" s="197"/>
      <c r="O61" s="66">
        <f>_xlfn.IFNA(VLOOKUP(CONCATENATE($O$5,$B93,$C93),BUSS!$A$6:$M$162,13,FALSE),0)</f>
        <v>0</v>
      </c>
      <c r="P61" s="56"/>
    </row>
    <row r="62" spans="1:16" x14ac:dyDescent="0.2">
      <c r="A62" s="419"/>
      <c r="B62" s="62"/>
      <c r="C62" s="67"/>
      <c r="D62" s="63"/>
      <c r="E62" s="63"/>
      <c r="F62" s="68"/>
      <c r="G62" s="141"/>
      <c r="H62" s="64"/>
      <c r="I62" s="65"/>
      <c r="J62" s="141"/>
      <c r="K62" s="348"/>
      <c r="L62" s="151">
        <f>_xlfn.IFNA(VLOOKUP(CONCATENATE($L$5,$B94,$C94),SER!$A$6:$M$250,13,FALSE),0)</f>
        <v>0</v>
      </c>
      <c r="M62" s="197">
        <f>_xlfn.IFNA(VLOOKUP(CONCATENATE($M$5,$B94,$C94),'SC24'!$A$6:$N$160,13,FALSE),0)</f>
        <v>0</v>
      </c>
      <c r="N62" s="197"/>
      <c r="O62" s="66">
        <f>_xlfn.IFNA(VLOOKUP(CONCATENATE($O$5,$B94,$C94),BUSS!$A$6:$M$162,13,FALSE),0)</f>
        <v>0</v>
      </c>
      <c r="P62" s="56"/>
    </row>
    <row r="63" spans="1:16" x14ac:dyDescent="0.2">
      <c r="A63" s="419"/>
      <c r="B63" s="62"/>
      <c r="C63" s="67"/>
      <c r="D63" s="67"/>
      <c r="E63" s="67"/>
      <c r="F63" s="68"/>
      <c r="G63" s="141"/>
      <c r="H63" s="64"/>
      <c r="I63" s="65"/>
      <c r="J63" s="141"/>
      <c r="K63" s="348"/>
      <c r="L63" s="151">
        <f>_xlfn.IFNA(VLOOKUP(CONCATENATE($L$5,$B95,$C95),SER!$A$6:$M$250,13,FALSE),0)</f>
        <v>0</v>
      </c>
      <c r="M63" s="197">
        <f>_xlfn.IFNA(VLOOKUP(CONCATENATE($M$5,$B95,$C95),'SC24'!$A$6:$N$160,13,FALSE),0)</f>
        <v>0</v>
      </c>
      <c r="N63" s="197"/>
      <c r="O63" s="66">
        <f>_xlfn.IFNA(VLOOKUP(CONCATENATE($O$5,$B95,$C95),BUSS!$A$6:$M$162,13,FALSE),0)</f>
        <v>0</v>
      </c>
      <c r="P63" s="56"/>
    </row>
    <row r="64" spans="1:16" x14ac:dyDescent="0.2">
      <c r="A64" s="419"/>
      <c r="B64" s="62"/>
      <c r="C64" s="67"/>
      <c r="D64" s="67"/>
      <c r="E64" s="67"/>
      <c r="F64" s="68"/>
      <c r="G64" s="141"/>
      <c r="H64" s="64"/>
      <c r="I64" s="65"/>
      <c r="J64" s="141"/>
      <c r="K64" s="348"/>
      <c r="L64" s="151">
        <f>_xlfn.IFNA(VLOOKUP(CONCATENATE($L$5,$B96,$C96),SER!$A$6:$M$250,13,FALSE),0)</f>
        <v>0</v>
      </c>
      <c r="M64" s="197">
        <f>_xlfn.IFNA(VLOOKUP(CONCATENATE($M$5,$B96,$C96),'SC24'!$A$6:$N$160,13,FALSE),0)</f>
        <v>0</v>
      </c>
      <c r="N64" s="197"/>
      <c r="O64" s="66">
        <f>_xlfn.IFNA(VLOOKUP(CONCATENATE($O$5,$B96,$C96),BUSS!$A$6:$M$162,13,FALSE),0)</f>
        <v>0</v>
      </c>
      <c r="P64" s="56"/>
    </row>
    <row r="65" spans="1:16" x14ac:dyDescent="0.2">
      <c r="A65" s="419"/>
      <c r="B65" s="62"/>
      <c r="C65" s="67"/>
      <c r="D65" s="67"/>
      <c r="E65" s="67"/>
      <c r="F65" s="68"/>
      <c r="G65" s="141"/>
      <c r="H65" s="64"/>
      <c r="I65" s="65"/>
      <c r="J65" s="141"/>
      <c r="K65" s="348"/>
      <c r="L65" s="151">
        <f>_xlfn.IFNA(VLOOKUP(CONCATENATE($L$5,$B97,$C97),SER!$A$6:$M$250,13,FALSE),0)</f>
        <v>0</v>
      </c>
      <c r="M65" s="197">
        <f>_xlfn.IFNA(VLOOKUP(CONCATENATE($M$5,$B97,$C97),'SC24'!$A$6:$N$160,13,FALSE),0)</f>
        <v>0</v>
      </c>
      <c r="N65" s="197"/>
      <c r="O65" s="66">
        <f>_xlfn.IFNA(VLOOKUP(CONCATENATE($O$5,$B97,$C97),BUSS!$A$6:$M$162,13,FALSE),0)</f>
        <v>0</v>
      </c>
      <c r="P65" s="56"/>
    </row>
    <row r="66" spans="1:16" x14ac:dyDescent="0.2">
      <c r="A66" s="419"/>
      <c r="B66" s="62"/>
      <c r="C66" s="67"/>
      <c r="D66" s="67"/>
      <c r="E66" s="67"/>
      <c r="F66" s="68"/>
      <c r="G66" s="141"/>
      <c r="H66" s="64"/>
      <c r="I66" s="65"/>
      <c r="J66" s="141"/>
      <c r="K66" s="348"/>
      <c r="L66" s="151">
        <f>_xlfn.IFNA(VLOOKUP(CONCATENATE($L$5,$B98,$C98),SER!$A$6:$M$250,13,FALSE),0)</f>
        <v>0</v>
      </c>
      <c r="M66" s="197">
        <f>_xlfn.IFNA(VLOOKUP(CONCATENATE($M$5,$B98,$C98),'SC24'!$A$6:$N$160,13,FALSE),0)</f>
        <v>0</v>
      </c>
      <c r="N66" s="197"/>
      <c r="O66" s="66">
        <f>_xlfn.IFNA(VLOOKUP(CONCATENATE($O$5,$B98,$C98),BUSS!$A$6:$M$162,13,FALSE),0)</f>
        <v>0</v>
      </c>
      <c r="P66" s="56"/>
    </row>
    <row r="67" spans="1:16" x14ac:dyDescent="0.2">
      <c r="A67" s="419"/>
      <c r="B67" s="62"/>
      <c r="C67" s="67"/>
      <c r="D67" s="67"/>
      <c r="E67" s="67"/>
      <c r="F67" s="68"/>
      <c r="G67" s="141"/>
      <c r="H67" s="64"/>
      <c r="I67" s="65"/>
      <c r="J67" s="141"/>
      <c r="K67" s="348"/>
      <c r="L67" s="151">
        <f>_xlfn.IFNA(VLOOKUP(CONCATENATE($L$5,$B99,$C99),SER!$A$6:$M$250,13,FALSE),0)</f>
        <v>0</v>
      </c>
      <c r="M67" s="197">
        <f>_xlfn.IFNA(VLOOKUP(CONCATENATE($M$5,$B99,$C99),'SC24'!$A$6:$N$160,13,FALSE),0)</f>
        <v>0</v>
      </c>
      <c r="N67" s="197"/>
      <c r="O67" s="66">
        <f>_xlfn.IFNA(VLOOKUP(CONCATENATE($O$5,$B99,$C99),BUSS!$A$6:$M$162,13,FALSE),0)</f>
        <v>0</v>
      </c>
      <c r="P67" s="56"/>
    </row>
    <row r="68" spans="1:16" x14ac:dyDescent="0.2">
      <c r="A68" s="419"/>
      <c r="B68" s="62"/>
      <c r="C68" s="67"/>
      <c r="D68" s="67"/>
      <c r="E68" s="67"/>
      <c r="F68" s="68"/>
      <c r="G68" s="141"/>
      <c r="H68" s="64"/>
      <c r="I68" s="65"/>
      <c r="J68" s="141"/>
      <c r="K68" s="348"/>
      <c r="L68" s="151">
        <f>_xlfn.IFNA(VLOOKUP(CONCATENATE($L$5,$B100,$C100),SER!$A$6:$M$250,13,FALSE),0)</f>
        <v>0</v>
      </c>
      <c r="M68" s="197">
        <f>_xlfn.IFNA(VLOOKUP(CONCATENATE($M$5,$B100,$C100),'SC24'!$A$6:$N$160,13,FALSE),0)</f>
        <v>0</v>
      </c>
      <c r="N68" s="197"/>
      <c r="O68" s="66">
        <f>_xlfn.IFNA(VLOOKUP(CONCATENATE($O$5,$B100,$C100),BUSS!$A$6:$M$162,13,FALSE),0)</f>
        <v>0</v>
      </c>
      <c r="P68" s="56"/>
    </row>
    <row r="69" spans="1:16" x14ac:dyDescent="0.2">
      <c r="A69" s="419"/>
      <c r="B69" s="62"/>
      <c r="C69" s="67"/>
      <c r="D69" s="67"/>
      <c r="E69" s="67"/>
      <c r="F69" s="68"/>
      <c r="G69" s="141"/>
      <c r="H69" s="64"/>
      <c r="I69" s="65"/>
      <c r="J69" s="141"/>
      <c r="K69" s="348"/>
      <c r="L69" s="151">
        <f>_xlfn.IFNA(VLOOKUP(CONCATENATE($L$5,$B101,$C101),SER!$A$6:$M$250,13,FALSE),0)</f>
        <v>0</v>
      </c>
      <c r="M69" s="197">
        <f>_xlfn.IFNA(VLOOKUP(CONCATENATE($M$5,$B101,$C101),'SC24'!$A$6:$N$160,13,FALSE),0)</f>
        <v>0</v>
      </c>
      <c r="N69" s="197"/>
      <c r="O69" s="66">
        <f>_xlfn.IFNA(VLOOKUP(CONCATENATE($O$5,$B101,$C101),BUSS!$A$6:$M$162,13,FALSE),0)</f>
        <v>0</v>
      </c>
      <c r="P69" s="56"/>
    </row>
    <row r="70" spans="1:16" x14ac:dyDescent="0.2">
      <c r="A70" s="419"/>
      <c r="B70" s="62"/>
      <c r="C70" s="67"/>
      <c r="D70" s="67"/>
      <c r="E70" s="67"/>
      <c r="F70" s="68"/>
      <c r="G70" s="141"/>
      <c r="H70" s="64"/>
      <c r="I70" s="65"/>
      <c r="J70" s="141"/>
      <c r="K70" s="348"/>
      <c r="L70" s="151">
        <f>_xlfn.IFNA(VLOOKUP(CONCATENATE($L$5,$B102,$C102),SER!$A$6:$M$250,13,FALSE),0)</f>
        <v>0</v>
      </c>
      <c r="M70" s="197">
        <f>_xlfn.IFNA(VLOOKUP(CONCATENATE($M$5,$B102,$C102),'SC24'!$A$6:$N$160,13,FALSE),0)</f>
        <v>0</v>
      </c>
      <c r="N70" s="197"/>
      <c r="O70" s="66">
        <f>_xlfn.IFNA(VLOOKUP(CONCATENATE($O$5,$B102,$C102),BUSS!$A$6:$M$162,13,FALSE),0)</f>
        <v>0</v>
      </c>
      <c r="P70" s="56"/>
    </row>
    <row r="71" spans="1:16" x14ac:dyDescent="0.2">
      <c r="A71" s="419"/>
      <c r="B71" s="62"/>
      <c r="C71" s="67"/>
      <c r="D71" s="67"/>
      <c r="E71" s="67"/>
      <c r="F71" s="68"/>
      <c r="G71" s="141"/>
      <c r="H71" s="64"/>
      <c r="I71" s="65"/>
      <c r="J71" s="141"/>
      <c r="K71" s="348"/>
      <c r="L71" s="151">
        <f>_xlfn.IFNA(VLOOKUP(CONCATENATE($L$5,$B103,$C103),SER!$A$6:$M$250,13,FALSE),0)</f>
        <v>0</v>
      </c>
      <c r="M71" s="197">
        <f>_xlfn.IFNA(VLOOKUP(CONCATENATE($M$5,$B103,$C103),'SC24'!$A$6:$N$160,13,FALSE),0)</f>
        <v>0</v>
      </c>
      <c r="N71" s="197"/>
      <c r="O71" s="66">
        <f>_xlfn.IFNA(VLOOKUP(CONCATENATE($O$5,$B103,$C103),BUSS!$A$6:$M$162,13,FALSE),0)</f>
        <v>0</v>
      </c>
      <c r="P71" s="56"/>
    </row>
    <row r="72" spans="1:16" x14ac:dyDescent="0.2">
      <c r="A72" s="419"/>
      <c r="B72" s="62"/>
      <c r="C72" s="67"/>
      <c r="D72" s="67"/>
      <c r="E72" s="67"/>
      <c r="F72" s="68"/>
      <c r="G72" s="141"/>
      <c r="H72" s="64"/>
      <c r="I72" s="65"/>
      <c r="J72" s="141"/>
      <c r="K72" s="348"/>
      <c r="L72" s="151">
        <f>_xlfn.IFNA(VLOOKUP(CONCATENATE($L$5,$B104,$C104),SER!$A$6:$M$250,13,FALSE),0)</f>
        <v>0</v>
      </c>
      <c r="M72" s="197">
        <f>_xlfn.IFNA(VLOOKUP(CONCATENATE($M$5,$B104,$C104),'SC24'!$A$6:$N$160,13,FALSE),0)</f>
        <v>0</v>
      </c>
      <c r="N72" s="197"/>
      <c r="O72" s="66">
        <f>_xlfn.IFNA(VLOOKUP(CONCATENATE($O$5,$B104,$C104),BUSS!$A$6:$M$162,13,FALSE),0)</f>
        <v>0</v>
      </c>
      <c r="P72" s="56"/>
    </row>
    <row r="73" spans="1:16" x14ac:dyDescent="0.2">
      <c r="A73" s="419"/>
      <c r="B73" s="62"/>
      <c r="C73" s="67"/>
      <c r="D73" s="67"/>
      <c r="E73" s="67"/>
      <c r="F73" s="68"/>
      <c r="G73" s="69"/>
      <c r="H73" s="64"/>
      <c r="I73" s="65"/>
      <c r="J73" s="141"/>
      <c r="K73" s="348"/>
      <c r="L73" s="151">
        <f>_xlfn.IFNA(VLOOKUP(CONCATENATE($L$5,$B105,$C105),SER!$A$6:$M$250,13,FALSE),0)</f>
        <v>0</v>
      </c>
      <c r="M73" s="197">
        <f>_xlfn.IFNA(VLOOKUP(CONCATENATE($M$5,$B105,$C105),'SC24'!$A$6:$N$160,13,FALSE),0)</f>
        <v>0</v>
      </c>
      <c r="N73" s="197"/>
      <c r="O73" s="66">
        <f>_xlfn.IFNA(VLOOKUP(CONCATENATE($O$5,$B105,$C105),BUSS!$A$6:$M$162,13,FALSE),0)</f>
        <v>0</v>
      </c>
      <c r="P73" s="56"/>
    </row>
    <row r="74" spans="1:16" x14ac:dyDescent="0.2">
      <c r="A74" s="419"/>
      <c r="B74" s="62"/>
      <c r="C74" s="67"/>
      <c r="D74" s="67"/>
      <c r="E74" s="67"/>
      <c r="F74" s="68"/>
      <c r="G74" s="69"/>
      <c r="H74" s="64"/>
      <c r="I74" s="65"/>
      <c r="J74" s="141"/>
      <c r="K74" s="348"/>
      <c r="L74" s="151">
        <f>_xlfn.IFNA(VLOOKUP(CONCATENATE($L$5,$B106,$C106),SER!$A$6:$M$250,13,FALSE),0)</f>
        <v>0</v>
      </c>
      <c r="M74" s="197">
        <f>_xlfn.IFNA(VLOOKUP(CONCATENATE($M$5,$B106,$C106),'SC24'!$A$6:$N$160,13,FALSE),0)</f>
        <v>0</v>
      </c>
      <c r="N74" s="197"/>
      <c r="O74" s="66">
        <f>_xlfn.IFNA(VLOOKUP(CONCATENATE($O$5,$B106,$C106),BUSS!$A$6:$M$162,13,FALSE),0)</f>
        <v>0</v>
      </c>
      <c r="P74" s="56"/>
    </row>
    <row r="75" spans="1:16" x14ac:dyDescent="0.2">
      <c r="A75" s="419"/>
      <c r="B75" s="62"/>
      <c r="C75" s="67"/>
      <c r="D75" s="67"/>
      <c r="E75" s="67"/>
      <c r="F75" s="68"/>
      <c r="G75" s="69"/>
      <c r="H75" s="64"/>
      <c r="I75" s="65"/>
      <c r="J75" s="141"/>
      <c r="K75" s="348"/>
      <c r="L75" s="151">
        <f>_xlfn.IFNA(VLOOKUP(CONCATENATE($L$5,$B107,$C107),SER!$A$6:$M$250,13,FALSE),0)</f>
        <v>0</v>
      </c>
      <c r="M75" s="197">
        <f>_xlfn.IFNA(VLOOKUP(CONCATENATE($M$5,$B107,$C107),'SC24'!$A$6:$N$160,13,FALSE),0)</f>
        <v>0</v>
      </c>
      <c r="N75" s="197"/>
      <c r="O75" s="66">
        <f>_xlfn.IFNA(VLOOKUP(CONCATENATE($O$5,$B107,$C107),BUSS!$A$6:$M$162,13,FALSE),0)</f>
        <v>0</v>
      </c>
      <c r="P75" s="56"/>
    </row>
    <row r="76" spans="1:16" x14ac:dyDescent="0.2">
      <c r="A76" s="419"/>
      <c r="B76" s="62"/>
      <c r="C76" s="67"/>
      <c r="D76" s="67"/>
      <c r="E76" s="67"/>
      <c r="F76" s="68"/>
      <c r="G76" s="69"/>
      <c r="H76" s="64"/>
      <c r="I76" s="65"/>
      <c r="J76" s="141"/>
      <c r="K76" s="348"/>
      <c r="L76" s="151">
        <f>_xlfn.IFNA(VLOOKUP(CONCATENATE($L$5,$B108,$C108),SER!$A$6:$M$250,13,FALSE),0)</f>
        <v>0</v>
      </c>
      <c r="M76" s="197">
        <f>_xlfn.IFNA(VLOOKUP(CONCATENATE($M$5,$B108,$C108),'SC24'!$A$6:$N$160,13,FALSE),0)</f>
        <v>0</v>
      </c>
      <c r="N76" s="197"/>
      <c r="O76" s="66">
        <f>_xlfn.IFNA(VLOOKUP(CONCATENATE($O$5,$B108,$C108),BUSS!$A$6:$M$162,13,FALSE),0)</f>
        <v>0</v>
      </c>
      <c r="P76" s="56"/>
    </row>
    <row r="77" spans="1:16" x14ac:dyDescent="0.2">
      <c r="A77" s="419"/>
      <c r="B77" s="62"/>
      <c r="C77" s="67"/>
      <c r="D77" s="67"/>
      <c r="E77" s="67"/>
      <c r="F77" s="68"/>
      <c r="G77" s="69"/>
      <c r="H77" s="64"/>
      <c r="I77" s="65"/>
      <c r="J77" s="141"/>
      <c r="K77" s="348"/>
      <c r="L77" s="151">
        <f>_xlfn.IFNA(VLOOKUP(CONCATENATE($L$5,$B109,$C109),SER!$A$6:$M$250,13,FALSE),0)</f>
        <v>0</v>
      </c>
      <c r="M77" s="197">
        <f>_xlfn.IFNA(VLOOKUP(CONCATENATE($M$5,$B109,$C109),'SC24'!$A$6:$N$160,13,FALSE),0)</f>
        <v>0</v>
      </c>
      <c r="N77" s="197"/>
      <c r="O77" s="66">
        <f>_xlfn.IFNA(VLOOKUP(CONCATENATE($O$5,$B109,$C109),BUSS!$A$6:$M$162,13,FALSE),0)</f>
        <v>0</v>
      </c>
      <c r="P77" s="56"/>
    </row>
    <row r="78" spans="1:16" ht="13.5" thickBot="1" x14ac:dyDescent="0.25">
      <c r="A78" s="419"/>
      <c r="B78" s="62"/>
      <c r="C78" s="67"/>
      <c r="D78" s="67"/>
      <c r="E78" s="67"/>
      <c r="F78" s="68"/>
      <c r="G78" s="69"/>
      <c r="H78" s="73"/>
      <c r="I78" s="74"/>
      <c r="J78" s="142"/>
      <c r="K78" s="349"/>
      <c r="L78" s="152">
        <f>_xlfn.IFNA(VLOOKUP(CONCATENATE($L$5,$B110,$C110),SER!$A$6:$M$250,13,FALSE),0)</f>
        <v>0</v>
      </c>
      <c r="M78" s="75">
        <f>_xlfn.IFNA(VLOOKUP(CONCATENATE($M$5,$B110,$C110),'SC24'!$A$6:$N$160,13,FALSE),0)</f>
        <v>0</v>
      </c>
      <c r="N78" s="75"/>
      <c r="O78" s="75">
        <f>_xlfn.IFNA(VLOOKUP(CONCATENATE($O$5,$B110,$C110),BUSS!$A$6:$M$162,13,FALSE),0)</f>
        <v>0</v>
      </c>
      <c r="P78" s="56"/>
    </row>
    <row r="79" spans="1:16" ht="15.75" x14ac:dyDescent="0.2">
      <c r="A79" s="419"/>
      <c r="B79" s="62"/>
      <c r="C79" s="67"/>
      <c r="D79" s="67"/>
      <c r="E79" s="67"/>
      <c r="F79" s="68"/>
      <c r="G79" s="69"/>
      <c r="H79" s="59"/>
      <c r="I79" s="60"/>
      <c r="J79" s="59"/>
      <c r="K79" s="59"/>
      <c r="L79" s="61"/>
      <c r="M79" s="61"/>
      <c r="N79" s="61"/>
      <c r="O79" s="61"/>
      <c r="P79" s="59"/>
    </row>
    <row r="80" spans="1:16" x14ac:dyDescent="0.2">
      <c r="B80" s="62"/>
      <c r="C80" s="67"/>
      <c r="D80" s="67"/>
      <c r="E80" s="67"/>
      <c r="F80" s="68"/>
      <c r="G80" s="69"/>
    </row>
    <row r="81" spans="2:7" x14ac:dyDescent="0.2">
      <c r="B81" s="62"/>
      <c r="C81" s="67"/>
      <c r="D81" s="67"/>
      <c r="E81" s="67"/>
      <c r="F81" s="68"/>
      <c r="G81" s="69"/>
    </row>
    <row r="82" spans="2:7" x14ac:dyDescent="0.2">
      <c r="B82" s="62"/>
      <c r="C82" s="67"/>
      <c r="D82" s="67"/>
      <c r="E82" s="67"/>
      <c r="F82" s="68"/>
      <c r="G82" s="69"/>
    </row>
    <row r="83" spans="2:7" x14ac:dyDescent="0.2">
      <c r="B83" s="62"/>
      <c r="C83" s="67"/>
      <c r="D83" s="67"/>
      <c r="E83" s="67"/>
      <c r="F83" s="68"/>
      <c r="G83" s="69"/>
    </row>
    <row r="84" spans="2:7" x14ac:dyDescent="0.2">
      <c r="B84" s="62"/>
      <c r="C84" s="67"/>
      <c r="D84" s="67"/>
      <c r="E84" s="67"/>
      <c r="F84" s="68"/>
      <c r="G84" s="69"/>
    </row>
    <row r="85" spans="2:7" x14ac:dyDescent="0.2">
      <c r="B85" s="62"/>
      <c r="C85" s="67"/>
      <c r="D85" s="67"/>
      <c r="E85" s="67"/>
      <c r="F85" s="68"/>
      <c r="G85" s="69"/>
    </row>
    <row r="86" spans="2:7" x14ac:dyDescent="0.2">
      <c r="B86" s="62"/>
      <c r="C86" s="67"/>
      <c r="D86" s="67"/>
      <c r="E86" s="67"/>
      <c r="F86" s="68"/>
      <c r="G86" s="69"/>
    </row>
    <row r="87" spans="2:7" x14ac:dyDescent="0.2">
      <c r="B87" s="62"/>
      <c r="C87" s="67"/>
      <c r="D87" s="67"/>
      <c r="E87" s="67"/>
      <c r="F87" s="68"/>
      <c r="G87" s="69"/>
    </row>
    <row r="88" spans="2:7" x14ac:dyDescent="0.2">
      <c r="B88" s="62"/>
      <c r="C88" s="67"/>
      <c r="D88" s="67"/>
      <c r="E88" s="67"/>
      <c r="F88" s="68"/>
      <c r="G88" s="69"/>
    </row>
    <row r="89" spans="2:7" x14ac:dyDescent="0.2">
      <c r="B89" s="62"/>
      <c r="C89" s="67"/>
      <c r="D89" s="67"/>
      <c r="E89" s="67"/>
      <c r="F89" s="68"/>
      <c r="G89" s="69"/>
    </row>
    <row r="90" spans="2:7" x14ac:dyDescent="0.2">
      <c r="B90" s="62" t="s">
        <v>52</v>
      </c>
      <c r="C90" s="67"/>
      <c r="D90" s="67"/>
      <c r="E90" s="67"/>
      <c r="F90" s="68"/>
      <c r="G90" s="69"/>
    </row>
    <row r="91" spans="2:7" x14ac:dyDescent="0.2">
      <c r="B91" s="62" t="s">
        <v>52</v>
      </c>
      <c r="C91" s="67"/>
      <c r="D91" s="67"/>
      <c r="E91" s="67"/>
      <c r="F91" s="68"/>
      <c r="G91" s="69"/>
    </row>
    <row r="92" spans="2:7" x14ac:dyDescent="0.2">
      <c r="B92" s="62" t="s">
        <v>52</v>
      </c>
      <c r="C92" s="67"/>
      <c r="D92" s="67"/>
      <c r="E92" s="67"/>
      <c r="F92" s="68"/>
      <c r="G92" s="69"/>
    </row>
    <row r="93" spans="2:7" x14ac:dyDescent="0.2">
      <c r="B93" s="62" t="s">
        <v>52</v>
      </c>
      <c r="C93" s="67"/>
      <c r="D93" s="67"/>
      <c r="E93" s="67"/>
      <c r="F93" s="68"/>
      <c r="G93" s="69"/>
    </row>
    <row r="94" spans="2:7" x14ac:dyDescent="0.2">
      <c r="B94" s="62" t="s">
        <v>52</v>
      </c>
      <c r="C94" s="67"/>
      <c r="D94" s="67"/>
      <c r="E94" s="67"/>
      <c r="F94" s="68"/>
      <c r="G94" s="69"/>
    </row>
    <row r="95" spans="2:7" x14ac:dyDescent="0.2">
      <c r="B95" s="62" t="s">
        <v>52</v>
      </c>
      <c r="C95" s="67"/>
      <c r="D95" s="67"/>
      <c r="E95" s="67"/>
      <c r="F95" s="68"/>
      <c r="G95" s="69"/>
    </row>
    <row r="96" spans="2:7" x14ac:dyDescent="0.2">
      <c r="B96" s="62" t="s">
        <v>52</v>
      </c>
      <c r="C96" s="67"/>
      <c r="D96" s="67"/>
      <c r="E96" s="67"/>
      <c r="F96" s="68"/>
      <c r="G96" s="69"/>
    </row>
    <row r="97" spans="2:7" x14ac:dyDescent="0.2">
      <c r="B97" s="62" t="s">
        <v>52</v>
      </c>
      <c r="C97" s="67"/>
      <c r="D97" s="67"/>
      <c r="E97" s="67"/>
      <c r="F97" s="68"/>
      <c r="G97" s="69"/>
    </row>
    <row r="98" spans="2:7" x14ac:dyDescent="0.2">
      <c r="B98" s="62" t="s">
        <v>52</v>
      </c>
      <c r="C98" s="67"/>
      <c r="D98" s="67"/>
      <c r="E98" s="67"/>
      <c r="F98" s="68"/>
      <c r="G98" s="69"/>
    </row>
    <row r="99" spans="2:7" x14ac:dyDescent="0.2">
      <c r="B99" s="62" t="s">
        <v>52</v>
      </c>
      <c r="C99" s="67"/>
      <c r="D99" s="67"/>
      <c r="E99" s="67"/>
      <c r="F99" s="68"/>
      <c r="G99" s="69"/>
    </row>
    <row r="100" spans="2:7" x14ac:dyDescent="0.2">
      <c r="B100" s="62" t="s">
        <v>52</v>
      </c>
      <c r="C100" s="67"/>
      <c r="D100" s="67"/>
      <c r="E100" s="67"/>
      <c r="F100" s="68"/>
      <c r="G100" s="69"/>
    </row>
    <row r="101" spans="2:7" x14ac:dyDescent="0.2">
      <c r="B101" s="62" t="s">
        <v>52</v>
      </c>
      <c r="C101" s="67"/>
      <c r="D101" s="67"/>
      <c r="E101" s="67"/>
      <c r="F101" s="68"/>
      <c r="G101" s="69"/>
    </row>
    <row r="102" spans="2:7" x14ac:dyDescent="0.2">
      <c r="B102" s="62" t="s">
        <v>52</v>
      </c>
      <c r="C102" s="67"/>
      <c r="D102" s="67"/>
      <c r="E102" s="67"/>
      <c r="F102" s="68"/>
      <c r="G102" s="69"/>
    </row>
    <row r="103" spans="2:7" x14ac:dyDescent="0.2">
      <c r="B103" s="62" t="s">
        <v>52</v>
      </c>
      <c r="C103" s="67"/>
      <c r="D103" s="67"/>
      <c r="E103" s="67"/>
      <c r="F103" s="68"/>
      <c r="G103" s="69"/>
    </row>
    <row r="104" spans="2:7" x14ac:dyDescent="0.2">
      <c r="B104" s="62" t="s">
        <v>52</v>
      </c>
      <c r="C104" s="67"/>
      <c r="D104" s="67"/>
      <c r="E104" s="67"/>
      <c r="F104" s="68"/>
      <c r="G104" s="69"/>
    </row>
    <row r="105" spans="2:7" x14ac:dyDescent="0.2">
      <c r="B105" s="62" t="s">
        <v>52</v>
      </c>
      <c r="C105" s="67"/>
      <c r="D105" s="67"/>
      <c r="E105" s="67"/>
      <c r="F105" s="68"/>
      <c r="G105" s="69"/>
    </row>
    <row r="106" spans="2:7" x14ac:dyDescent="0.2">
      <c r="B106" s="62" t="s">
        <v>52</v>
      </c>
      <c r="C106" s="67"/>
      <c r="D106" s="67"/>
      <c r="E106" s="67"/>
      <c r="F106" s="68"/>
      <c r="G106" s="69"/>
    </row>
    <row r="107" spans="2:7" x14ac:dyDescent="0.2">
      <c r="B107" s="177" t="s">
        <v>52</v>
      </c>
      <c r="C107" s="67"/>
      <c r="D107" s="67"/>
      <c r="E107" s="67"/>
      <c r="F107" s="68"/>
      <c r="G107" s="69"/>
    </row>
    <row r="108" spans="2:7" x14ac:dyDescent="0.2">
      <c r="B108" s="177" t="s">
        <v>52</v>
      </c>
      <c r="C108" s="67"/>
      <c r="D108" s="67"/>
      <c r="E108" s="67"/>
      <c r="F108" s="68"/>
      <c r="G108" s="69"/>
    </row>
    <row r="109" spans="2:7" x14ac:dyDescent="0.2">
      <c r="B109" s="177" t="s">
        <v>52</v>
      </c>
      <c r="C109" s="67"/>
      <c r="D109" s="67"/>
      <c r="E109" s="67"/>
      <c r="F109" s="68"/>
      <c r="G109" s="69"/>
    </row>
    <row r="110" spans="2:7" ht="13.5" thickBot="1" x14ac:dyDescent="0.25">
      <c r="B110" s="178" t="s">
        <v>52</v>
      </c>
      <c r="C110" s="70" t="s">
        <v>52</v>
      </c>
      <c r="D110" s="70"/>
      <c r="E110" s="70"/>
      <c r="F110" s="71"/>
      <c r="G110" s="72"/>
    </row>
    <row r="111" spans="2:7" x14ac:dyDescent="0.2">
      <c r="B111" s="58" t="s">
        <v>52</v>
      </c>
      <c r="C111" s="58" t="s">
        <v>52</v>
      </c>
      <c r="D111" s="58"/>
      <c r="E111" s="58"/>
      <c r="F111" s="59"/>
      <c r="G111" s="59"/>
    </row>
    <row r="112" spans="2:7" x14ac:dyDescent="0.2">
      <c r="B112" s="27"/>
      <c r="C112" s="27"/>
      <c r="D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  <row r="161" spans="2:2" x14ac:dyDescent="0.2">
      <c r="B161" s="27"/>
    </row>
    <row r="162" spans="2:2" x14ac:dyDescent="0.2">
      <c r="B162" s="27"/>
    </row>
    <row r="163" spans="2:2" x14ac:dyDescent="0.2">
      <c r="B163" s="27"/>
    </row>
    <row r="164" spans="2:2" x14ac:dyDescent="0.2">
      <c r="B164" s="27"/>
    </row>
    <row r="165" spans="2:2" x14ac:dyDescent="0.2">
      <c r="B165" s="27"/>
    </row>
    <row r="166" spans="2:2" x14ac:dyDescent="0.2">
      <c r="B166" s="27"/>
    </row>
    <row r="167" spans="2:2" x14ac:dyDescent="0.2">
      <c r="B167" s="27"/>
    </row>
    <row r="168" spans="2:2" x14ac:dyDescent="0.2">
      <c r="B168" s="27"/>
    </row>
    <row r="169" spans="2:2" x14ac:dyDescent="0.2">
      <c r="B169" s="27"/>
    </row>
    <row r="170" spans="2:2" x14ac:dyDescent="0.2">
      <c r="B170" s="27"/>
    </row>
    <row r="171" spans="2:2" x14ac:dyDescent="0.2">
      <c r="B171" s="27"/>
    </row>
    <row r="172" spans="2:2" x14ac:dyDescent="0.2">
      <c r="B172" s="27"/>
    </row>
    <row r="173" spans="2:2" x14ac:dyDescent="0.2">
      <c r="B173" s="27"/>
    </row>
    <row r="174" spans="2:2" x14ac:dyDescent="0.2">
      <c r="B174" s="27"/>
    </row>
  </sheetData>
  <sortState xmlns:xlrd2="http://schemas.microsoft.com/office/spreadsheetml/2017/richdata2" ref="B6:O43">
    <sortCondition descending="1" ref="I6:I43"/>
    <sortCondition ref="J6:J43"/>
  </sortState>
  <mergeCells count="29">
    <mergeCell ref="D1:D2"/>
    <mergeCell ref="D3:D4"/>
    <mergeCell ref="K1:K2"/>
    <mergeCell ref="K3:K4"/>
    <mergeCell ref="E3:E4"/>
    <mergeCell ref="F3:F4"/>
    <mergeCell ref="G3:G4"/>
    <mergeCell ref="L3:L4"/>
    <mergeCell ref="L1:L2"/>
    <mergeCell ref="A1:A79"/>
    <mergeCell ref="H1:H2"/>
    <mergeCell ref="I1:I2"/>
    <mergeCell ref="J1:J2"/>
    <mergeCell ref="H3:H4"/>
    <mergeCell ref="I3:I4"/>
    <mergeCell ref="G1:G2"/>
    <mergeCell ref="B3:B4"/>
    <mergeCell ref="B1:B2"/>
    <mergeCell ref="C1:C2"/>
    <mergeCell ref="E1:E2"/>
    <mergeCell ref="F1:F2"/>
    <mergeCell ref="J3:J4"/>
    <mergeCell ref="C3:C4"/>
    <mergeCell ref="O3:O4"/>
    <mergeCell ref="O1:O2"/>
    <mergeCell ref="M1:M2"/>
    <mergeCell ref="M3:M4"/>
    <mergeCell ref="N1:N2"/>
    <mergeCell ref="N3:N4"/>
  </mergeCells>
  <phoneticPr fontId="13" type="noConversion"/>
  <conditionalFormatting sqref="C6:D20">
    <cfRule type="duplicateValues" dxfId="40" priority="217"/>
  </conditionalFormatting>
  <conditionalFormatting sqref="C6:D35 C37:D37">
    <cfRule type="duplicateValues" dxfId="39" priority="215"/>
  </conditionalFormatting>
  <conditionalFormatting sqref="C19:D23">
    <cfRule type="duplicateValues" dxfId="38" priority="3"/>
  </conditionalFormatting>
  <conditionalFormatting sqref="C24:D26">
    <cfRule type="duplicateValues" dxfId="37" priority="6"/>
  </conditionalFormatting>
  <conditionalFormatting sqref="C24:D32">
    <cfRule type="duplicateValues" dxfId="36" priority="8"/>
  </conditionalFormatting>
  <conditionalFormatting sqref="C32:D35">
    <cfRule type="duplicateValues" dxfId="35" priority="4"/>
  </conditionalFormatting>
  <conditionalFormatting sqref="C33:D35 C37:D37">
    <cfRule type="duplicateValues" dxfId="34" priority="5"/>
  </conditionalFormatting>
  <conditionalFormatting sqref="C37:D37">
    <cfRule type="duplicateValues" dxfId="33" priority="7"/>
  </conditionalFormatting>
  <conditionalFormatting sqref="C52:D59">
    <cfRule type="duplicateValues" dxfId="32" priority="193"/>
  </conditionalFormatting>
  <conditionalFormatting sqref="C57:D66">
    <cfRule type="duplicateValues" dxfId="31" priority="194"/>
  </conditionalFormatting>
  <conditionalFormatting sqref="C64:D77 C5:D5 C39:D53">
    <cfRule type="duplicateValues" dxfId="30" priority="195"/>
  </conditionalFormatting>
  <conditionalFormatting sqref="C66:D72">
    <cfRule type="duplicateValues" dxfId="29" priority="199"/>
  </conditionalFormatting>
  <conditionalFormatting sqref="C69:D69">
    <cfRule type="duplicateValues" dxfId="28" priority="200"/>
    <cfRule type="duplicateValues" dxfId="27" priority="201"/>
    <cfRule type="duplicateValues" dxfId="26" priority="202"/>
    <cfRule type="duplicateValues" dxfId="25" priority="203"/>
    <cfRule type="duplicateValues" dxfId="24" priority="204"/>
    <cfRule type="duplicateValues" dxfId="23" priority="205"/>
  </conditionalFormatting>
  <conditionalFormatting sqref="C70:D70">
    <cfRule type="duplicateValues" dxfId="22" priority="206"/>
    <cfRule type="duplicateValues" dxfId="21" priority="207"/>
  </conditionalFormatting>
  <conditionalFormatting sqref="C76:D109">
    <cfRule type="duplicateValues" dxfId="20" priority="208"/>
  </conditionalFormatting>
  <conditionalFormatting sqref="C113:D1048576 C1:D1 C3:D3 C2 C4">
    <cfRule type="duplicateValues" dxfId="19" priority="209"/>
  </conditionalFormatting>
  <conditionalFormatting sqref="C113:D1048576 C1:D1 C39:D109 C3:D3 C2 C5:D5 C4">
    <cfRule type="duplicateValues" dxfId="18" priority="211"/>
  </conditionalFormatting>
  <conditionalFormatting sqref="L6:O78">
    <cfRule type="cellIs" dxfId="17" priority="33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P157"/>
  <sheetViews>
    <sheetView zoomScale="80" zoomScaleNormal="80" zoomScaleSheetLayoutView="90" workbookViewId="0">
      <selection activeCell="B28" sqref="B28"/>
    </sheetView>
  </sheetViews>
  <sheetFormatPr defaultColWidth="14.42578125" defaultRowHeight="12.75" x14ac:dyDescent="0.2"/>
  <cols>
    <col min="1" max="1" width="3.7109375" style="4" bestFit="1" customWidth="1"/>
    <col min="2" max="2" width="17.7109375" style="5" bestFit="1" customWidth="1"/>
    <col min="3" max="3" width="26.5703125" style="5" bestFit="1" customWidth="1"/>
    <col min="4" max="4" width="15.140625" style="5" customWidth="1"/>
    <col min="5" max="5" width="16.7109375" style="5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5" width="12.28515625" style="2" customWidth="1"/>
    <col min="16" max="16384" width="14.42578125" style="4"/>
  </cols>
  <sheetData>
    <row r="1" spans="1:16" s="3" customFormat="1" ht="12.75" customHeight="1" x14ac:dyDescent="0.2">
      <c r="A1" s="434" t="s">
        <v>53</v>
      </c>
      <c r="B1" s="435" t="s">
        <v>1</v>
      </c>
      <c r="C1" s="435" t="s">
        <v>143</v>
      </c>
      <c r="D1" s="435" t="s">
        <v>3</v>
      </c>
      <c r="E1" s="435" t="s">
        <v>55</v>
      </c>
      <c r="F1" s="435" t="s">
        <v>5</v>
      </c>
      <c r="G1" s="439" t="s">
        <v>6</v>
      </c>
      <c r="H1" s="437" t="s">
        <v>7</v>
      </c>
      <c r="I1" s="440" t="s">
        <v>8</v>
      </c>
      <c r="J1" s="442" t="s">
        <v>9</v>
      </c>
      <c r="K1" s="443" t="s">
        <v>10</v>
      </c>
      <c r="L1" s="432" t="s">
        <v>11</v>
      </c>
      <c r="M1" s="432" t="s">
        <v>12</v>
      </c>
      <c r="N1" s="432" t="s">
        <v>13</v>
      </c>
      <c r="O1" s="432" t="s">
        <v>14</v>
      </c>
      <c r="P1" s="32"/>
    </row>
    <row r="2" spans="1:16" s="3" customFormat="1" ht="12.75" customHeight="1" x14ac:dyDescent="0.2">
      <c r="A2" s="434"/>
      <c r="B2" s="436"/>
      <c r="C2" s="436"/>
      <c r="D2" s="436"/>
      <c r="E2" s="436"/>
      <c r="F2" s="436"/>
      <c r="G2" s="439"/>
      <c r="H2" s="438"/>
      <c r="I2" s="439"/>
      <c r="J2" s="441"/>
      <c r="K2" s="444"/>
      <c r="L2" s="433"/>
      <c r="M2" s="433"/>
      <c r="N2" s="433"/>
      <c r="O2" s="433"/>
      <c r="P2" s="32"/>
    </row>
    <row r="3" spans="1:16" s="3" customFormat="1" ht="12.75" customHeight="1" x14ac:dyDescent="0.2">
      <c r="A3" s="434"/>
      <c r="B3" s="436" t="s">
        <v>15</v>
      </c>
      <c r="C3" s="436" t="s">
        <v>16</v>
      </c>
      <c r="D3" s="436" t="s">
        <v>17</v>
      </c>
      <c r="E3" s="436"/>
      <c r="F3" s="436" t="s">
        <v>19</v>
      </c>
      <c r="G3" s="439" t="s">
        <v>20</v>
      </c>
      <c r="H3" s="438" t="s">
        <v>21</v>
      </c>
      <c r="I3" s="439" t="s">
        <v>22</v>
      </c>
      <c r="J3" s="441" t="s">
        <v>23</v>
      </c>
      <c r="K3" s="445">
        <v>45249</v>
      </c>
      <c r="L3" s="431" t="s">
        <v>24</v>
      </c>
      <c r="M3" s="431" t="s">
        <v>56</v>
      </c>
      <c r="N3" s="431" t="s">
        <v>26</v>
      </c>
      <c r="O3" s="431" t="s">
        <v>27</v>
      </c>
      <c r="P3" s="32"/>
    </row>
    <row r="4" spans="1:16" s="2" customFormat="1" ht="12.75" customHeight="1" x14ac:dyDescent="0.2">
      <c r="A4" s="434"/>
      <c r="B4" s="436" t="s">
        <v>15</v>
      </c>
      <c r="C4" s="436"/>
      <c r="D4" s="436"/>
      <c r="E4" s="436"/>
      <c r="F4" s="436"/>
      <c r="G4" s="439"/>
      <c r="H4" s="438"/>
      <c r="I4" s="439"/>
      <c r="J4" s="441"/>
      <c r="K4" s="445"/>
      <c r="L4" s="431"/>
      <c r="M4" s="431"/>
      <c r="N4" s="431"/>
      <c r="O4" s="431"/>
      <c r="P4" s="33"/>
    </row>
    <row r="5" spans="1:16" s="2" customFormat="1" ht="16.5" thickBot="1" x14ac:dyDescent="0.25">
      <c r="A5" s="434"/>
      <c r="B5" s="52" t="s">
        <v>28</v>
      </c>
      <c r="C5" s="52" t="s">
        <v>29</v>
      </c>
      <c r="D5" s="52"/>
      <c r="E5" s="52"/>
      <c r="F5" s="52" t="s">
        <v>19</v>
      </c>
      <c r="G5" s="49" t="s">
        <v>20</v>
      </c>
      <c r="H5" s="212" t="s">
        <v>30</v>
      </c>
      <c r="I5" s="49" t="s">
        <v>22</v>
      </c>
      <c r="J5" s="213" t="s">
        <v>31</v>
      </c>
      <c r="K5" s="223" t="s">
        <v>144</v>
      </c>
      <c r="L5" s="223" t="s">
        <v>144</v>
      </c>
      <c r="M5" s="224" t="s">
        <v>144</v>
      </c>
      <c r="N5" s="224" t="s">
        <v>144</v>
      </c>
      <c r="O5" s="224" t="s">
        <v>144</v>
      </c>
      <c r="P5" s="33"/>
    </row>
    <row r="6" spans="1:16" s="3" customFormat="1" x14ac:dyDescent="0.2">
      <c r="A6" s="434"/>
      <c r="B6" s="237" t="s">
        <v>145</v>
      </c>
      <c r="C6" s="238" t="s">
        <v>146</v>
      </c>
      <c r="D6" s="238"/>
      <c r="E6" s="238" t="s">
        <v>106</v>
      </c>
      <c r="F6" s="239">
        <v>45257</v>
      </c>
      <c r="G6" s="240">
        <v>9</v>
      </c>
      <c r="H6" s="240">
        <f>COUNTIF(L6:P6,"&gt;0")</f>
        <v>0</v>
      </c>
      <c r="I6" s="240">
        <f>SUM(K6:Q6)</f>
        <v>0</v>
      </c>
      <c r="J6" s="241">
        <f t="shared" ref="J6:J33" si="0">RANK(I6,$I$6:$I$73)</f>
        <v>5</v>
      </c>
      <c r="K6" s="222">
        <f>_xlfn.IFNA(VLOOKUP(CONCATENATE($K$5,$B6,$C6),'BEV1'!$A$6:$M$250,13,FALSE),0)</f>
        <v>0</v>
      </c>
      <c r="L6" s="222">
        <f>_xlfn.IFNA(VLOOKUP(CONCATENATE($L$5,$B6,$C6),MOR!$A$6:$M$250,13,FALSE),0)</f>
        <v>0</v>
      </c>
      <c r="M6" s="222">
        <f>_xlfn.IFNA(VLOOKUP(CONCATENATE($M$5,$B6,$C6),'SC24'!$A$6:$N$160,14,FALSE),0)</f>
        <v>0</v>
      </c>
      <c r="N6" s="222">
        <f>_xlfn.IFNA(VLOOKUP(CONCATENATE($N$5,$B6,$C6),BUSS!$A$6:$N$160,14,FALSE),0)</f>
        <v>0</v>
      </c>
      <c r="O6" s="222">
        <f>_xlfn.IFNA(VLOOKUP(CONCATENATE($O$5,$B6,$C6),'BEV2'!$A$6:$M$162,13,FALSE),0)</f>
        <v>0</v>
      </c>
      <c r="P6" s="33"/>
    </row>
    <row r="7" spans="1:16" s="3" customFormat="1" x14ac:dyDescent="0.2">
      <c r="A7" s="434"/>
      <c r="B7" s="37" t="s">
        <v>147</v>
      </c>
      <c r="C7" s="42" t="s">
        <v>148</v>
      </c>
      <c r="D7" s="42"/>
      <c r="E7" s="42" t="s">
        <v>149</v>
      </c>
      <c r="F7" s="43">
        <v>45366</v>
      </c>
      <c r="G7" s="55">
        <v>13</v>
      </c>
      <c r="H7" s="39">
        <f>COUNTIF(L7:P7,"&gt;0")</f>
        <v>1</v>
      </c>
      <c r="I7" s="40">
        <f t="shared" ref="I7:I24" si="1">SUM(K7:Q7)</f>
        <v>10</v>
      </c>
      <c r="J7" s="50">
        <f t="shared" si="0"/>
        <v>3</v>
      </c>
      <c r="K7" s="222">
        <f>_xlfn.IFNA(VLOOKUP(CONCATENATE($K$5,$B7,$C7),'BEV1'!$A$6:$M$250,13,FALSE),0)</f>
        <v>0</v>
      </c>
      <c r="L7" s="222">
        <f>_xlfn.IFNA(VLOOKUP(CONCATENATE($L$5,$B7,$C7),MOR!$A$6:$M$250,13,FALSE),0)</f>
        <v>0</v>
      </c>
      <c r="M7" s="222">
        <f>_xlfn.IFNA(VLOOKUP(CONCATENATE($M$5,$B7,$C7),'SC24'!$A$6:$N$160,14,FALSE),0)</f>
        <v>10</v>
      </c>
      <c r="N7" s="222">
        <f>_xlfn.IFNA(VLOOKUP(CONCATENATE($N$5,$B7,$C7),BUSS!$A$6:$N$160,14,FALSE),0)</f>
        <v>0</v>
      </c>
      <c r="O7" s="222">
        <f>_xlfn.IFNA(VLOOKUP(CONCATENATE($O$5,$B7,$C7),'BEV2'!$A$6:$M$162,13,FALSE),0)</f>
        <v>0</v>
      </c>
      <c r="P7" s="33"/>
    </row>
    <row r="8" spans="1:16" s="3" customFormat="1" x14ac:dyDescent="0.2">
      <c r="A8" s="434"/>
      <c r="B8" s="37" t="s">
        <v>150</v>
      </c>
      <c r="C8" s="42" t="s">
        <v>151</v>
      </c>
      <c r="D8" s="42"/>
      <c r="E8" s="42" t="s">
        <v>119</v>
      </c>
      <c r="F8" s="43">
        <v>45366</v>
      </c>
      <c r="G8" s="55">
        <v>11</v>
      </c>
      <c r="H8" s="39">
        <f t="shared" ref="H8:H25" si="2">COUNTIF(L8:P8,"&gt;0")</f>
        <v>0</v>
      </c>
      <c r="I8" s="40">
        <f t="shared" si="1"/>
        <v>0</v>
      </c>
      <c r="J8" s="50">
        <f t="shared" ref="J8:J25" si="3">RANK(I8,$I$6:$I$73)</f>
        <v>5</v>
      </c>
      <c r="K8" s="222">
        <f>_xlfn.IFNA(VLOOKUP(CONCATENATE($K$5,$B8,$C8),'BEV1'!$A$6:$M$250,13,FALSE),0)</f>
        <v>0</v>
      </c>
      <c r="L8" s="222">
        <f>_xlfn.IFNA(VLOOKUP(CONCATENATE($L$5,$B8,$C8),MOR!$A$6:$M$250,13,FALSE),0)</f>
        <v>0</v>
      </c>
      <c r="M8" s="222">
        <f>_xlfn.IFNA(VLOOKUP(CONCATENATE($M$5,$B8,$C8),'SC24'!$A$6:$N$160,14,FALSE),0)</f>
        <v>0</v>
      </c>
      <c r="N8" s="222">
        <f>_xlfn.IFNA(VLOOKUP(CONCATENATE($N$5,$B8,$C8),BUSS!$A$6:$N$160,14,FALSE),0)</f>
        <v>0</v>
      </c>
      <c r="O8" s="222">
        <f>_xlfn.IFNA(VLOOKUP(CONCATENATE($O$5,$B8,$C8),'BEV2'!$A$6:$M$162,13,FALSE),0)</f>
        <v>0</v>
      </c>
      <c r="P8" s="33"/>
    </row>
    <row r="9" spans="1:16" s="3" customFormat="1" x14ac:dyDescent="0.2">
      <c r="A9" s="434"/>
      <c r="B9" s="37" t="s">
        <v>152</v>
      </c>
      <c r="C9" s="42" t="s">
        <v>153</v>
      </c>
      <c r="D9" s="42"/>
      <c r="E9" s="42" t="s">
        <v>119</v>
      </c>
      <c r="F9" s="43">
        <v>45368</v>
      </c>
      <c r="G9" s="55">
        <v>11</v>
      </c>
      <c r="H9" s="39">
        <f t="shared" si="2"/>
        <v>0</v>
      </c>
      <c r="I9" s="40">
        <f t="shared" si="1"/>
        <v>0</v>
      </c>
      <c r="J9" s="50">
        <f t="shared" si="3"/>
        <v>5</v>
      </c>
      <c r="K9" s="222">
        <f>_xlfn.IFNA(VLOOKUP(CONCATENATE($K$5,$B9,$C9),'BEV1'!$A$6:$M$250,13,FALSE),0)</f>
        <v>0</v>
      </c>
      <c r="L9" s="222">
        <f>_xlfn.IFNA(VLOOKUP(CONCATENATE($L$5,$B9,$C9),MOR!$A$6:$M$250,13,FALSE),0)</f>
        <v>0</v>
      </c>
      <c r="M9" s="222">
        <f>_xlfn.IFNA(VLOOKUP(CONCATENATE($M$5,$B9,$C9),'SC24'!$A$6:$N$160,14,FALSE),0)</f>
        <v>0</v>
      </c>
      <c r="N9" s="222">
        <f>_xlfn.IFNA(VLOOKUP(CONCATENATE($N$5,$B9,$C9),BUSS!$A$6:$N$160,14,FALSE),0)</f>
        <v>0</v>
      </c>
      <c r="O9" s="222">
        <f>_xlfn.IFNA(VLOOKUP(CONCATENATE($O$5,$B9,$C9),'BEV2'!$A$6:$M$162,13,FALSE),0)</f>
        <v>0</v>
      </c>
      <c r="P9" s="33"/>
    </row>
    <row r="10" spans="1:16" s="3" customFormat="1" x14ac:dyDescent="0.2">
      <c r="A10" s="434"/>
      <c r="B10" s="37" t="s">
        <v>154</v>
      </c>
      <c r="C10" s="42" t="s">
        <v>155</v>
      </c>
      <c r="D10" s="42"/>
      <c r="E10" s="42" t="s">
        <v>119</v>
      </c>
      <c r="F10" s="43">
        <v>45368</v>
      </c>
      <c r="G10" s="55">
        <v>9</v>
      </c>
      <c r="H10" s="39">
        <f t="shared" si="2"/>
        <v>0</v>
      </c>
      <c r="I10" s="40">
        <f t="shared" si="1"/>
        <v>0</v>
      </c>
      <c r="J10" s="50">
        <f t="shared" si="3"/>
        <v>5</v>
      </c>
      <c r="K10" s="222">
        <f>_xlfn.IFNA(VLOOKUP(CONCATENATE($K$5,$B10,$C10),'BEV1'!$A$6:$M$250,13,FALSE),0)</f>
        <v>0</v>
      </c>
      <c r="L10" s="222">
        <f>_xlfn.IFNA(VLOOKUP(CONCATENATE($L$5,$B10,$C10),MOR!$A$6:$M$250,13,FALSE),0)</f>
        <v>0</v>
      </c>
      <c r="M10" s="222">
        <f>_xlfn.IFNA(VLOOKUP(CONCATENATE($M$5,$B10,$C10),'SC24'!$A$6:$N$160,14,FALSE),0)</f>
        <v>0</v>
      </c>
      <c r="N10" s="222">
        <f>_xlfn.IFNA(VLOOKUP(CONCATENATE($N$5,$B10,$C10),BUSS!$A$6:$N$160,14,FALSE),0)</f>
        <v>0</v>
      </c>
      <c r="O10" s="222">
        <f>_xlfn.IFNA(VLOOKUP(CONCATENATE($O$5,$B10,$C10),'BEV2'!$A$6:$M$162,13,FALSE),0)</f>
        <v>0</v>
      </c>
      <c r="P10" s="33"/>
    </row>
    <row r="11" spans="1:16" x14ac:dyDescent="0.2">
      <c r="A11" s="434"/>
      <c r="B11" s="37" t="s">
        <v>110</v>
      </c>
      <c r="C11" s="42" t="s">
        <v>111</v>
      </c>
      <c r="D11" s="42"/>
      <c r="E11" s="42" t="s">
        <v>112</v>
      </c>
      <c r="F11" s="43">
        <v>45371</v>
      </c>
      <c r="G11" s="55">
        <v>10</v>
      </c>
      <c r="H11" s="39">
        <f t="shared" si="2"/>
        <v>0</v>
      </c>
      <c r="I11" s="40">
        <f t="shared" si="1"/>
        <v>0</v>
      </c>
      <c r="J11" s="50">
        <f t="shared" si="3"/>
        <v>5</v>
      </c>
      <c r="K11" s="222">
        <f>_xlfn.IFNA(VLOOKUP(CONCATENATE($K$5,$B11,$C11),'BEV1'!$A$6:$M$250,13,FALSE),0)</f>
        <v>0</v>
      </c>
      <c r="L11" s="222">
        <f>_xlfn.IFNA(VLOOKUP(CONCATENATE($L$5,$B11,$C11),MOR!$A$6:$M$250,13,FALSE),0)</f>
        <v>0</v>
      </c>
      <c r="M11" s="222">
        <f>_xlfn.IFNA(VLOOKUP(CONCATENATE($M$5,$B11,$C11),'SC24'!$A$6:$N$160,14,FALSE),0)</f>
        <v>0</v>
      </c>
      <c r="N11" s="222">
        <f>_xlfn.IFNA(VLOOKUP(CONCATENATE($N$5,$B11,$C11),BUSS!$A$6:$N$160,14,FALSE),0)</f>
        <v>0</v>
      </c>
      <c r="O11" s="222">
        <f>_xlfn.IFNA(VLOOKUP(CONCATENATE($O$5,$B11,$C11),'BEV2'!$A$6:$M$162,13,FALSE),0)</f>
        <v>0</v>
      </c>
      <c r="P11" s="33"/>
    </row>
    <row r="12" spans="1:16" x14ac:dyDescent="0.2">
      <c r="A12" s="434"/>
      <c r="B12" s="37" t="s">
        <v>156</v>
      </c>
      <c r="C12" s="42" t="s">
        <v>157</v>
      </c>
      <c r="D12" s="42"/>
      <c r="E12" s="42" t="s">
        <v>106</v>
      </c>
      <c r="F12" s="43">
        <v>45371</v>
      </c>
      <c r="G12" s="55">
        <v>11</v>
      </c>
      <c r="H12" s="39">
        <f t="shared" si="2"/>
        <v>0</v>
      </c>
      <c r="I12" s="40">
        <f t="shared" si="1"/>
        <v>0</v>
      </c>
      <c r="J12" s="50">
        <f t="shared" si="3"/>
        <v>5</v>
      </c>
      <c r="K12" s="222">
        <f>_xlfn.IFNA(VLOOKUP(CONCATENATE($K$5,$B12,$C12),'BEV1'!$A$6:$M$250,13,FALSE),0)</f>
        <v>0</v>
      </c>
      <c r="L12" s="222">
        <f>_xlfn.IFNA(VLOOKUP(CONCATENATE($L$5,$B12,$C12),MOR!$A$6:$M$250,13,FALSE),0)</f>
        <v>0</v>
      </c>
      <c r="M12" s="222">
        <f>_xlfn.IFNA(VLOOKUP(CONCATENATE($M$5,$B12,$C12),'SC24'!$A$6:$N$160,14,FALSE),0)</f>
        <v>0</v>
      </c>
      <c r="N12" s="222">
        <f>_xlfn.IFNA(VLOOKUP(CONCATENATE($N$5,$B12,$C12),BUSS!$A$6:$N$160,14,FALSE),0)</f>
        <v>0</v>
      </c>
      <c r="O12" s="222">
        <f>_xlfn.IFNA(VLOOKUP(CONCATENATE($O$5,$B12,$C12),'BEV2'!$A$6:$M$162,13,FALSE),0)</f>
        <v>0</v>
      </c>
      <c r="P12" s="33"/>
    </row>
    <row r="13" spans="1:16" x14ac:dyDescent="0.2">
      <c r="A13" s="434"/>
      <c r="B13" s="37" t="s">
        <v>158</v>
      </c>
      <c r="C13" s="42" t="s">
        <v>159</v>
      </c>
      <c r="D13" s="42"/>
      <c r="E13" s="42" t="s">
        <v>106</v>
      </c>
      <c r="F13" s="43">
        <v>45371</v>
      </c>
      <c r="G13" s="55">
        <v>9</v>
      </c>
      <c r="H13" s="39">
        <f t="shared" si="2"/>
        <v>0</v>
      </c>
      <c r="I13" s="40">
        <f t="shared" si="1"/>
        <v>0</v>
      </c>
      <c r="J13" s="50">
        <f t="shared" si="3"/>
        <v>5</v>
      </c>
      <c r="K13" s="222">
        <f>_xlfn.IFNA(VLOOKUP(CONCATENATE($K$5,$B13,$C13),'BEV1'!$A$6:$M$250,13,FALSE),0)</f>
        <v>0</v>
      </c>
      <c r="L13" s="222">
        <f>_xlfn.IFNA(VLOOKUP(CONCATENATE($L$5,$B13,$C13),MOR!$A$6:$M$250,13,FALSE),0)</f>
        <v>0</v>
      </c>
      <c r="M13" s="222">
        <f>_xlfn.IFNA(VLOOKUP(CONCATENATE($M$5,$B13,$C13),'SC24'!$A$6:$N$160,14,FALSE),0)</f>
        <v>0</v>
      </c>
      <c r="N13" s="222">
        <f>_xlfn.IFNA(VLOOKUP(CONCATENATE($N$5,$B13,$C13),BUSS!$A$6:$N$160,14,FALSE),0)</f>
        <v>0</v>
      </c>
      <c r="O13" s="222">
        <f>_xlfn.IFNA(VLOOKUP(CONCATENATE($O$5,$B13,$C13),'BEV2'!$A$6:$M$162,13,FALSE),0)</f>
        <v>0</v>
      </c>
      <c r="P13" s="33"/>
    </row>
    <row r="14" spans="1:16" x14ac:dyDescent="0.2">
      <c r="A14" s="434"/>
      <c r="B14" s="37" t="s">
        <v>160</v>
      </c>
      <c r="C14" s="42" t="s">
        <v>161</v>
      </c>
      <c r="D14" s="42"/>
      <c r="E14" s="42" t="s">
        <v>162</v>
      </c>
      <c r="F14" s="43">
        <v>45372</v>
      </c>
      <c r="G14" s="55">
        <v>10</v>
      </c>
      <c r="H14" s="39">
        <f t="shared" si="2"/>
        <v>0</v>
      </c>
      <c r="I14" s="40">
        <f t="shared" si="1"/>
        <v>0</v>
      </c>
      <c r="J14" s="50">
        <f t="shared" si="3"/>
        <v>5</v>
      </c>
      <c r="K14" s="222">
        <f>_xlfn.IFNA(VLOOKUP(CONCATENATE($K$5,$B14,$C14),'BEV1'!$A$6:$M$250,13,FALSE),0)</f>
        <v>0</v>
      </c>
      <c r="L14" s="222">
        <f>_xlfn.IFNA(VLOOKUP(CONCATENATE($L$5,$B14,$C14),MOR!$A$6:$M$250,13,FALSE),0)</f>
        <v>0</v>
      </c>
      <c r="M14" s="222">
        <f>_xlfn.IFNA(VLOOKUP(CONCATENATE($M$5,$B14,$C14),'SC24'!$A$6:$N$160,14,FALSE),0)</f>
        <v>0</v>
      </c>
      <c r="N14" s="222">
        <f>_xlfn.IFNA(VLOOKUP(CONCATENATE($N$5,$B14,$C14),BUSS!$A$6:$N$160,14,FALSE),0)</f>
        <v>0</v>
      </c>
      <c r="O14" s="222">
        <f>_xlfn.IFNA(VLOOKUP(CONCATENATE($O$5,$B14,$C14),'BEV2'!$A$6:$M$162,13,FALSE),0)</f>
        <v>0</v>
      </c>
      <c r="P14" s="33"/>
    </row>
    <row r="15" spans="1:16" x14ac:dyDescent="0.2">
      <c r="A15" s="434"/>
      <c r="B15" s="37" t="s">
        <v>160</v>
      </c>
      <c r="C15" s="42" t="s">
        <v>163</v>
      </c>
      <c r="D15" s="42"/>
      <c r="E15" s="42" t="s">
        <v>162</v>
      </c>
      <c r="F15" s="43">
        <v>45372</v>
      </c>
      <c r="G15" s="55">
        <v>10</v>
      </c>
      <c r="H15" s="39">
        <f t="shared" si="2"/>
        <v>0</v>
      </c>
      <c r="I15" s="40">
        <f t="shared" si="1"/>
        <v>0</v>
      </c>
      <c r="J15" s="50">
        <f t="shared" si="3"/>
        <v>5</v>
      </c>
      <c r="K15" s="222">
        <f>_xlfn.IFNA(VLOOKUP(CONCATENATE($K$5,$B15,$C15),'BEV1'!$A$6:$M$250,13,FALSE),0)</f>
        <v>0</v>
      </c>
      <c r="L15" s="222">
        <f>_xlfn.IFNA(VLOOKUP(CONCATENATE($L$5,$B15,$C15),MOR!$A$6:$M$250,13,FALSE),0)</f>
        <v>0</v>
      </c>
      <c r="M15" s="222">
        <f>_xlfn.IFNA(VLOOKUP(CONCATENATE($M$5,$B15,$C15),'SC24'!$A$6:$N$160,14,FALSE),0)</f>
        <v>0</v>
      </c>
      <c r="N15" s="222">
        <f>_xlfn.IFNA(VLOOKUP(CONCATENATE($N$5,$B15,$C15),BUSS!$A$6:$N$160,14,FALSE),0)</f>
        <v>0</v>
      </c>
      <c r="O15" s="222">
        <f>_xlfn.IFNA(VLOOKUP(CONCATENATE($O$5,$B15,$C15),'BEV2'!$A$6:$M$162,13,FALSE),0)</f>
        <v>0</v>
      </c>
      <c r="P15" s="33"/>
    </row>
    <row r="16" spans="1:16" s="3" customFormat="1" x14ac:dyDescent="0.2">
      <c r="A16" s="434"/>
      <c r="B16" s="37" t="s">
        <v>164</v>
      </c>
      <c r="C16" s="42" t="s">
        <v>165</v>
      </c>
      <c r="D16" s="42"/>
      <c r="E16" s="42" t="s">
        <v>166</v>
      </c>
      <c r="F16" s="43">
        <v>45373</v>
      </c>
      <c r="G16" s="55">
        <v>13</v>
      </c>
      <c r="H16" s="39">
        <f t="shared" si="2"/>
        <v>1</v>
      </c>
      <c r="I16" s="40">
        <f t="shared" si="1"/>
        <v>14</v>
      </c>
      <c r="J16" s="50">
        <f t="shared" si="3"/>
        <v>2</v>
      </c>
      <c r="K16" s="222">
        <f>_xlfn.IFNA(VLOOKUP(CONCATENATE($K$5,$B16,$C16),'BEV1'!$A$6:$M$250,13,FALSE),0)</f>
        <v>7</v>
      </c>
      <c r="L16" s="222">
        <f>_xlfn.IFNA(VLOOKUP(CONCATENATE($L$5,$B16,$C16),MOR!$A$6:$M$250,13,FALSE),0)</f>
        <v>7</v>
      </c>
      <c r="M16" s="222">
        <f>_xlfn.IFNA(VLOOKUP(CONCATENATE($M$5,$B16,$C16),'SC24'!$A$6:$N$160,14,FALSE),0)</f>
        <v>0</v>
      </c>
      <c r="N16" s="222">
        <f>_xlfn.IFNA(VLOOKUP(CONCATENATE($N$5,$B16,$C16),BUSS!$A$6:$N$160,14,FALSE),0)</f>
        <v>0</v>
      </c>
      <c r="O16" s="222">
        <f>_xlfn.IFNA(VLOOKUP(CONCATENATE($O$5,$B16,$C16),'BEV2'!$A$6:$M$162,13,FALSE),0)</f>
        <v>0</v>
      </c>
      <c r="P16" s="33"/>
    </row>
    <row r="17" spans="1:16" s="3" customFormat="1" x14ac:dyDescent="0.2">
      <c r="A17" s="434"/>
      <c r="B17" s="37" t="s">
        <v>167</v>
      </c>
      <c r="C17" s="42" t="s">
        <v>168</v>
      </c>
      <c r="D17" s="42"/>
      <c r="E17" s="42" t="s">
        <v>162</v>
      </c>
      <c r="F17" s="43">
        <v>45373</v>
      </c>
      <c r="G17" s="55">
        <v>11</v>
      </c>
      <c r="H17" s="39">
        <f t="shared" si="2"/>
        <v>0</v>
      </c>
      <c r="I17" s="40">
        <f t="shared" si="1"/>
        <v>0</v>
      </c>
      <c r="J17" s="50">
        <f t="shared" si="3"/>
        <v>5</v>
      </c>
      <c r="K17" s="222">
        <f>_xlfn.IFNA(VLOOKUP(CONCATENATE($K$5,$B17,$C17),'BEV1'!$A$6:$M$250,13,FALSE),0)</f>
        <v>0</v>
      </c>
      <c r="L17" s="222">
        <f>_xlfn.IFNA(VLOOKUP(CONCATENATE($L$5,$B17,$C17),MOR!$A$6:$M$250,13,FALSE),0)</f>
        <v>0</v>
      </c>
      <c r="M17" s="222">
        <f>_xlfn.IFNA(VLOOKUP(CONCATENATE($M$5,$B17,$C17),'SC24'!$A$6:$N$160,14,FALSE),0)</f>
        <v>0</v>
      </c>
      <c r="N17" s="222">
        <f>_xlfn.IFNA(VLOOKUP(CONCATENATE($N$5,$B17,$C17),BUSS!$A$6:$N$160,14,FALSE),0)</f>
        <v>0</v>
      </c>
      <c r="O17" s="222">
        <f>_xlfn.IFNA(VLOOKUP(CONCATENATE($O$5,$B17,$C17),'BEV2'!$A$6:$M$162,13,FALSE),0)</f>
        <v>0</v>
      </c>
      <c r="P17" s="33"/>
    </row>
    <row r="18" spans="1:16" x14ac:dyDescent="0.2">
      <c r="A18" s="434"/>
      <c r="B18" s="37" t="s">
        <v>169</v>
      </c>
      <c r="C18" s="42" t="s">
        <v>170</v>
      </c>
      <c r="D18" s="42"/>
      <c r="E18" s="42" t="s">
        <v>134</v>
      </c>
      <c r="F18" s="43">
        <v>45380</v>
      </c>
      <c r="G18" s="55">
        <v>11</v>
      </c>
      <c r="H18" s="39">
        <f t="shared" si="2"/>
        <v>0</v>
      </c>
      <c r="I18" s="40">
        <f t="shared" si="1"/>
        <v>0</v>
      </c>
      <c r="J18" s="50">
        <f t="shared" si="3"/>
        <v>5</v>
      </c>
      <c r="K18" s="222">
        <f>_xlfn.IFNA(VLOOKUP(CONCATENATE($K$5,$B18,$C18),'BEV1'!$A$6:$M$250,13,FALSE),0)</f>
        <v>0</v>
      </c>
      <c r="L18" s="222">
        <f>_xlfn.IFNA(VLOOKUP(CONCATENATE($L$5,$B18,$C18),MOR!$A$6:$M$250,13,FALSE),0)</f>
        <v>0</v>
      </c>
      <c r="M18" s="222">
        <f>_xlfn.IFNA(VLOOKUP(CONCATENATE($M$5,$B18,$C18),'SC24'!$A$6:$N$160,14,FALSE),0)</f>
        <v>0</v>
      </c>
      <c r="N18" s="222">
        <f>_xlfn.IFNA(VLOOKUP(CONCATENATE($N$5,$B18,$C18),BUSS!$A$6:$N$160,14,FALSE),0)</f>
        <v>0</v>
      </c>
      <c r="O18" s="222">
        <f>_xlfn.IFNA(VLOOKUP(CONCATENATE($O$5,$B18,$C18),'BEV2'!$A$6:$M$162,13,FALSE),0)</f>
        <v>0</v>
      </c>
      <c r="P18" s="33"/>
    </row>
    <row r="19" spans="1:16" x14ac:dyDescent="0.2">
      <c r="A19" s="434"/>
      <c r="B19" s="37" t="s">
        <v>113</v>
      </c>
      <c r="C19" s="42" t="s">
        <v>114</v>
      </c>
      <c r="D19" s="42"/>
      <c r="E19" s="42" t="s">
        <v>106</v>
      </c>
      <c r="F19" s="43">
        <v>45389</v>
      </c>
      <c r="G19" s="55">
        <v>12</v>
      </c>
      <c r="H19" s="39">
        <f t="shared" si="2"/>
        <v>0</v>
      </c>
      <c r="I19" s="40">
        <f t="shared" si="1"/>
        <v>0</v>
      </c>
      <c r="J19" s="50">
        <f t="shared" si="3"/>
        <v>5</v>
      </c>
      <c r="K19" s="222">
        <f>_xlfn.IFNA(VLOOKUP(CONCATENATE($K$5,$B19,$C19),'BEV1'!$A$6:$M$250,13,FALSE),0)</f>
        <v>0</v>
      </c>
      <c r="L19" s="222">
        <f>_xlfn.IFNA(VLOOKUP(CONCATENATE($L$5,$B19,$C19),MOR!$A$6:$M$250,13,FALSE),0)</f>
        <v>0</v>
      </c>
      <c r="M19" s="222">
        <f>_xlfn.IFNA(VLOOKUP(CONCATENATE($M$5,$B19,$C19),'SC24'!$A$6:$N$160,14,FALSE),0)</f>
        <v>0</v>
      </c>
      <c r="N19" s="222">
        <f>_xlfn.IFNA(VLOOKUP(CONCATENATE($N$5,$B19,$C19),BUSS!$A$6:$N$160,14,FALSE),0)</f>
        <v>0</v>
      </c>
      <c r="O19" s="222">
        <f>_xlfn.IFNA(VLOOKUP(CONCATENATE($O$5,$B19,$C19),'BEV2'!$A$6:$M$162,13,FALSE),0)</f>
        <v>0</v>
      </c>
      <c r="P19" s="33"/>
    </row>
    <row r="20" spans="1:16" x14ac:dyDescent="0.2">
      <c r="A20" s="434"/>
      <c r="B20" s="37" t="s">
        <v>115</v>
      </c>
      <c r="C20" s="42" t="s">
        <v>116</v>
      </c>
      <c r="D20" s="42"/>
      <c r="E20" s="42" t="s">
        <v>77</v>
      </c>
      <c r="F20" s="43">
        <v>45399</v>
      </c>
      <c r="G20" s="55">
        <v>11</v>
      </c>
      <c r="H20" s="39">
        <f t="shared" si="2"/>
        <v>0</v>
      </c>
      <c r="I20" s="40">
        <f t="shared" si="1"/>
        <v>0</v>
      </c>
      <c r="J20" s="50">
        <f t="shared" si="3"/>
        <v>5</v>
      </c>
      <c r="K20" s="222">
        <f>_xlfn.IFNA(VLOOKUP(CONCATENATE($K$5,$B20,$C20),'BEV1'!$A$6:$M$250,13,FALSE),0)</f>
        <v>0</v>
      </c>
      <c r="L20" s="222">
        <f>_xlfn.IFNA(VLOOKUP(CONCATENATE($L$5,$B20,$C20),MOR!$A$6:$M$250,13,FALSE),0)</f>
        <v>0</v>
      </c>
      <c r="M20" s="222">
        <f>_xlfn.IFNA(VLOOKUP(CONCATENATE($M$5,$B20,$C20),'SC24'!$A$6:$N$160,14,FALSE),0)</f>
        <v>0</v>
      </c>
      <c r="N20" s="222">
        <f>_xlfn.IFNA(VLOOKUP(CONCATENATE($N$5,$B20,$C20),BUSS!$A$6:$N$160,14,FALSE),0)</f>
        <v>0</v>
      </c>
      <c r="O20" s="222">
        <f>_xlfn.IFNA(VLOOKUP(CONCATENATE($O$5,$B20,$C20),'BEV2'!$A$6:$M$162,13,FALSE),0)</f>
        <v>0</v>
      </c>
      <c r="P20" s="33"/>
    </row>
    <row r="21" spans="1:16" x14ac:dyDescent="0.2">
      <c r="A21" s="434"/>
      <c r="B21" s="37" t="s">
        <v>117</v>
      </c>
      <c r="C21" s="42" t="s">
        <v>118</v>
      </c>
      <c r="D21" s="42"/>
      <c r="E21" s="42" t="s">
        <v>119</v>
      </c>
      <c r="F21" s="43">
        <v>45399</v>
      </c>
      <c r="G21" s="55">
        <v>12</v>
      </c>
      <c r="H21" s="39">
        <f t="shared" si="2"/>
        <v>0</v>
      </c>
      <c r="I21" s="40">
        <f t="shared" si="1"/>
        <v>0</v>
      </c>
      <c r="J21" s="50">
        <f t="shared" si="3"/>
        <v>5</v>
      </c>
      <c r="K21" s="222">
        <f>_xlfn.IFNA(VLOOKUP(CONCATENATE($K$5,$B21,$C21),'BEV1'!$A$6:$M$250,13,FALSE),0)</f>
        <v>0</v>
      </c>
      <c r="L21" s="222">
        <f>_xlfn.IFNA(VLOOKUP(CONCATENATE($L$5,$B21,$C21),MOR!$A$6:$M$250,13,FALSE),0)</f>
        <v>0</v>
      </c>
      <c r="M21" s="222">
        <f>_xlfn.IFNA(VLOOKUP(CONCATENATE($M$5,$B21,$C21),'SC24'!$A$6:$N$160,14,FALSE),0)</f>
        <v>0</v>
      </c>
      <c r="N21" s="222">
        <f>_xlfn.IFNA(VLOOKUP(CONCATENATE($N$5,$B21,$C21),BUSS!$A$6:$N$160,14,FALSE),0)</f>
        <v>0</v>
      </c>
      <c r="O21" s="222">
        <f>_xlfn.IFNA(VLOOKUP(CONCATENATE($O$5,$B21,$C21),'BEV2'!$A$6:$M$162,13,FALSE),0)</f>
        <v>0</v>
      </c>
      <c r="P21" s="32"/>
    </row>
    <row r="22" spans="1:16" x14ac:dyDescent="0.2">
      <c r="A22" s="434"/>
      <c r="B22" s="37" t="s">
        <v>120</v>
      </c>
      <c r="C22" s="42" t="s">
        <v>121</v>
      </c>
      <c r="D22" s="38"/>
      <c r="E22" s="38" t="s">
        <v>119</v>
      </c>
      <c r="F22" s="43">
        <v>45399</v>
      </c>
      <c r="G22" s="55">
        <v>9</v>
      </c>
      <c r="H22" s="39">
        <f t="shared" si="2"/>
        <v>0</v>
      </c>
      <c r="I22" s="40">
        <f t="shared" si="1"/>
        <v>0</v>
      </c>
      <c r="J22" s="50">
        <f t="shared" si="3"/>
        <v>5</v>
      </c>
      <c r="K22" s="222">
        <f>_xlfn.IFNA(VLOOKUP(CONCATENATE($K$5,$B22,$C22),'BEV1'!$A$6:$M$250,13,FALSE),0)</f>
        <v>0</v>
      </c>
      <c r="L22" s="222">
        <f>_xlfn.IFNA(VLOOKUP(CONCATENATE($L$5,$B22,$C22),MOR!$A$6:$M$250,13,FALSE),0)</f>
        <v>0</v>
      </c>
      <c r="M22" s="222">
        <f>_xlfn.IFNA(VLOOKUP(CONCATENATE($M$5,$B22,$C22),'SC24'!$A$6:$N$160,14,FALSE),0)</f>
        <v>0</v>
      </c>
      <c r="N22" s="222">
        <f>_xlfn.IFNA(VLOOKUP(CONCATENATE($N$5,$B22,$C22),BUSS!$A$6:$N$160,14,FALSE),0)</f>
        <v>0</v>
      </c>
      <c r="O22" s="222">
        <f>_xlfn.IFNA(VLOOKUP(CONCATENATE($O$5,$B22,$C22),'BEV2'!$A$6:$M$162,13,FALSE),0)</f>
        <v>0</v>
      </c>
      <c r="P22" s="33"/>
    </row>
    <row r="23" spans="1:16" x14ac:dyDescent="0.2">
      <c r="A23" s="434"/>
      <c r="B23" s="37" t="s">
        <v>122</v>
      </c>
      <c r="C23" s="42" t="s">
        <v>123</v>
      </c>
      <c r="D23" s="38"/>
      <c r="E23" s="38" t="s">
        <v>77</v>
      </c>
      <c r="F23" s="43">
        <v>45423</v>
      </c>
      <c r="G23" s="55">
        <v>14</v>
      </c>
      <c r="H23" s="39">
        <f t="shared" si="2"/>
        <v>0</v>
      </c>
      <c r="I23" s="40">
        <f t="shared" si="1"/>
        <v>0</v>
      </c>
      <c r="J23" s="50">
        <f t="shared" si="3"/>
        <v>5</v>
      </c>
      <c r="K23" s="222">
        <f>_xlfn.IFNA(VLOOKUP(CONCATENATE($K$5,$B23,$C23),'BEV1'!$A$6:$M$250,13,FALSE),0)</f>
        <v>0</v>
      </c>
      <c r="L23" s="222">
        <f>_xlfn.IFNA(VLOOKUP(CONCATENATE($L$5,$B23,$C23),MOR!$A$6:$M$250,13,FALSE),0)</f>
        <v>0</v>
      </c>
      <c r="M23" s="222">
        <f>_xlfn.IFNA(VLOOKUP(CONCATENATE($M$5,$B23,$C23),'SC24'!$A$6:$N$160,14,FALSE),0)</f>
        <v>0</v>
      </c>
      <c r="N23" s="222">
        <f>_xlfn.IFNA(VLOOKUP(CONCATENATE($N$5,$B23,$C23),BUSS!$A$6:$N$160,14,FALSE),0)</f>
        <v>0</v>
      </c>
      <c r="O23" s="222">
        <f>_xlfn.IFNA(VLOOKUP(CONCATENATE($O$5,$B23,$C23),'BEV2'!$A$6:$M$162,13,FALSE),0)</f>
        <v>0</v>
      </c>
      <c r="P23" s="33"/>
    </row>
    <row r="24" spans="1:16" x14ac:dyDescent="0.2">
      <c r="A24" s="434"/>
      <c r="B24" s="37" t="s">
        <v>171</v>
      </c>
      <c r="C24" s="42" t="s">
        <v>172</v>
      </c>
      <c r="D24" s="42"/>
      <c r="E24" s="42" t="s">
        <v>173</v>
      </c>
      <c r="F24" s="43">
        <v>45425</v>
      </c>
      <c r="G24" s="55">
        <v>8</v>
      </c>
      <c r="H24" s="39">
        <f t="shared" si="2"/>
        <v>0</v>
      </c>
      <c r="I24" s="40">
        <f t="shared" si="1"/>
        <v>0</v>
      </c>
      <c r="J24" s="50">
        <f t="shared" si="3"/>
        <v>5</v>
      </c>
      <c r="K24" s="222">
        <f>_xlfn.IFNA(VLOOKUP(CONCATENATE($K$5,$B24,$C24),'BEV1'!$A$6:$M$250,13,FALSE),0)</f>
        <v>0</v>
      </c>
      <c r="L24" s="222">
        <f>_xlfn.IFNA(VLOOKUP(CONCATENATE($L$5,$B24,$C24),MOR!$A$6:$M$250,13,FALSE),0)</f>
        <v>0</v>
      </c>
      <c r="M24" s="222">
        <f>_xlfn.IFNA(VLOOKUP(CONCATENATE($M$5,$B24,$C24),'SC24'!$A$6:$N$160,14,FALSE),0)</f>
        <v>0</v>
      </c>
      <c r="N24" s="222">
        <f>_xlfn.IFNA(VLOOKUP(CONCATENATE($N$5,$B24,$C24),BUSS!$A$6:$N$160,14,FALSE),0)</f>
        <v>0</v>
      </c>
      <c r="O24" s="222">
        <f>_xlfn.IFNA(VLOOKUP(CONCATENATE($O$5,$B24,$C24),'BEV2'!$A$6:$M$162,13,FALSE),0)</f>
        <v>0</v>
      </c>
      <c r="P24" s="32"/>
    </row>
    <row r="25" spans="1:16" x14ac:dyDescent="0.2">
      <c r="A25" s="434"/>
      <c r="B25" s="37" t="s">
        <v>138</v>
      </c>
      <c r="C25" s="42" t="s">
        <v>139</v>
      </c>
      <c r="D25" s="42"/>
      <c r="E25" s="42" t="s">
        <v>140</v>
      </c>
      <c r="F25" s="43">
        <v>45488</v>
      </c>
      <c r="G25" s="55">
        <v>10</v>
      </c>
      <c r="H25" s="39">
        <f t="shared" si="2"/>
        <v>2</v>
      </c>
      <c r="I25" s="40">
        <f t="shared" ref="I25" si="4">SUM(L25:Q25)</f>
        <v>21</v>
      </c>
      <c r="J25" s="50">
        <f t="shared" si="3"/>
        <v>1</v>
      </c>
      <c r="K25" s="222">
        <f>_xlfn.IFNA(VLOOKUP(CONCATENATE($K$5,$B25,$C25),'BEV1'!$A$6:$M$250,13,FALSE),0)</f>
        <v>6</v>
      </c>
      <c r="L25" s="222">
        <f>_xlfn.IFNA(VLOOKUP(CONCATENATE($L$5,$B25,$C25),MOR!$A$6:$M$250,13,FALSE),0)</f>
        <v>7</v>
      </c>
      <c r="M25" s="222">
        <f>_xlfn.IFNA(VLOOKUP(CONCATENATE($M$5,$B25,$C25),'SC24'!$A$6:$N$160,14,FALSE),0)</f>
        <v>14</v>
      </c>
      <c r="N25" s="222">
        <f>_xlfn.IFNA(VLOOKUP(CONCATENATE($N$5,$B25,$C25),BUSS!$A$6:$N$160,14,FALSE),0)</f>
        <v>0</v>
      </c>
      <c r="O25" s="222">
        <f>_xlfn.IFNA(VLOOKUP(CONCATENATE($O$5,$B25,$C25),'BEV2'!$A$6:$M$162,13,FALSE),0)</f>
        <v>0</v>
      </c>
      <c r="P25" s="32"/>
    </row>
    <row r="26" spans="1:16" x14ac:dyDescent="0.2">
      <c r="A26" s="434"/>
      <c r="B26" s="37" t="s">
        <v>141</v>
      </c>
      <c r="C26" s="42" t="s">
        <v>142</v>
      </c>
      <c r="D26" s="42"/>
      <c r="E26" s="42" t="s">
        <v>134</v>
      </c>
      <c r="F26" s="43">
        <v>45492</v>
      </c>
      <c r="G26" s="55">
        <v>10</v>
      </c>
      <c r="H26" s="39">
        <f t="shared" ref="H26:H33" si="5">COUNTIF(L26:P26,"&gt;0")</f>
        <v>1</v>
      </c>
      <c r="I26" s="40">
        <f t="shared" ref="I26:I33" si="6">SUM(L26:Q26)</f>
        <v>8</v>
      </c>
      <c r="J26" s="50">
        <f t="shared" si="0"/>
        <v>4</v>
      </c>
      <c r="K26" s="222">
        <f>_xlfn.IFNA(VLOOKUP(CONCATENATE($K$5,$B26,$C26),'BEV1'!$A$6:$M$250,13,FALSE),0)</f>
        <v>0</v>
      </c>
      <c r="L26" s="222">
        <f>_xlfn.IFNA(VLOOKUP(CONCATENATE($L$5,$B26,$C26),MOR!$A$6:$M$250,13,FALSE),0)</f>
        <v>0</v>
      </c>
      <c r="M26" s="222">
        <f>_xlfn.IFNA(VLOOKUP(CONCATENATE($M$5,$B26,$C26),'SC24'!$A$6:$N$160,14,FALSE),0)</f>
        <v>8</v>
      </c>
      <c r="N26" s="222">
        <f>_xlfn.IFNA(VLOOKUP(CONCATENATE($N$5,$B26,$C26),BUSS!$A$6:$N$160,14,FALSE),0)</f>
        <v>0</v>
      </c>
      <c r="O26" s="222">
        <f>_xlfn.IFNA(VLOOKUP(CONCATENATE($O$5,$B26,$C26),'BEV2'!$A$6:$M$162,13,FALSE),0)</f>
        <v>0</v>
      </c>
      <c r="P26" s="32"/>
    </row>
    <row r="27" spans="1:16" s="3" customFormat="1" x14ac:dyDescent="0.2">
      <c r="A27" s="434"/>
      <c r="B27" s="37" t="s">
        <v>174</v>
      </c>
      <c r="C27" s="42" t="s">
        <v>175</v>
      </c>
      <c r="D27" s="42"/>
      <c r="E27" s="42" t="s">
        <v>162</v>
      </c>
      <c r="F27" s="43">
        <v>45460</v>
      </c>
      <c r="G27" s="55">
        <v>11</v>
      </c>
      <c r="H27" s="39">
        <f t="shared" si="5"/>
        <v>0</v>
      </c>
      <c r="I27" s="40">
        <f t="shared" si="6"/>
        <v>0</v>
      </c>
      <c r="J27" s="50">
        <f t="shared" si="0"/>
        <v>5</v>
      </c>
      <c r="K27" s="222">
        <f>_xlfn.IFNA(VLOOKUP(CONCATENATE($K$5,$B27,$C27),'BEV1'!$A$6:$M$250,13,FALSE),0)</f>
        <v>0</v>
      </c>
      <c r="L27" s="222">
        <f>_xlfn.IFNA(VLOOKUP(CONCATENATE($L$5,$B27,$C27),MOR!$A$6:$M$250,13,FALSE),0)</f>
        <v>0</v>
      </c>
      <c r="M27" s="222">
        <f>_xlfn.IFNA(VLOOKUP(CONCATENATE($M$5,$B27,$C27),'SC24'!$A$6:$N$160,13,FALSE),0)</f>
        <v>0</v>
      </c>
      <c r="N27" s="222">
        <f>_xlfn.IFNA(VLOOKUP(CONCATENATE($N$5,$B27,$C27),BUSS!$A$6:$N$160,14,FALSE),0)</f>
        <v>0</v>
      </c>
      <c r="O27" s="222">
        <f>_xlfn.IFNA(VLOOKUP(CONCATENATE($O$5,$B27,$C27),'BEV2'!$A$6:$M$162,13,FALSE),0)</f>
        <v>0</v>
      </c>
      <c r="P27" s="33"/>
    </row>
    <row r="28" spans="1:16" x14ac:dyDescent="0.2">
      <c r="A28" s="434"/>
      <c r="B28" s="37" t="s">
        <v>132</v>
      </c>
      <c r="C28" s="42" t="s">
        <v>133</v>
      </c>
      <c r="D28" s="42"/>
      <c r="E28" s="42" t="s">
        <v>134</v>
      </c>
      <c r="F28" s="43">
        <v>45492</v>
      </c>
      <c r="G28" s="55">
        <v>11</v>
      </c>
      <c r="H28" s="39">
        <f t="shared" si="5"/>
        <v>0</v>
      </c>
      <c r="I28" s="40">
        <f t="shared" si="6"/>
        <v>0</v>
      </c>
      <c r="J28" s="50">
        <f t="shared" si="0"/>
        <v>5</v>
      </c>
      <c r="K28" s="222"/>
      <c r="L28" s="222">
        <f>_xlfn.IFNA(VLOOKUP(CONCATENATE($L$5,$B28,$C28),MOR!$A$6:$M$250,13,FALSE),0)</f>
        <v>0</v>
      </c>
      <c r="M28" s="222">
        <f>_xlfn.IFNA(VLOOKUP(CONCATENATE($M$5,$B28,$C28),'SC24'!$A$6:$O$160,13,FALSE),0)</f>
        <v>0</v>
      </c>
      <c r="N28" s="222">
        <f>_xlfn.IFNA(VLOOKUP(CONCATENATE($N$5,$B28,$C28),BUSS!$A$6:$N$160,14,FALSE),0)</f>
        <v>0</v>
      </c>
      <c r="O28" s="222">
        <f>_xlfn.IFNA(VLOOKUP(CONCATENATE($O$5,$B28,$C28),'BEV2'!$A$6:$M$162,13,FALSE),0)</f>
        <v>0</v>
      </c>
      <c r="P28" s="33"/>
    </row>
    <row r="29" spans="1:16" x14ac:dyDescent="0.2">
      <c r="A29" s="434"/>
      <c r="B29" s="37" t="s">
        <v>398</v>
      </c>
      <c r="C29" s="42" t="s">
        <v>399</v>
      </c>
      <c r="D29" s="42"/>
      <c r="E29" s="42" t="s">
        <v>400</v>
      </c>
      <c r="F29" s="43">
        <v>45532</v>
      </c>
      <c r="G29" s="55">
        <v>11</v>
      </c>
      <c r="H29" s="39">
        <f t="shared" si="5"/>
        <v>0</v>
      </c>
      <c r="I29" s="40">
        <f t="shared" si="6"/>
        <v>0</v>
      </c>
      <c r="J29" s="50">
        <f t="shared" si="0"/>
        <v>5</v>
      </c>
      <c r="K29" s="222"/>
      <c r="L29" s="222">
        <f>_xlfn.IFNA(VLOOKUP(CONCATENATE($L$5,$B29,$C29),MOR!$A$6:$M$250,13,FALSE),0)</f>
        <v>0</v>
      </c>
      <c r="M29" s="222">
        <f>_xlfn.IFNA(VLOOKUP(CONCATENATE($M$5,$B29,$C29),'SC24'!$A$6:$O$160,13,FALSE),0)</f>
        <v>0</v>
      </c>
      <c r="N29" s="222">
        <f>_xlfn.IFNA(VLOOKUP(CONCATENATE($N$5,$B29,$C29),BUSS!$A$6:$N$160,14,FALSE),0)</f>
        <v>0</v>
      </c>
      <c r="O29" s="222">
        <f>_xlfn.IFNA(VLOOKUP(CONCATENATE($O$5,$B29,$C29),'BEV2'!$A$6:$M$162,13,FALSE),0)</f>
        <v>0</v>
      </c>
      <c r="P29" s="33"/>
    </row>
    <row r="30" spans="1:16" x14ac:dyDescent="0.2">
      <c r="A30" s="434"/>
      <c r="B30" s="37"/>
      <c r="C30" s="42"/>
      <c r="D30" s="42"/>
      <c r="E30" s="42"/>
      <c r="F30" s="43"/>
      <c r="G30" s="55"/>
      <c r="H30" s="39">
        <f t="shared" si="5"/>
        <v>0</v>
      </c>
      <c r="I30" s="40">
        <f t="shared" si="6"/>
        <v>0</v>
      </c>
      <c r="J30" s="50">
        <f t="shared" si="0"/>
        <v>5</v>
      </c>
      <c r="K30" s="222"/>
      <c r="L30" s="222">
        <f>_xlfn.IFNA(VLOOKUP(CONCATENATE($L$5,$B30,$C30),MOR!$A$6:$M$250,13,FALSE),0)</f>
        <v>0</v>
      </c>
      <c r="M30" s="222">
        <f>_xlfn.IFNA(VLOOKUP(CONCATENATE($M$5,$B30,$C30),'SC24'!$A$6:$N$160,13,FALSE),0)</f>
        <v>0</v>
      </c>
      <c r="N30" s="222">
        <f>_xlfn.IFNA(VLOOKUP(CONCATENATE($N$5,$B30,$C30),BUSS!$A$6:$N$160,14,FALSE),0)</f>
        <v>0</v>
      </c>
      <c r="O30" s="222">
        <f>_xlfn.IFNA(VLOOKUP(CONCATENATE($O$5,$B30,$C30),'BEV2'!$A$6:$M$162,13,FALSE),0)</f>
        <v>0</v>
      </c>
      <c r="P30" s="33"/>
    </row>
    <row r="31" spans="1:16" x14ac:dyDescent="0.2">
      <c r="A31" s="434"/>
      <c r="B31" s="37"/>
      <c r="C31" s="42"/>
      <c r="D31" s="42"/>
      <c r="E31" s="42"/>
      <c r="F31" s="43"/>
      <c r="G31" s="55"/>
      <c r="H31" s="39">
        <f t="shared" si="5"/>
        <v>0</v>
      </c>
      <c r="I31" s="40">
        <f t="shared" si="6"/>
        <v>0</v>
      </c>
      <c r="J31" s="50">
        <f t="shared" si="0"/>
        <v>5</v>
      </c>
      <c r="K31" s="222"/>
      <c r="L31" s="222">
        <f>_xlfn.IFNA(VLOOKUP(CONCATENATE($L$5,$B31,$C31),MOR!$A$6:$M$250,13,FALSE),0)</f>
        <v>0</v>
      </c>
      <c r="M31" s="222">
        <f>_xlfn.IFNA(VLOOKUP(CONCATENATE($M$5,$B31,$C31),'SC24'!$A$6:$N$160,13,FALSE),0)</f>
        <v>0</v>
      </c>
      <c r="N31" s="222">
        <f>_xlfn.IFNA(VLOOKUP(CONCATENATE($N$5,$B31,$C31),BUSS!$A$6:$N$160,14,FALSE),0)</f>
        <v>0</v>
      </c>
      <c r="O31" s="222">
        <f>_xlfn.IFNA(VLOOKUP(CONCATENATE($O$5,$B31,$C31),'BEV2'!$A$6:$M$162,13,FALSE),0)</f>
        <v>0</v>
      </c>
      <c r="P31" s="33"/>
    </row>
    <row r="32" spans="1:16" x14ac:dyDescent="0.2">
      <c r="A32" s="434"/>
      <c r="B32" s="37"/>
      <c r="C32" s="42"/>
      <c r="D32" s="42"/>
      <c r="E32" s="42"/>
      <c r="F32" s="43"/>
      <c r="G32" s="55"/>
      <c r="H32" s="39">
        <f t="shared" si="5"/>
        <v>0</v>
      </c>
      <c r="I32" s="40">
        <f t="shared" si="6"/>
        <v>0</v>
      </c>
      <c r="J32" s="50">
        <f t="shared" si="0"/>
        <v>5</v>
      </c>
      <c r="K32" s="222"/>
      <c r="L32" s="222">
        <f>_xlfn.IFNA(VLOOKUP(CONCATENATE($L$5,$B32,$C32),MOR!$A$6:$M$250,13,FALSE),0)</f>
        <v>0</v>
      </c>
      <c r="M32" s="222">
        <f>_xlfn.IFNA(VLOOKUP(CONCATENATE($M$5,$B32,$C32),'SC24'!$A$6:$N$160,13,FALSE),0)</f>
        <v>0</v>
      </c>
      <c r="N32" s="222">
        <f>_xlfn.IFNA(VLOOKUP(CONCATENATE($N$5,$B32,$C32),BUSS!$A$6:$N$160,14,FALSE),0)</f>
        <v>0</v>
      </c>
      <c r="O32" s="222">
        <f>_xlfn.IFNA(VLOOKUP(CONCATENATE($O$5,$B32,$C32),'BEV2'!$A$6:$M$162,13,FALSE),0)</f>
        <v>0</v>
      </c>
      <c r="P32" s="33"/>
    </row>
    <row r="33" spans="1:16" x14ac:dyDescent="0.2">
      <c r="A33" s="434"/>
      <c r="B33" s="37"/>
      <c r="C33" s="42"/>
      <c r="D33" s="42"/>
      <c r="E33" s="42"/>
      <c r="F33" s="43"/>
      <c r="G33" s="55"/>
      <c r="H33" s="39">
        <f t="shared" si="5"/>
        <v>0</v>
      </c>
      <c r="I33" s="40">
        <f t="shared" si="6"/>
        <v>0</v>
      </c>
      <c r="J33" s="50">
        <f t="shared" si="0"/>
        <v>5</v>
      </c>
      <c r="K33" s="222"/>
      <c r="L33" s="222">
        <f>_xlfn.IFNA(VLOOKUP(CONCATENATE($L$5,$B33,$C33),MOR!$A$6:$M$250,13,FALSE),0)</f>
        <v>0</v>
      </c>
      <c r="M33" s="222">
        <f>_xlfn.IFNA(VLOOKUP(CONCATENATE($M$5,$B33,$C33),'SC24'!$A$6:$N$160,13,FALSE),0)</f>
        <v>0</v>
      </c>
      <c r="N33" s="222">
        <f>_xlfn.IFNA(VLOOKUP(CONCATENATE($N$5,$B33,$C33),BUSS!$A$6:$N$160,14,FALSE),0)</f>
        <v>0</v>
      </c>
      <c r="O33" s="222">
        <f>_xlfn.IFNA(VLOOKUP(CONCATENATE($O$5,$B33,$C33),'BEV2'!$A$6:$M$162,13,FALSE),0)</f>
        <v>0</v>
      </c>
      <c r="P33" s="32"/>
    </row>
    <row r="34" spans="1:16" x14ac:dyDescent="0.2">
      <c r="A34" s="434"/>
      <c r="B34" s="37"/>
      <c r="C34" s="42"/>
      <c r="D34" s="42"/>
      <c r="E34" s="42"/>
      <c r="F34" s="43"/>
      <c r="G34" s="55"/>
      <c r="H34" s="39"/>
      <c r="I34" s="40"/>
      <c r="J34" s="50"/>
      <c r="K34" s="222"/>
      <c r="L34" s="222">
        <f>_xlfn.IFNA(VLOOKUP(CONCATENATE($L$5,$B34,$C34),MOR!$A$6:$M$250,13,FALSE),0)</f>
        <v>0</v>
      </c>
      <c r="M34" s="222">
        <f>_xlfn.IFNA(VLOOKUP(CONCATENATE($M$5,$B34,$C34),'SC24'!$A$6:$N$160,13,FALSE),0)</f>
        <v>0</v>
      </c>
      <c r="N34" s="222"/>
      <c r="O34" s="222">
        <f>_xlfn.IFNA(VLOOKUP(CONCATENATE($O$5,$B34,$C34),'BEV2'!$A$6:$M$162,13,FALSE),0)</f>
        <v>0</v>
      </c>
      <c r="P34" s="32"/>
    </row>
    <row r="35" spans="1:16" x14ac:dyDescent="0.2">
      <c r="A35" s="434"/>
      <c r="B35" s="37"/>
      <c r="C35" s="42"/>
      <c r="D35" s="42"/>
      <c r="E35" s="42"/>
      <c r="F35" s="43"/>
      <c r="G35" s="55"/>
      <c r="H35" s="39"/>
      <c r="I35" s="40"/>
      <c r="J35" s="50"/>
      <c r="K35" s="222"/>
      <c r="L35" s="222">
        <f>_xlfn.IFNA(VLOOKUP(CONCATENATE($L$5,$B35,$C35),MOR!$A$6:$M$250,13,FALSE),0)</f>
        <v>0</v>
      </c>
      <c r="M35" s="222">
        <f>_xlfn.IFNA(VLOOKUP(CONCATENATE($M$5,$B35,$C35),'SC24'!$A$6:$N$160,13,FALSE),0)</f>
        <v>0</v>
      </c>
      <c r="N35" s="222"/>
      <c r="O35" s="222">
        <f>_xlfn.IFNA(VLOOKUP(CONCATENATE($O$5,$B35,$C35),'BEV2'!$A$6:$M$162,13,FALSE),0)</f>
        <v>0</v>
      </c>
      <c r="P35" s="32"/>
    </row>
    <row r="36" spans="1:16" x14ac:dyDescent="0.2">
      <c r="A36" s="434"/>
      <c r="B36" s="37"/>
      <c r="C36" s="42"/>
      <c r="D36" s="42"/>
      <c r="E36" s="42"/>
      <c r="F36" s="43"/>
      <c r="G36" s="55"/>
      <c r="H36" s="39"/>
      <c r="I36" s="40"/>
      <c r="J36" s="50"/>
      <c r="K36" s="222"/>
      <c r="L36" s="222">
        <f>_xlfn.IFNA(VLOOKUP(CONCATENATE($L$5,$B36,$C36),MOR!$A$6:$M$250,13,FALSE),0)</f>
        <v>0</v>
      </c>
      <c r="M36" s="41"/>
      <c r="N36" s="222"/>
      <c r="O36" s="222"/>
      <c r="P36" s="32"/>
    </row>
    <row r="37" spans="1:16" x14ac:dyDescent="0.2">
      <c r="A37" s="434"/>
      <c r="B37" s="37"/>
      <c r="C37" s="42"/>
      <c r="D37" s="42"/>
      <c r="E37" s="42"/>
      <c r="F37" s="43"/>
      <c r="G37" s="55"/>
      <c r="H37" s="39"/>
      <c r="I37" s="40"/>
      <c r="J37" s="50"/>
      <c r="K37" s="222"/>
      <c r="L37" s="222">
        <f>_xlfn.IFNA(VLOOKUP(CONCATENATE($L$5,$B37,$C37),MOR!$A$6:$M$250,13,FALSE),0)</f>
        <v>0</v>
      </c>
      <c r="M37" s="41"/>
      <c r="N37" s="222"/>
      <c r="O37" s="222"/>
      <c r="P37" s="32"/>
    </row>
    <row r="38" spans="1:16" x14ac:dyDescent="0.2">
      <c r="A38" s="434"/>
      <c r="B38" s="37"/>
      <c r="C38" s="42"/>
      <c r="D38" s="42"/>
      <c r="E38" s="42"/>
      <c r="F38" s="43"/>
      <c r="G38" s="55"/>
      <c r="H38" s="39"/>
      <c r="I38" s="40"/>
      <c r="J38" s="50"/>
      <c r="K38" s="222"/>
      <c r="L38" s="222">
        <f>_xlfn.IFNA(VLOOKUP(CONCATENATE($L$5,$B38,$C38),MOR!$A$6:$M$250,13,FALSE),0)</f>
        <v>0</v>
      </c>
      <c r="M38" s="41"/>
      <c r="N38" s="222"/>
      <c r="O38" s="222"/>
      <c r="P38" s="32"/>
    </row>
    <row r="39" spans="1:16" x14ac:dyDescent="0.2">
      <c r="A39" s="434"/>
      <c r="B39" s="37"/>
      <c r="C39" s="42"/>
      <c r="D39" s="42"/>
      <c r="E39" s="42"/>
      <c r="F39" s="43"/>
      <c r="G39" s="55"/>
      <c r="H39" s="39"/>
      <c r="I39" s="40"/>
      <c r="J39" s="50"/>
      <c r="K39" s="222"/>
      <c r="L39" s="222">
        <f>_xlfn.IFNA(VLOOKUP(CONCATENATE($L$5,$B39,$C39),MOR!$A$6:$M$250,13,FALSE),0)</f>
        <v>0</v>
      </c>
      <c r="M39" s="41"/>
      <c r="N39" s="41"/>
      <c r="O39" s="41"/>
      <c r="P39" s="32"/>
    </row>
    <row r="40" spans="1:16" x14ac:dyDescent="0.2">
      <c r="A40" s="434"/>
      <c r="B40" s="37"/>
      <c r="C40" s="42"/>
      <c r="D40" s="42"/>
      <c r="E40" s="42"/>
      <c r="F40" s="43"/>
      <c r="G40" s="55"/>
      <c r="H40" s="39"/>
      <c r="I40" s="40"/>
      <c r="J40" s="50"/>
      <c r="K40" s="222"/>
      <c r="L40" s="222">
        <f>_xlfn.IFNA(VLOOKUP(CONCATENATE($L$5,$B40,$C40),MOR!$A$6:$M$250,13,FALSE),0)</f>
        <v>0</v>
      </c>
      <c r="M40" s="41"/>
      <c r="N40" s="41"/>
      <c r="O40" s="41"/>
      <c r="P40" s="32"/>
    </row>
    <row r="41" spans="1:16" x14ac:dyDescent="0.2">
      <c r="A41" s="434"/>
      <c r="B41" s="37"/>
      <c r="C41" s="42"/>
      <c r="D41" s="42"/>
      <c r="E41" s="42"/>
      <c r="F41" s="43"/>
      <c r="G41" s="55"/>
      <c r="H41" s="39"/>
      <c r="I41" s="40"/>
      <c r="J41" s="50"/>
      <c r="K41" s="222"/>
      <c r="L41" s="222">
        <f>_xlfn.IFNA(VLOOKUP(CONCATENATE($L$5,$B41,$C41),MOR!$A$6:$M$250,13,FALSE),0)</f>
        <v>0</v>
      </c>
      <c r="M41" s="41"/>
      <c r="N41" s="41"/>
      <c r="O41" s="41"/>
      <c r="P41" s="32"/>
    </row>
    <row r="42" spans="1:16" x14ac:dyDescent="0.2">
      <c r="A42" s="434"/>
      <c r="B42" s="37"/>
      <c r="C42" s="42"/>
      <c r="D42" s="42"/>
      <c r="E42" s="42"/>
      <c r="F42" s="43"/>
      <c r="G42" s="55"/>
      <c r="H42" s="39"/>
      <c r="I42" s="40"/>
      <c r="J42" s="50"/>
      <c r="K42" s="222"/>
      <c r="L42" s="222">
        <f>_xlfn.IFNA(VLOOKUP(CONCATENATE($L$5,$B42,$C42),MOR!$A$6:$M$250,13,FALSE),0)</f>
        <v>0</v>
      </c>
      <c r="M42" s="41"/>
      <c r="N42" s="41"/>
      <c r="O42" s="41"/>
      <c r="P42" s="32"/>
    </row>
    <row r="43" spans="1:16" x14ac:dyDescent="0.2">
      <c r="A43" s="434"/>
      <c r="B43" s="37"/>
      <c r="C43" s="42"/>
      <c r="D43" s="42"/>
      <c r="E43" s="42"/>
      <c r="F43" s="43"/>
      <c r="G43" s="55"/>
      <c r="H43" s="39"/>
      <c r="I43" s="40"/>
      <c r="J43" s="50"/>
      <c r="K43" s="222"/>
      <c r="L43" s="222">
        <f>_xlfn.IFNA(VLOOKUP(CONCATENATE($L$5,$B43,$C43),MOR!$A$6:$M$250,13,FALSE),0)</f>
        <v>0</v>
      </c>
      <c r="M43" s="41"/>
      <c r="N43" s="41"/>
      <c r="O43" s="41"/>
      <c r="P43" s="32"/>
    </row>
    <row r="44" spans="1:16" x14ac:dyDescent="0.2">
      <c r="A44" s="434"/>
      <c r="B44" s="37"/>
      <c r="C44" s="42"/>
      <c r="D44" s="42"/>
      <c r="E44" s="42"/>
      <c r="F44" s="43"/>
      <c r="G44" s="55"/>
      <c r="H44" s="39"/>
      <c r="I44" s="40"/>
      <c r="J44" s="50"/>
      <c r="K44" s="222"/>
      <c r="L44" s="222">
        <f>_xlfn.IFNA(VLOOKUP(CONCATENATE($L$5,$B44,$C44),MOR!$A$6:$M$250,13,FALSE),0)</f>
        <v>0</v>
      </c>
      <c r="M44" s="41"/>
      <c r="N44" s="41"/>
      <c r="O44" s="41"/>
      <c r="P44" s="32"/>
    </row>
    <row r="45" spans="1:16" x14ac:dyDescent="0.2">
      <c r="A45" s="434"/>
      <c r="B45" s="37"/>
      <c r="C45" s="42"/>
      <c r="D45" s="42"/>
      <c r="E45" s="42"/>
      <c r="F45" s="43"/>
      <c r="G45" s="55"/>
      <c r="H45" s="39"/>
      <c r="I45" s="40"/>
      <c r="J45" s="50"/>
      <c r="K45" s="222"/>
      <c r="L45" s="222">
        <f>_xlfn.IFNA(VLOOKUP(CONCATENATE($L$5,$B45,$C45),MOR!$A$6:$M$250,13,FALSE),0)</f>
        <v>0</v>
      </c>
      <c r="M45" s="41"/>
      <c r="N45" s="41"/>
      <c r="O45" s="41"/>
      <c r="P45" s="32"/>
    </row>
    <row r="46" spans="1:16" x14ac:dyDescent="0.2">
      <c r="A46" s="434"/>
      <c r="B46" s="37"/>
      <c r="C46" s="42"/>
      <c r="D46" s="42"/>
      <c r="E46" s="42"/>
      <c r="F46" s="43"/>
      <c r="G46" s="55"/>
      <c r="H46" s="39"/>
      <c r="I46" s="40"/>
      <c r="J46" s="50"/>
      <c r="K46" s="222"/>
      <c r="L46" s="222">
        <f>_xlfn.IFNA(VLOOKUP(CONCATENATE($L$5,$B46,$C46),MOR!$A$6:$M$250,13,FALSE),0)</f>
        <v>0</v>
      </c>
      <c r="M46" s="41"/>
      <c r="N46" s="41"/>
      <c r="O46" s="41"/>
      <c r="P46" s="32"/>
    </row>
    <row r="47" spans="1:16" x14ac:dyDescent="0.2">
      <c r="A47" s="434"/>
      <c r="B47" s="37"/>
      <c r="C47" s="42"/>
      <c r="D47" s="42"/>
      <c r="E47" s="42"/>
      <c r="F47" s="43"/>
      <c r="G47" s="55"/>
      <c r="H47" s="39"/>
      <c r="I47" s="40"/>
      <c r="J47" s="50"/>
      <c r="K47" s="222"/>
      <c r="L47" s="222">
        <f>_xlfn.IFNA(VLOOKUP(CONCATENATE($L$5,$B47,$C47),MOR!$A$6:$M$250,13,FALSE),0)</f>
        <v>0</v>
      </c>
      <c r="M47" s="41"/>
      <c r="N47" s="41"/>
      <c r="O47" s="41"/>
      <c r="P47" s="32"/>
    </row>
    <row r="48" spans="1:16" x14ac:dyDescent="0.2">
      <c r="A48" s="434"/>
      <c r="B48" s="37"/>
      <c r="C48" s="42"/>
      <c r="D48" s="42"/>
      <c r="E48" s="42"/>
      <c r="F48" s="43"/>
      <c r="G48" s="55"/>
      <c r="H48" s="39"/>
      <c r="I48" s="40"/>
      <c r="J48" s="50"/>
      <c r="K48" s="222"/>
      <c r="L48" s="222">
        <f>_xlfn.IFNA(VLOOKUP(CONCATENATE($L$5,$B48,$C48),MOR!$A$6:$M$250,13,FALSE),0)</f>
        <v>0</v>
      </c>
      <c r="M48" s="41"/>
      <c r="N48" s="41"/>
      <c r="O48" s="41"/>
      <c r="P48" s="32"/>
    </row>
    <row r="49" spans="1:16" x14ac:dyDescent="0.2">
      <c r="A49" s="434"/>
      <c r="B49" s="37"/>
      <c r="C49" s="42"/>
      <c r="D49" s="42"/>
      <c r="E49" s="42"/>
      <c r="F49" s="43"/>
      <c r="G49" s="55"/>
      <c r="H49" s="39"/>
      <c r="I49" s="40"/>
      <c r="J49" s="50"/>
      <c r="K49" s="149"/>
      <c r="L49" s="149">
        <f>_xlfn.IFNA(VLOOKUP(CONCATENATE($L$5,$B13,$C13),SER!$A$6:$M$250,13,FALSE),0)</f>
        <v>0</v>
      </c>
      <c r="M49" s="41"/>
      <c r="N49" s="41"/>
      <c r="O49" s="41"/>
      <c r="P49" s="32"/>
    </row>
    <row r="50" spans="1:16" x14ac:dyDescent="0.2">
      <c r="A50" s="434"/>
      <c r="B50" s="37"/>
      <c r="C50" s="42"/>
      <c r="D50" s="42"/>
      <c r="E50" s="42"/>
      <c r="F50" s="43"/>
      <c r="G50" s="55"/>
      <c r="H50" s="39"/>
      <c r="I50" s="40"/>
      <c r="J50" s="50"/>
      <c r="K50" s="149"/>
      <c r="L50" s="149">
        <f>_xlfn.IFNA(VLOOKUP(CONCATENATE($L$5,$B14,$C14),SER!$A$6:$M$250,13,FALSE),0)</f>
        <v>0</v>
      </c>
      <c r="M50" s="41"/>
      <c r="N50" s="41"/>
      <c r="O50" s="41"/>
      <c r="P50" s="32"/>
    </row>
    <row r="51" spans="1:16" x14ac:dyDescent="0.2">
      <c r="A51" s="434"/>
      <c r="B51" s="37"/>
      <c r="C51" s="42"/>
      <c r="D51" s="42"/>
      <c r="E51" s="42"/>
      <c r="F51" s="43"/>
      <c r="G51" s="55"/>
      <c r="H51" s="39"/>
      <c r="I51" s="40"/>
      <c r="J51" s="50"/>
      <c r="K51" s="149"/>
      <c r="L51" s="149"/>
      <c r="M51" s="41"/>
      <c r="N51" s="41"/>
      <c r="O51" s="41"/>
      <c r="P51" s="32"/>
    </row>
    <row r="52" spans="1:16" x14ac:dyDescent="0.2">
      <c r="A52" s="434"/>
      <c r="B52" s="37"/>
      <c r="C52" s="42"/>
      <c r="D52" s="42"/>
      <c r="E52" s="42"/>
      <c r="F52" s="43"/>
      <c r="G52" s="55"/>
      <c r="H52" s="39"/>
      <c r="I52" s="40"/>
      <c r="J52" s="50"/>
      <c r="K52" s="149"/>
      <c r="L52" s="149"/>
      <c r="M52" s="41"/>
      <c r="N52" s="41"/>
      <c r="O52" s="41"/>
      <c r="P52" s="32"/>
    </row>
    <row r="53" spans="1:16" x14ac:dyDescent="0.2">
      <c r="A53" s="434"/>
      <c r="B53" s="37"/>
      <c r="C53" s="42"/>
      <c r="D53" s="42"/>
      <c r="E53" s="42"/>
      <c r="F53" s="43"/>
      <c r="G53" s="55"/>
      <c r="H53" s="39"/>
      <c r="I53" s="40"/>
      <c r="J53" s="50"/>
      <c r="K53" s="149"/>
      <c r="L53" s="149">
        <f>_xlfn.IFNA(VLOOKUP(CONCATENATE($L$5,$B15,$C15),SER!$A$6:$M$250,13,FALSE),0)</f>
        <v>0</v>
      </c>
      <c r="M53" s="41"/>
      <c r="N53" s="41"/>
      <c r="O53" s="41"/>
      <c r="P53" s="32"/>
    </row>
    <row r="54" spans="1:16" x14ac:dyDescent="0.2">
      <c r="A54" s="434"/>
      <c r="B54" s="37"/>
      <c r="C54" s="42"/>
      <c r="D54" s="42"/>
      <c r="E54" s="42"/>
      <c r="F54" s="43"/>
      <c r="G54" s="55"/>
      <c r="H54" s="39"/>
      <c r="I54" s="40"/>
      <c r="J54" s="50"/>
      <c r="K54" s="149"/>
      <c r="L54" s="149">
        <f>_xlfn.IFNA(VLOOKUP(CONCATENATE($L$5,$B16,$C16),SER!$A$6:$M$250,13,FALSE),0)</f>
        <v>0</v>
      </c>
      <c r="M54" s="41"/>
      <c r="N54" s="41"/>
      <c r="O54" s="41"/>
      <c r="P54" s="32"/>
    </row>
    <row r="55" spans="1:16" x14ac:dyDescent="0.2">
      <c r="A55" s="434"/>
      <c r="B55" s="37"/>
      <c r="C55" s="42"/>
      <c r="D55" s="42"/>
      <c r="E55" s="42"/>
      <c r="F55" s="43"/>
      <c r="G55" s="55"/>
      <c r="H55" s="39"/>
      <c r="I55" s="40"/>
      <c r="J55" s="50"/>
      <c r="K55" s="149"/>
      <c r="L55" s="149"/>
      <c r="M55" s="41"/>
      <c r="N55" s="41"/>
      <c r="O55" s="41"/>
      <c r="P55" s="32"/>
    </row>
    <row r="56" spans="1:16" x14ac:dyDescent="0.2">
      <c r="A56" s="434"/>
      <c r="B56" s="37"/>
      <c r="C56" s="42"/>
      <c r="D56" s="42"/>
      <c r="E56" s="42"/>
      <c r="F56" s="43"/>
      <c r="G56" s="55"/>
      <c r="H56" s="39"/>
      <c r="I56" s="40"/>
      <c r="J56" s="50"/>
      <c r="K56" s="149"/>
      <c r="L56" s="149"/>
      <c r="M56" s="41"/>
      <c r="N56" s="41"/>
      <c r="O56" s="41"/>
      <c r="P56" s="32"/>
    </row>
    <row r="57" spans="1:16" x14ac:dyDescent="0.2">
      <c r="A57" s="434"/>
      <c r="B57" s="37"/>
      <c r="C57" s="42"/>
      <c r="D57" s="42"/>
      <c r="E57" s="42"/>
      <c r="F57" s="43"/>
      <c r="G57" s="55"/>
      <c r="H57" s="39"/>
      <c r="I57" s="40"/>
      <c r="J57" s="50"/>
      <c r="K57" s="149"/>
      <c r="L57" s="149"/>
      <c r="M57" s="41"/>
      <c r="N57" s="41"/>
      <c r="O57" s="41"/>
      <c r="P57" s="32"/>
    </row>
    <row r="58" spans="1:16" x14ac:dyDescent="0.2">
      <c r="A58" s="434"/>
      <c r="B58" s="37"/>
      <c r="C58" s="42"/>
      <c r="D58" s="42"/>
      <c r="E58" s="42"/>
      <c r="F58" s="43"/>
      <c r="G58" s="55"/>
      <c r="H58" s="39"/>
      <c r="I58" s="40"/>
      <c r="J58" s="50"/>
      <c r="K58" s="149"/>
      <c r="L58" s="149"/>
      <c r="M58" s="41"/>
      <c r="N58" s="41"/>
      <c r="O58" s="41"/>
      <c r="P58" s="32"/>
    </row>
    <row r="59" spans="1:16" x14ac:dyDescent="0.2">
      <c r="A59" s="434"/>
      <c r="B59" s="37"/>
      <c r="C59" s="42"/>
      <c r="D59" s="42"/>
      <c r="E59" s="42"/>
      <c r="F59" s="43"/>
      <c r="G59" s="55"/>
      <c r="H59" s="39"/>
      <c r="I59" s="40"/>
      <c r="J59" s="50"/>
      <c r="K59" s="149"/>
      <c r="L59" s="149"/>
      <c r="M59" s="41"/>
      <c r="N59" s="41"/>
      <c r="O59" s="41"/>
      <c r="P59" s="32"/>
    </row>
    <row r="60" spans="1:16" x14ac:dyDescent="0.2">
      <c r="A60" s="434"/>
      <c r="B60" s="37"/>
      <c r="C60" s="42"/>
      <c r="D60" s="42"/>
      <c r="E60" s="42"/>
      <c r="F60" s="43"/>
      <c r="G60" s="55"/>
      <c r="H60" s="39"/>
      <c r="I60" s="40"/>
      <c r="J60" s="50"/>
      <c r="K60" s="149"/>
      <c r="L60" s="149"/>
      <c r="M60" s="41"/>
      <c r="N60" s="41"/>
      <c r="O60" s="41"/>
      <c r="P60" s="33"/>
    </row>
    <row r="61" spans="1:16" x14ac:dyDescent="0.2">
      <c r="A61" s="434"/>
      <c r="B61" s="37"/>
      <c r="C61" s="42"/>
      <c r="D61" s="42"/>
      <c r="E61" s="42"/>
      <c r="F61" s="43"/>
      <c r="G61" s="55"/>
      <c r="H61" s="39"/>
      <c r="I61" s="40"/>
      <c r="J61" s="50"/>
      <c r="K61" s="149"/>
      <c r="L61" s="149"/>
      <c r="M61" s="41"/>
      <c r="N61" s="41"/>
      <c r="O61" s="41"/>
      <c r="P61" s="33"/>
    </row>
    <row r="62" spans="1:16" x14ac:dyDescent="0.2">
      <c r="A62" s="434"/>
      <c r="B62" s="37"/>
      <c r="C62" s="42"/>
      <c r="D62" s="42"/>
      <c r="E62" s="42"/>
      <c r="F62" s="43"/>
      <c r="G62" s="55"/>
      <c r="H62" s="39"/>
      <c r="I62" s="40"/>
      <c r="J62" s="50"/>
      <c r="K62" s="149"/>
      <c r="L62" s="149"/>
      <c r="M62" s="41"/>
      <c r="N62" s="41"/>
      <c r="O62" s="41"/>
      <c r="P62" s="33"/>
    </row>
    <row r="63" spans="1:16" x14ac:dyDescent="0.2">
      <c r="A63" s="434"/>
      <c r="B63" s="37"/>
      <c r="C63" s="42"/>
      <c r="D63" s="42"/>
      <c r="E63" s="42"/>
      <c r="F63" s="43"/>
      <c r="G63" s="55"/>
      <c r="H63" s="39"/>
      <c r="I63" s="40"/>
      <c r="J63" s="50"/>
      <c r="K63" s="149"/>
      <c r="L63" s="149"/>
      <c r="M63" s="41"/>
      <c r="N63" s="41"/>
      <c r="O63" s="41"/>
      <c r="P63" s="33"/>
    </row>
    <row r="64" spans="1:16" x14ac:dyDescent="0.2">
      <c r="A64" s="434"/>
      <c r="B64" s="37"/>
      <c r="C64" s="42"/>
      <c r="D64" s="42"/>
      <c r="E64" s="42"/>
      <c r="F64" s="43"/>
      <c r="G64" s="55"/>
      <c r="H64" s="39"/>
      <c r="I64" s="40"/>
      <c r="J64" s="50"/>
      <c r="K64" s="149"/>
      <c r="L64" s="149">
        <f>_xlfn.IFNA(VLOOKUP(CONCATENATE($L$5,$B22,$C22),SER!$A$6:$M$250,13,FALSE),0)</f>
        <v>0</v>
      </c>
      <c r="M64" s="41"/>
      <c r="N64" s="41"/>
      <c r="O64" s="41"/>
      <c r="P64" s="32"/>
    </row>
    <row r="65" spans="1:16" x14ac:dyDescent="0.2">
      <c r="A65" s="434"/>
      <c r="B65" s="37"/>
      <c r="C65" s="42"/>
      <c r="D65" s="42"/>
      <c r="E65" s="42"/>
      <c r="F65" s="43"/>
      <c r="G65" s="55"/>
      <c r="H65" s="39"/>
      <c r="I65" s="40"/>
      <c r="J65" s="50"/>
      <c r="K65" s="149"/>
      <c r="L65" s="149">
        <f>_xlfn.IFNA(VLOOKUP(CONCATENATE($L$5,$B23,$C23),SER!$A$6:$M$250,13,FALSE),0)</f>
        <v>0</v>
      </c>
      <c r="M65" s="41"/>
      <c r="N65" s="41"/>
      <c r="O65" s="41"/>
      <c r="P65" s="32"/>
    </row>
    <row r="66" spans="1:16" x14ac:dyDescent="0.2">
      <c r="A66" s="434"/>
      <c r="B66" s="37"/>
      <c r="C66" s="42"/>
      <c r="D66" s="42"/>
      <c r="E66" s="42"/>
      <c r="F66" s="43"/>
      <c r="G66" s="55"/>
      <c r="H66" s="39"/>
      <c r="I66" s="40"/>
      <c r="J66" s="50"/>
      <c r="K66" s="149"/>
      <c r="L66" s="149">
        <f>_xlfn.IFNA(VLOOKUP(CONCATENATE($L$5,$B24,$C24),SER!$A$6:$M$250,13,FALSE),0)</f>
        <v>0</v>
      </c>
      <c r="M66" s="41"/>
      <c r="N66" s="41"/>
      <c r="O66" s="41"/>
      <c r="P66" s="33"/>
    </row>
    <row r="67" spans="1:16" x14ac:dyDescent="0.2">
      <c r="A67" s="434"/>
      <c r="B67" s="37"/>
      <c r="C67" s="42"/>
      <c r="D67" s="42"/>
      <c r="E67" s="42"/>
      <c r="F67" s="43"/>
      <c r="G67" s="55"/>
      <c r="H67" s="39"/>
      <c r="I67" s="40"/>
      <c r="J67" s="50"/>
      <c r="K67" s="149"/>
      <c r="L67" s="149">
        <f>_xlfn.IFNA(VLOOKUP(CONCATENATE($L$5,$B25,$C25),SER!$A$6:$M$250,13,FALSE),0)</f>
        <v>0</v>
      </c>
      <c r="M67" s="41"/>
      <c r="N67" s="41"/>
      <c r="O67" s="41"/>
      <c r="P67" s="33"/>
    </row>
    <row r="68" spans="1:16" x14ac:dyDescent="0.2">
      <c r="A68" s="434"/>
      <c r="B68" s="37"/>
      <c r="C68" s="42"/>
      <c r="D68" s="42"/>
      <c r="E68" s="42"/>
      <c r="F68" s="43"/>
      <c r="G68" s="55"/>
      <c r="H68" s="39"/>
      <c r="I68" s="40"/>
      <c r="J68" s="50"/>
      <c r="K68" s="149"/>
      <c r="L68" s="149">
        <f>_xlfn.IFNA(VLOOKUP(CONCATENATE($L$5,$B68,$C68),SER!$A$6:$M$250,13,FALSE),0)</f>
        <v>0</v>
      </c>
      <c r="M68" s="41"/>
      <c r="N68" s="41"/>
      <c r="O68" s="41"/>
      <c r="P68" s="33"/>
    </row>
    <row r="69" spans="1:16" x14ac:dyDescent="0.2">
      <c r="A69" s="434"/>
      <c r="B69" s="37"/>
      <c r="C69" s="42"/>
      <c r="D69" s="42"/>
      <c r="E69" s="42"/>
      <c r="F69" s="43"/>
      <c r="G69" s="55"/>
      <c r="H69" s="39"/>
      <c r="I69" s="40"/>
      <c r="J69" s="50"/>
      <c r="K69" s="149"/>
      <c r="L69" s="149">
        <f>_xlfn.IFNA(VLOOKUP(CONCATENATE($L$5,$B69,$C69),SER!$A$6:$M$250,13,FALSE),0)</f>
        <v>0</v>
      </c>
      <c r="M69" s="41"/>
      <c r="N69" s="41"/>
      <c r="O69" s="41"/>
      <c r="P69" s="33"/>
    </row>
    <row r="70" spans="1:16" x14ac:dyDescent="0.2">
      <c r="A70" s="434"/>
      <c r="B70" s="37"/>
      <c r="C70" s="42"/>
      <c r="D70" s="42"/>
      <c r="E70" s="42"/>
      <c r="F70" s="43"/>
      <c r="G70" s="55"/>
      <c r="H70" s="39"/>
      <c r="I70" s="40"/>
      <c r="J70" s="50"/>
      <c r="K70" s="149"/>
      <c r="L70" s="149">
        <f>_xlfn.IFNA(VLOOKUP(CONCATENATE($L$5,$B70,$C70),SER!$A$6:$M$250,13,FALSE),0)</f>
        <v>0</v>
      </c>
      <c r="M70" s="41"/>
      <c r="N70" s="41"/>
      <c r="O70" s="41"/>
      <c r="P70" s="32"/>
    </row>
    <row r="71" spans="1:16" x14ac:dyDescent="0.2">
      <c r="A71" s="434"/>
      <c r="B71" s="37"/>
      <c r="C71" s="42"/>
      <c r="D71" s="42"/>
      <c r="E71" s="42"/>
      <c r="F71" s="43"/>
      <c r="G71" s="55"/>
      <c r="H71" s="39"/>
      <c r="I71" s="40"/>
      <c r="J71" s="50"/>
      <c r="K71" s="149"/>
      <c r="L71" s="149">
        <f>_xlfn.IFNA(VLOOKUP(CONCATENATE($L$5,$B71,$C71),SER!$A$6:$M$250,13,FALSE),0)</f>
        <v>0</v>
      </c>
      <c r="M71" s="41"/>
      <c r="N71" s="41"/>
      <c r="O71" s="41"/>
      <c r="P71" s="32"/>
    </row>
    <row r="72" spans="1:16" ht="13.5" thickBot="1" x14ac:dyDescent="0.25">
      <c r="A72" s="434"/>
      <c r="B72" s="44"/>
      <c r="C72" s="210"/>
      <c r="D72" s="210"/>
      <c r="E72" s="210"/>
      <c r="F72" s="45"/>
      <c r="G72" s="211"/>
      <c r="H72" s="46"/>
      <c r="I72" s="47"/>
      <c r="J72" s="51"/>
      <c r="K72" s="150"/>
      <c r="L72" s="150">
        <f>_xlfn.IFNA(VLOOKUP(CONCATENATE($L$5,$B72,$C72),SER!$A$6:$M$250,13,FALSE),0)</f>
        <v>0</v>
      </c>
      <c r="M72" s="48"/>
      <c r="N72" s="48"/>
      <c r="O72" s="48"/>
      <c r="P72" s="32"/>
    </row>
    <row r="73" spans="1:16" ht="15.75" x14ac:dyDescent="0.2">
      <c r="A73" s="434"/>
      <c r="B73" s="34"/>
      <c r="C73" s="34"/>
      <c r="D73" s="34"/>
      <c r="E73" s="34"/>
      <c r="F73" s="34"/>
      <c r="G73" s="34"/>
      <c r="H73" s="34"/>
      <c r="I73" s="35"/>
      <c r="J73" s="34"/>
      <c r="K73" s="34"/>
      <c r="L73" s="34"/>
      <c r="M73" s="34"/>
      <c r="N73" s="34"/>
      <c r="O73" s="36"/>
      <c r="P73" s="34"/>
    </row>
    <row r="75" spans="1:16" x14ac:dyDescent="0.2">
      <c r="B75" s="27"/>
    </row>
    <row r="76" spans="1:16" x14ac:dyDescent="0.2">
      <c r="B76" s="27"/>
    </row>
    <row r="77" spans="1:16" x14ac:dyDescent="0.2">
      <c r="B77" s="27"/>
    </row>
    <row r="78" spans="1:16" x14ac:dyDescent="0.2">
      <c r="B78" s="27"/>
    </row>
    <row r="79" spans="1:16" x14ac:dyDescent="0.2">
      <c r="B79" s="27"/>
    </row>
    <row r="80" spans="1:16" x14ac:dyDescent="0.2">
      <c r="B80" s="27"/>
    </row>
    <row r="81" spans="2:2" x14ac:dyDescent="0.2">
      <c r="B81" s="27"/>
    </row>
    <row r="82" spans="2:2" x14ac:dyDescent="0.2">
      <c r="B82" s="27"/>
    </row>
    <row r="83" spans="2:2" x14ac:dyDescent="0.2">
      <c r="B83" s="27"/>
    </row>
    <row r="84" spans="2:2" x14ac:dyDescent="0.2">
      <c r="B84" s="27"/>
    </row>
    <row r="85" spans="2:2" x14ac:dyDescent="0.2">
      <c r="B85" s="27"/>
    </row>
    <row r="86" spans="2:2" x14ac:dyDescent="0.2">
      <c r="B86" s="27"/>
    </row>
    <row r="87" spans="2:2" x14ac:dyDescent="0.2">
      <c r="B87" s="27"/>
    </row>
    <row r="88" spans="2:2" x14ac:dyDescent="0.2">
      <c r="B88" s="27"/>
    </row>
    <row r="89" spans="2:2" x14ac:dyDescent="0.2">
      <c r="B89" s="27"/>
    </row>
    <row r="90" spans="2:2" x14ac:dyDescent="0.2">
      <c r="B90" s="27"/>
    </row>
    <row r="91" spans="2:2" x14ac:dyDescent="0.2">
      <c r="B91" s="27"/>
    </row>
    <row r="92" spans="2:2" x14ac:dyDescent="0.2">
      <c r="B92" s="27"/>
    </row>
    <row r="93" spans="2:2" x14ac:dyDescent="0.2">
      <c r="B93" s="27"/>
    </row>
    <row r="94" spans="2:2" x14ac:dyDescent="0.2">
      <c r="B94" s="27"/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/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/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</sheetData>
  <sortState xmlns:xlrd2="http://schemas.microsoft.com/office/spreadsheetml/2017/richdata2" ref="B6:O24">
    <sortCondition descending="1" ref="I6:I24"/>
    <sortCondition ref="J6:J24"/>
  </sortState>
  <mergeCells count="29">
    <mergeCell ref="M3:M4"/>
    <mergeCell ref="M1:M2"/>
    <mergeCell ref="D3:D4"/>
    <mergeCell ref="I3:I4"/>
    <mergeCell ref="I1:I2"/>
    <mergeCell ref="J3:J4"/>
    <mergeCell ref="J1:J2"/>
    <mergeCell ref="G3:G4"/>
    <mergeCell ref="D1:D2"/>
    <mergeCell ref="L1:L2"/>
    <mergeCell ref="L3:L4"/>
    <mergeCell ref="K1:K2"/>
    <mergeCell ref="K3:K4"/>
    <mergeCell ref="N3:N4"/>
    <mergeCell ref="N1:N2"/>
    <mergeCell ref="O1:O2"/>
    <mergeCell ref="O3:O4"/>
    <mergeCell ref="A1:A73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</mergeCells>
  <phoneticPr fontId="13" type="noConversion"/>
  <conditionalFormatting sqref="C13:D72">
    <cfRule type="duplicateValues" dxfId="16" priority="181"/>
  </conditionalFormatting>
  <conditionalFormatting sqref="C74:D1048576 C1:D1 C3:D3 C2 C5:D72 C4">
    <cfRule type="duplicateValues" dxfId="15" priority="126"/>
  </conditionalFormatting>
  <conditionalFormatting sqref="K6:O72">
    <cfRule type="cellIs" dxfId="14" priority="15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theme="1"/>
  </sheetPr>
  <dimension ref="A1:G38"/>
  <sheetViews>
    <sheetView topLeftCell="A2" workbookViewId="0">
      <selection activeCell="G34" sqref="G33:G34"/>
    </sheetView>
  </sheetViews>
  <sheetFormatPr defaultColWidth="9.140625" defaultRowHeight="14.25" x14ac:dyDescent="0.2"/>
  <cols>
    <col min="1" max="3" width="36.140625" style="31" customWidth="1"/>
    <col min="4" max="16384" width="9.140625" style="31"/>
  </cols>
  <sheetData>
    <row r="1" spans="1:7" customFormat="1" ht="13.5" thickBot="1" x14ac:dyDescent="0.25"/>
    <row r="2" spans="1:7" customFormat="1" ht="135" customHeight="1" thickBot="1" x14ac:dyDescent="0.25">
      <c r="A2" s="446" t="s">
        <v>176</v>
      </c>
      <c r="B2" s="447"/>
      <c r="C2" s="314" t="e" vm="1">
        <v>#VALUE!</v>
      </c>
      <c r="D2" s="315"/>
    </row>
    <row r="3" spans="1:7" customFormat="1" ht="12.75" x14ac:dyDescent="0.2">
      <c r="A3" s="448"/>
      <c r="B3" s="449"/>
      <c r="C3" s="316"/>
    </row>
    <row r="4" spans="1:7" customFormat="1" ht="15" x14ac:dyDescent="0.25">
      <c r="A4" s="317" t="s">
        <v>177</v>
      </c>
      <c r="B4" s="318" t="s">
        <v>178</v>
      </c>
      <c r="C4" s="319" t="s">
        <v>179</v>
      </c>
      <c r="D4" s="320"/>
    </row>
    <row r="5" spans="1:7" customFormat="1" ht="12.75" x14ac:dyDescent="0.2">
      <c r="A5" s="321" t="s">
        <v>180</v>
      </c>
      <c r="B5" s="322" t="s">
        <v>181</v>
      </c>
      <c r="C5" s="323" t="s">
        <v>182</v>
      </c>
      <c r="D5" s="320"/>
    </row>
    <row r="6" spans="1:7" customFormat="1" ht="12.75" x14ac:dyDescent="0.2">
      <c r="A6" s="324"/>
      <c r="B6" s="325"/>
      <c r="C6" s="326"/>
      <c r="D6" s="320"/>
    </row>
    <row r="7" spans="1:7" customFormat="1" ht="12.75" x14ac:dyDescent="0.2">
      <c r="A7" s="327" t="s">
        <v>183</v>
      </c>
      <c r="B7" s="328" t="s">
        <v>184</v>
      </c>
      <c r="C7" s="329" t="s">
        <v>185</v>
      </c>
      <c r="D7" s="320"/>
    </row>
    <row r="8" spans="1:7" customFormat="1" ht="12.75" x14ac:dyDescent="0.2">
      <c r="A8" s="327"/>
      <c r="B8" s="328"/>
      <c r="C8" s="329"/>
      <c r="D8" s="320"/>
    </row>
    <row r="9" spans="1:7" customFormat="1" ht="12.75" x14ac:dyDescent="0.2">
      <c r="A9" s="330" t="s">
        <v>186</v>
      </c>
      <c r="B9" s="331" t="s">
        <v>187</v>
      </c>
      <c r="C9" s="332" t="s">
        <v>188</v>
      </c>
      <c r="D9" s="320"/>
    </row>
    <row r="10" spans="1:7" customFormat="1" ht="12.75" x14ac:dyDescent="0.2">
      <c r="A10" s="333" t="s">
        <v>189</v>
      </c>
      <c r="B10" s="331" t="s">
        <v>190</v>
      </c>
      <c r="C10" s="332" t="s">
        <v>191</v>
      </c>
      <c r="D10" s="320"/>
    </row>
    <row r="11" spans="1:7" customFormat="1" ht="12.75" x14ac:dyDescent="0.2">
      <c r="A11" s="330" t="s">
        <v>192</v>
      </c>
      <c r="B11" s="331" t="s">
        <v>193</v>
      </c>
      <c r="C11" s="332" t="s">
        <v>194</v>
      </c>
      <c r="D11" s="320"/>
    </row>
    <row r="12" spans="1:7" customFormat="1" ht="12.75" x14ac:dyDescent="0.2">
      <c r="A12" s="330" t="s">
        <v>195</v>
      </c>
      <c r="B12" s="331" t="s">
        <v>196</v>
      </c>
      <c r="C12" s="332" t="s">
        <v>197</v>
      </c>
      <c r="D12" s="320"/>
    </row>
    <row r="13" spans="1:7" customFormat="1" ht="12.75" x14ac:dyDescent="0.2">
      <c r="A13" s="330" t="s">
        <v>198</v>
      </c>
      <c r="B13" s="331" t="s">
        <v>199</v>
      </c>
      <c r="C13" s="334" t="s">
        <v>200</v>
      </c>
      <c r="D13" s="320"/>
      <c r="G13" s="335"/>
    </row>
    <row r="14" spans="1:7" customFormat="1" ht="12.75" x14ac:dyDescent="0.2">
      <c r="A14" s="330" t="s">
        <v>201</v>
      </c>
      <c r="B14" s="331" t="s">
        <v>202</v>
      </c>
      <c r="C14" s="336"/>
      <c r="D14" s="320"/>
      <c r="G14" s="331"/>
    </row>
    <row r="15" spans="1:7" customFormat="1" ht="12.75" x14ac:dyDescent="0.2">
      <c r="A15" s="330" t="s">
        <v>203</v>
      </c>
      <c r="B15" s="331" t="s">
        <v>204</v>
      </c>
      <c r="C15" s="336"/>
      <c r="D15" s="320"/>
    </row>
    <row r="16" spans="1:7" customFormat="1" ht="12.75" x14ac:dyDescent="0.2">
      <c r="A16" s="330" t="s">
        <v>205</v>
      </c>
      <c r="B16" s="331" t="s">
        <v>206</v>
      </c>
      <c r="C16" s="336"/>
    </row>
    <row r="17" spans="1:3" customFormat="1" ht="12.75" x14ac:dyDescent="0.2">
      <c r="A17" s="330" t="s">
        <v>207</v>
      </c>
      <c r="B17" s="331" t="s">
        <v>208</v>
      </c>
      <c r="C17" s="336"/>
    </row>
    <row r="18" spans="1:3" customFormat="1" ht="12.75" x14ac:dyDescent="0.2">
      <c r="A18" s="333" t="s">
        <v>209</v>
      </c>
      <c r="B18" s="331" t="s">
        <v>210</v>
      </c>
      <c r="C18" s="336"/>
    </row>
    <row r="19" spans="1:3" customFormat="1" ht="12.75" x14ac:dyDescent="0.2">
      <c r="A19" s="333" t="s">
        <v>211</v>
      </c>
      <c r="B19" s="331" t="s">
        <v>212</v>
      </c>
      <c r="C19" s="336"/>
    </row>
    <row r="20" spans="1:3" customFormat="1" ht="12.75" x14ac:dyDescent="0.2">
      <c r="A20" s="330" t="s">
        <v>213</v>
      </c>
      <c r="B20" s="331" t="s">
        <v>214</v>
      </c>
      <c r="C20" s="336"/>
    </row>
    <row r="21" spans="1:3" customFormat="1" ht="12.75" x14ac:dyDescent="0.2">
      <c r="A21" s="333" t="s">
        <v>215</v>
      </c>
      <c r="B21" s="331" t="s">
        <v>216</v>
      </c>
      <c r="C21" s="336"/>
    </row>
    <row r="22" spans="1:3" customFormat="1" ht="12.75" x14ac:dyDescent="0.2">
      <c r="A22" s="333" t="s">
        <v>217</v>
      </c>
      <c r="B22" s="331" t="s">
        <v>218</v>
      </c>
      <c r="C22" s="336"/>
    </row>
    <row r="23" spans="1:3" customFormat="1" ht="12.75" x14ac:dyDescent="0.2">
      <c r="A23" s="333" t="s">
        <v>219</v>
      </c>
      <c r="B23" s="331" t="s">
        <v>220</v>
      </c>
      <c r="C23" s="336"/>
    </row>
    <row r="24" spans="1:3" customFormat="1" ht="12.75" x14ac:dyDescent="0.2">
      <c r="A24" s="333" t="s">
        <v>221</v>
      </c>
      <c r="B24" s="331" t="s">
        <v>222</v>
      </c>
      <c r="C24" s="336"/>
    </row>
    <row r="25" spans="1:3" customFormat="1" ht="12.75" x14ac:dyDescent="0.2">
      <c r="A25" s="330" t="s">
        <v>223</v>
      </c>
      <c r="B25" s="331" t="s">
        <v>224</v>
      </c>
      <c r="C25" s="336"/>
    </row>
    <row r="26" spans="1:3" customFormat="1" ht="12.75" x14ac:dyDescent="0.2">
      <c r="A26" s="330" t="s">
        <v>225</v>
      </c>
      <c r="C26" s="336"/>
    </row>
    <row r="27" spans="1:3" customFormat="1" ht="12.75" x14ac:dyDescent="0.2">
      <c r="A27" s="330" t="s">
        <v>226</v>
      </c>
      <c r="C27" s="336"/>
    </row>
    <row r="28" spans="1:3" customFormat="1" ht="12.75" x14ac:dyDescent="0.2">
      <c r="A28" s="330" t="s">
        <v>227</v>
      </c>
      <c r="B28" s="331"/>
      <c r="C28" s="336"/>
    </row>
    <row r="29" spans="1:3" customFormat="1" ht="12.75" x14ac:dyDescent="0.2">
      <c r="A29" s="330" t="s">
        <v>228</v>
      </c>
      <c r="B29" s="331"/>
      <c r="C29" s="336"/>
    </row>
    <row r="30" spans="1:3" customFormat="1" ht="12.75" x14ac:dyDescent="0.2">
      <c r="A30" s="330" t="s">
        <v>229</v>
      </c>
      <c r="B30" s="331"/>
      <c r="C30" s="336"/>
    </row>
    <row r="31" spans="1:3" customFormat="1" ht="12.75" x14ac:dyDescent="0.2">
      <c r="A31" s="330" t="s">
        <v>230</v>
      </c>
      <c r="B31" s="336"/>
      <c r="C31" s="336"/>
    </row>
    <row r="32" spans="1:3" customFormat="1" ht="12.75" x14ac:dyDescent="0.2">
      <c r="A32" s="333" t="s">
        <v>231</v>
      </c>
      <c r="B32" s="336"/>
      <c r="C32" s="336"/>
    </row>
    <row r="33" spans="1:3" customFormat="1" ht="12.75" x14ac:dyDescent="0.2">
      <c r="A33" s="333" t="s">
        <v>232</v>
      </c>
      <c r="B33" s="336"/>
      <c r="C33" s="336"/>
    </row>
    <row r="34" spans="1:3" customFormat="1" ht="12.75" x14ac:dyDescent="0.2">
      <c r="A34" s="333" t="s">
        <v>233</v>
      </c>
      <c r="B34" s="336"/>
      <c r="C34" s="336"/>
    </row>
    <row r="35" spans="1:3" customFormat="1" ht="12.75" x14ac:dyDescent="0.2">
      <c r="A35" s="333" t="s">
        <v>234</v>
      </c>
      <c r="B35" s="336"/>
      <c r="C35" s="336"/>
    </row>
    <row r="36" spans="1:3" customFormat="1" ht="12.75" x14ac:dyDescent="0.2">
      <c r="A36" s="333" t="s">
        <v>235</v>
      </c>
      <c r="B36" s="336"/>
      <c r="C36" s="336"/>
    </row>
    <row r="37" spans="1:3" customFormat="1" ht="13.5" thickBot="1" x14ac:dyDescent="0.25">
      <c r="A37" s="337"/>
      <c r="B37" s="337"/>
      <c r="C37" s="337"/>
    </row>
    <row r="38" spans="1:3" customFormat="1" ht="12.75" x14ac:dyDescent="0.2"/>
  </sheetData>
  <mergeCells count="2"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9810-176F-4B48-9AA5-686E72F703FA}">
  <sheetPr>
    <tabColor theme="9"/>
  </sheetPr>
  <dimension ref="A1:M100"/>
  <sheetViews>
    <sheetView zoomScale="80" zoomScaleNormal="80" workbookViewId="0">
      <selection activeCell="K27" sqref="K27"/>
    </sheetView>
  </sheetViews>
  <sheetFormatPr defaultColWidth="9.140625" defaultRowHeight="12.75" x14ac:dyDescent="0.2"/>
  <cols>
    <col min="1" max="1" width="48.42578125" style="9" bestFit="1" customWidth="1"/>
    <col min="2" max="2" width="6.7109375" style="1" bestFit="1" customWidth="1"/>
    <col min="3" max="3" width="20.28515625" style="9" bestFit="1" customWidth="1"/>
    <col min="4" max="4" width="27.140625" style="176" bestFit="1" customWidth="1"/>
    <col min="5" max="5" width="8.7109375" style="1" bestFit="1" customWidth="1"/>
    <col min="6" max="6" width="13.140625" style="9" bestFit="1" customWidth="1"/>
    <col min="7" max="7" width="10" style="1" customWidth="1"/>
    <col min="8" max="9" width="8" style="1" bestFit="1" customWidth="1"/>
    <col min="10" max="10" width="12.85546875" style="1" bestFit="1" customWidth="1"/>
    <col min="11" max="11" width="7" style="1" bestFit="1" customWidth="1"/>
    <col min="12" max="12" width="12.85546875" style="1" bestFit="1" customWidth="1"/>
    <col min="13" max="13" width="30.5703125" style="1" bestFit="1" customWidth="1"/>
    <col min="14" max="16384" width="9.140625" style="9"/>
  </cols>
  <sheetData>
    <row r="1" spans="1:13" ht="22.5" customHeight="1" thickBot="1" x14ac:dyDescent="0.25">
      <c r="A1" s="53">
        <f>SUM(A2-1)</f>
        <v>12</v>
      </c>
      <c r="B1" s="454" t="s">
        <v>236</v>
      </c>
      <c r="C1" s="455"/>
      <c r="D1" s="7" t="s">
        <v>237</v>
      </c>
      <c r="E1" s="456" t="s">
        <v>238</v>
      </c>
      <c r="F1" s="457"/>
      <c r="G1" s="457"/>
      <c r="H1" s="457"/>
      <c r="I1" s="457"/>
      <c r="J1" s="8" t="s">
        <v>239</v>
      </c>
      <c r="K1" s="458">
        <v>45249</v>
      </c>
      <c r="L1" s="459"/>
      <c r="M1" s="8" t="s">
        <v>240</v>
      </c>
    </row>
    <row r="2" spans="1:13" ht="22.5" customHeight="1" thickBot="1" x14ac:dyDescent="0.25">
      <c r="A2" s="1">
        <f>COUNTA(_xlfn.UNIQUE(D6:D200))</f>
        <v>13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5.75" thickBot="1" x14ac:dyDescent="0.25">
      <c r="A4" s="474"/>
      <c r="B4" s="477"/>
      <c r="C4" s="480"/>
      <c r="D4" s="482"/>
      <c r="E4" s="484"/>
      <c r="F4" s="463"/>
      <c r="G4" s="471" t="s">
        <v>253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5.75" thickBot="1" x14ac:dyDescent="0.25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0</v>
      </c>
    </row>
    <row r="6" spans="1:13" ht="14.25" x14ac:dyDescent="0.2">
      <c r="A6" s="12" t="str">
        <f t="shared" ref="A6:A37" si="0">CONCATENATE(B6,C6,D6)</f>
        <v>45Tahnee JonesRory</v>
      </c>
      <c r="B6" s="13">
        <v>45</v>
      </c>
      <c r="C6" s="14" t="s">
        <v>164</v>
      </c>
      <c r="D6" s="15" t="s">
        <v>165</v>
      </c>
      <c r="E6" s="292"/>
      <c r="F6" s="293"/>
      <c r="G6" s="18">
        <v>4017.0000000000114</v>
      </c>
      <c r="H6" s="294"/>
      <c r="I6" s="294"/>
      <c r="J6" s="175"/>
      <c r="K6" s="17">
        <v>1</v>
      </c>
      <c r="L6" s="18">
        <f t="shared" ref="L6:L71" si="1">IF(K6=1,7,IF(K6=2,6,IF(K6=3,5,IF(K6=4,4,IF(K6=5,3,IF(K6=6,2,IF(K6&gt;=6,1,0)))))))</f>
        <v>7</v>
      </c>
      <c r="M6" s="175">
        <f>SUM(L6+$M$5)</f>
        <v>7</v>
      </c>
    </row>
    <row r="7" spans="1:13" ht="14.25" x14ac:dyDescent="0.2">
      <c r="A7" s="12" t="str">
        <f t="shared" si="0"/>
        <v>45Florence WilsonPaddy</v>
      </c>
      <c r="B7" s="13">
        <v>45</v>
      </c>
      <c r="C7" s="14" t="s">
        <v>138</v>
      </c>
      <c r="D7" s="15" t="s">
        <v>139</v>
      </c>
      <c r="E7" s="292"/>
      <c r="F7" s="293"/>
      <c r="G7" s="18">
        <v>3912.9999999999932</v>
      </c>
      <c r="H7" s="294"/>
      <c r="I7" s="294"/>
      <c r="J7" s="175"/>
      <c r="K7" s="17">
        <v>2</v>
      </c>
      <c r="L7" s="18">
        <f t="shared" si="1"/>
        <v>6</v>
      </c>
      <c r="M7" s="175">
        <f t="shared" ref="M7:M72" si="2">SUM(L7+$M$5)</f>
        <v>6</v>
      </c>
    </row>
    <row r="8" spans="1:13" ht="14.25" x14ac:dyDescent="0.2">
      <c r="A8" s="12" t="str">
        <f t="shared" si="0"/>
        <v>45Hannah RoseDusty</v>
      </c>
      <c r="B8" s="13">
        <v>45</v>
      </c>
      <c r="C8" s="14" t="s">
        <v>258</v>
      </c>
      <c r="D8" s="15" t="s">
        <v>259</v>
      </c>
      <c r="E8" s="292"/>
      <c r="F8" s="293"/>
      <c r="G8" s="18">
        <v>3900.9999999999936</v>
      </c>
      <c r="H8" s="294"/>
      <c r="I8" s="294"/>
      <c r="J8" s="175"/>
      <c r="K8" s="17">
        <v>3</v>
      </c>
      <c r="L8" s="18">
        <f t="shared" si="1"/>
        <v>5</v>
      </c>
      <c r="M8" s="175">
        <f t="shared" si="2"/>
        <v>5</v>
      </c>
    </row>
    <row r="9" spans="1:13" ht="14.25" x14ac:dyDescent="0.2">
      <c r="A9" s="12" t="str">
        <f t="shared" si="0"/>
        <v>45Reuben WegnerDenzel</v>
      </c>
      <c r="B9" s="13">
        <v>45</v>
      </c>
      <c r="C9" s="14" t="s">
        <v>260</v>
      </c>
      <c r="D9" s="15" t="s">
        <v>261</v>
      </c>
      <c r="E9" s="292"/>
      <c r="F9" s="293"/>
      <c r="G9" s="18">
        <v>2124</v>
      </c>
      <c r="H9" s="294"/>
      <c r="I9" s="294"/>
      <c r="J9" s="175"/>
      <c r="K9" s="17">
        <v>4</v>
      </c>
      <c r="L9" s="18">
        <f t="shared" si="1"/>
        <v>4</v>
      </c>
      <c r="M9" s="175">
        <f t="shared" si="2"/>
        <v>4</v>
      </c>
    </row>
    <row r="10" spans="1:13" ht="14.25" x14ac:dyDescent="0.2">
      <c r="A10" s="12" t="str">
        <f t="shared" si="0"/>
        <v>45Adelle HoddyPenrhys Special Edition</v>
      </c>
      <c r="B10" s="13">
        <v>45</v>
      </c>
      <c r="C10" s="9" t="s">
        <v>262</v>
      </c>
      <c r="D10" s="195" t="s">
        <v>263</v>
      </c>
      <c r="E10" s="292"/>
      <c r="F10" s="293"/>
      <c r="G10" s="19">
        <v>1436.0000000000055</v>
      </c>
      <c r="H10" s="28"/>
      <c r="I10" s="30"/>
      <c r="J10" s="17"/>
      <c r="K10" s="17">
        <v>1</v>
      </c>
      <c r="L10" s="18">
        <f t="shared" si="1"/>
        <v>7</v>
      </c>
      <c r="M10" s="175">
        <f t="shared" si="2"/>
        <v>7</v>
      </c>
    </row>
    <row r="11" spans="1:13" ht="14.25" x14ac:dyDescent="0.2">
      <c r="A11" s="12" t="str">
        <f t="shared" si="0"/>
        <v>65Charlotte MillerBailey</v>
      </c>
      <c r="B11" s="13">
        <v>65</v>
      </c>
      <c r="C11" s="14" t="s">
        <v>264</v>
      </c>
      <c r="D11" s="15" t="s">
        <v>265</v>
      </c>
      <c r="E11" s="292"/>
      <c r="F11" s="293"/>
      <c r="G11" s="19"/>
      <c r="H11" s="28">
        <v>3760.0000000000082</v>
      </c>
      <c r="I11" s="30"/>
      <c r="J11" s="17"/>
      <c r="K11" s="17">
        <v>1</v>
      </c>
      <c r="L11" s="18">
        <f t="shared" si="1"/>
        <v>7</v>
      </c>
      <c r="M11" s="175">
        <f t="shared" si="2"/>
        <v>7</v>
      </c>
    </row>
    <row r="12" spans="1:13" ht="14.25" x14ac:dyDescent="0.2">
      <c r="A12" s="12" t="str">
        <f t="shared" si="0"/>
        <v>65Jessica MaxwellShadylane Late Edition</v>
      </c>
      <c r="B12" s="13">
        <v>65</v>
      </c>
      <c r="C12" s="14" t="s">
        <v>266</v>
      </c>
      <c r="D12" s="15" t="s">
        <v>267</v>
      </c>
      <c r="E12" s="292"/>
      <c r="F12" s="293"/>
      <c r="G12" s="19"/>
      <c r="H12" s="28">
        <v>3264.000000000005</v>
      </c>
      <c r="I12" s="30"/>
      <c r="J12" s="17"/>
      <c r="K12" s="17">
        <v>2</v>
      </c>
      <c r="L12" s="18">
        <f t="shared" si="1"/>
        <v>6</v>
      </c>
      <c r="M12" s="175">
        <f t="shared" si="2"/>
        <v>6</v>
      </c>
    </row>
    <row r="13" spans="1:13" ht="14.25" x14ac:dyDescent="0.2">
      <c r="A13" s="12" t="str">
        <f t="shared" si="0"/>
        <v>80Ellie SteeleBryceana Wildest Dreams</v>
      </c>
      <c r="B13" s="13">
        <v>80</v>
      </c>
      <c r="C13" s="14" t="s">
        <v>80</v>
      </c>
      <c r="D13" s="15" t="s">
        <v>81</v>
      </c>
      <c r="E13" s="292"/>
      <c r="F13" s="295"/>
      <c r="G13" s="19"/>
      <c r="H13" s="28"/>
      <c r="I13" s="30">
        <v>4239.0000000000036</v>
      </c>
      <c r="J13" s="17"/>
      <c r="K13" s="17">
        <v>1</v>
      </c>
      <c r="L13" s="18">
        <f t="shared" si="1"/>
        <v>7</v>
      </c>
      <c r="M13" s="175">
        <f t="shared" si="2"/>
        <v>7</v>
      </c>
    </row>
    <row r="14" spans="1:13" ht="14.25" x14ac:dyDescent="0.2">
      <c r="A14" s="12" t="str">
        <f t="shared" si="0"/>
        <v>80Ruth ElsegoodGhus</v>
      </c>
      <c r="B14" s="13">
        <v>80</v>
      </c>
      <c r="C14" s="14" t="s">
        <v>268</v>
      </c>
      <c r="D14" s="15" t="s">
        <v>269</v>
      </c>
      <c r="E14" s="292"/>
      <c r="F14" s="293"/>
      <c r="G14" s="19"/>
      <c r="H14" s="28"/>
      <c r="I14" s="30">
        <v>3552.9999999999864</v>
      </c>
      <c r="J14" s="17"/>
      <c r="K14" s="17">
        <v>2</v>
      </c>
      <c r="L14" s="18">
        <f t="shared" si="1"/>
        <v>6</v>
      </c>
      <c r="M14" s="175">
        <f t="shared" si="2"/>
        <v>6</v>
      </c>
    </row>
    <row r="15" spans="1:13" ht="14.25" x14ac:dyDescent="0.2">
      <c r="A15" s="12" t="str">
        <f t="shared" si="0"/>
        <v>80Dan WieseBiara Flyer</v>
      </c>
      <c r="B15" s="13">
        <v>80</v>
      </c>
      <c r="C15" s="14" t="s">
        <v>270</v>
      </c>
      <c r="D15" s="15" t="s">
        <v>271</v>
      </c>
      <c r="E15" s="292"/>
      <c r="F15" s="296"/>
      <c r="G15" s="19"/>
      <c r="H15" s="28"/>
      <c r="I15" s="30">
        <v>4446.9999999999909</v>
      </c>
      <c r="J15" s="17"/>
      <c r="K15" s="17">
        <v>1</v>
      </c>
      <c r="L15" s="18">
        <f t="shared" si="1"/>
        <v>7</v>
      </c>
      <c r="M15" s="175">
        <f t="shared" si="2"/>
        <v>7</v>
      </c>
    </row>
    <row r="16" spans="1:13" ht="14.25" x14ac:dyDescent="0.2">
      <c r="A16" s="12" t="str">
        <f t="shared" si="0"/>
        <v>95Gabby WellsBalmax</v>
      </c>
      <c r="B16" s="13">
        <v>95</v>
      </c>
      <c r="C16" s="14" t="s">
        <v>33</v>
      </c>
      <c r="D16" s="176" t="s">
        <v>34</v>
      </c>
      <c r="E16" s="292"/>
      <c r="F16" s="293"/>
      <c r="G16" s="19"/>
      <c r="H16" s="28"/>
      <c r="I16" s="30"/>
      <c r="J16" s="17">
        <v>4139.9999999999945</v>
      </c>
      <c r="K16" s="17">
        <v>1</v>
      </c>
      <c r="L16" s="18">
        <f t="shared" si="1"/>
        <v>7</v>
      </c>
      <c r="M16" s="175">
        <f t="shared" si="2"/>
        <v>7</v>
      </c>
    </row>
    <row r="17" spans="1:13" ht="14.25" x14ac:dyDescent="0.2">
      <c r="A17" s="12" t="str">
        <f t="shared" si="0"/>
        <v>95Bill WieseThree Votes</v>
      </c>
      <c r="B17" s="13">
        <v>95</v>
      </c>
      <c r="C17" s="14" t="s">
        <v>272</v>
      </c>
      <c r="D17" s="15" t="s">
        <v>273</v>
      </c>
      <c r="E17" s="292"/>
      <c r="F17" s="295"/>
      <c r="G17" s="19"/>
      <c r="H17" s="28"/>
      <c r="I17" s="30"/>
      <c r="J17" s="17">
        <v>3539.0000000000127</v>
      </c>
      <c r="K17" s="17">
        <v>2</v>
      </c>
      <c r="L17" s="18">
        <f t="shared" si="1"/>
        <v>6</v>
      </c>
      <c r="M17" s="175">
        <f t="shared" si="2"/>
        <v>6</v>
      </c>
    </row>
    <row r="18" spans="1:13" ht="14.25" x14ac:dyDescent="0.2">
      <c r="A18" s="12" t="str">
        <f t="shared" si="0"/>
        <v/>
      </c>
      <c r="B18" s="13"/>
      <c r="C18" s="14"/>
      <c r="D18" s="15"/>
      <c r="E18" s="292"/>
      <c r="F18" s="293"/>
      <c r="G18" s="18"/>
      <c r="H18" s="294"/>
      <c r="I18" s="294"/>
      <c r="J18" s="175"/>
      <c r="K18" s="17"/>
      <c r="L18" s="18">
        <f t="shared" si="1"/>
        <v>0</v>
      </c>
      <c r="M18" s="175">
        <f t="shared" si="2"/>
        <v>0</v>
      </c>
    </row>
    <row r="19" spans="1:13" ht="14.25" x14ac:dyDescent="0.2">
      <c r="A19" s="12" t="str">
        <f t="shared" si="0"/>
        <v/>
      </c>
      <c r="B19" s="13"/>
      <c r="C19" s="14"/>
      <c r="D19" s="15"/>
      <c r="E19" s="292"/>
      <c r="F19" s="296"/>
      <c r="G19" s="18"/>
      <c r="H19" s="294"/>
      <c r="I19" s="294"/>
      <c r="J19" s="175"/>
      <c r="K19" s="17"/>
      <c r="L19" s="18">
        <f t="shared" si="1"/>
        <v>0</v>
      </c>
      <c r="M19" s="175">
        <f t="shared" si="2"/>
        <v>0</v>
      </c>
    </row>
    <row r="20" spans="1:13" ht="14.25" x14ac:dyDescent="0.2">
      <c r="A20" s="12" t="str">
        <f t="shared" si="0"/>
        <v/>
      </c>
      <c r="B20" s="13"/>
      <c r="C20" s="14"/>
      <c r="D20" s="15"/>
      <c r="E20" s="292"/>
      <c r="F20" s="293"/>
      <c r="G20" s="18"/>
      <c r="H20" s="294"/>
      <c r="I20" s="294"/>
      <c r="J20" s="175"/>
      <c r="K20" s="17"/>
      <c r="L20" s="18">
        <f t="shared" si="1"/>
        <v>0</v>
      </c>
      <c r="M20" s="175">
        <f t="shared" si="2"/>
        <v>0</v>
      </c>
    </row>
    <row r="21" spans="1:13" ht="14.25" x14ac:dyDescent="0.2">
      <c r="A21" s="12" t="str">
        <f t="shared" si="0"/>
        <v/>
      </c>
      <c r="B21" s="13"/>
      <c r="C21" s="14"/>
      <c r="D21" s="15"/>
      <c r="E21" s="292"/>
      <c r="F21" s="293"/>
      <c r="G21" s="18"/>
      <c r="H21" s="294"/>
      <c r="I21" s="294"/>
      <c r="J21" s="175"/>
      <c r="K21" s="17"/>
      <c r="L21" s="18">
        <f t="shared" si="1"/>
        <v>0</v>
      </c>
      <c r="M21" s="175">
        <f t="shared" si="2"/>
        <v>0</v>
      </c>
    </row>
    <row r="22" spans="1:13" ht="14.25" x14ac:dyDescent="0.2">
      <c r="A22" s="12" t="str">
        <f t="shared" si="0"/>
        <v/>
      </c>
      <c r="B22" s="13"/>
      <c r="C22" s="14"/>
      <c r="D22" s="15"/>
      <c r="E22" s="292"/>
      <c r="F22" s="293"/>
      <c r="G22" s="18"/>
      <c r="H22" s="294"/>
      <c r="I22" s="294"/>
      <c r="J22" s="175"/>
      <c r="K22" s="17"/>
      <c r="L22" s="18">
        <f t="shared" si="1"/>
        <v>0</v>
      </c>
      <c r="M22" s="175">
        <f t="shared" si="2"/>
        <v>0</v>
      </c>
    </row>
    <row r="23" spans="1:13" ht="14.25" x14ac:dyDescent="0.2">
      <c r="A23" s="12" t="str">
        <f t="shared" si="0"/>
        <v/>
      </c>
      <c r="B23" s="13"/>
      <c r="C23" s="14"/>
      <c r="D23" s="15"/>
      <c r="E23" s="292"/>
      <c r="F23" s="293"/>
      <c r="G23" s="18"/>
      <c r="H23" s="294"/>
      <c r="I23" s="294"/>
      <c r="J23" s="175"/>
      <c r="K23" s="17"/>
      <c r="L23" s="18">
        <f t="shared" si="1"/>
        <v>0</v>
      </c>
      <c r="M23" s="175">
        <f t="shared" si="2"/>
        <v>0</v>
      </c>
    </row>
    <row r="24" spans="1:13" ht="14.25" x14ac:dyDescent="0.2">
      <c r="A24" s="12" t="str">
        <f t="shared" si="0"/>
        <v/>
      </c>
      <c r="B24" s="13"/>
      <c r="C24" s="14"/>
      <c r="D24" s="15"/>
      <c r="E24" s="292"/>
      <c r="F24" s="293"/>
      <c r="G24" s="18"/>
      <c r="H24" s="294"/>
      <c r="I24" s="294"/>
      <c r="J24" s="175"/>
      <c r="K24" s="17"/>
      <c r="L24" s="18">
        <f t="shared" si="1"/>
        <v>0</v>
      </c>
      <c r="M24" s="175">
        <f t="shared" si="2"/>
        <v>0</v>
      </c>
    </row>
    <row r="25" spans="1:13" ht="14.25" x14ac:dyDescent="0.2">
      <c r="A25" s="12" t="str">
        <f t="shared" si="0"/>
        <v/>
      </c>
      <c r="B25" s="13"/>
      <c r="C25" s="14"/>
      <c r="D25" s="15"/>
      <c r="E25" s="292"/>
      <c r="F25" s="293"/>
      <c r="G25" s="18"/>
      <c r="H25" s="294"/>
      <c r="I25" s="294"/>
      <c r="J25" s="175"/>
      <c r="K25" s="17"/>
      <c r="L25" s="18">
        <f t="shared" si="1"/>
        <v>0</v>
      </c>
      <c r="M25" s="175">
        <f t="shared" si="2"/>
        <v>0</v>
      </c>
    </row>
    <row r="26" spans="1:13" ht="14.25" x14ac:dyDescent="0.2">
      <c r="A26" s="12" t="str">
        <f t="shared" si="0"/>
        <v/>
      </c>
      <c r="B26" s="13"/>
      <c r="C26" s="14"/>
      <c r="D26" s="15"/>
      <c r="E26" s="292"/>
      <c r="F26" s="293"/>
      <c r="G26" s="18"/>
      <c r="H26" s="294"/>
      <c r="I26" s="294"/>
      <c r="J26" s="175"/>
      <c r="K26" s="17"/>
      <c r="L26" s="18">
        <f t="shared" si="1"/>
        <v>0</v>
      </c>
      <c r="M26" s="175">
        <f t="shared" si="2"/>
        <v>0</v>
      </c>
    </row>
    <row r="27" spans="1:13" ht="14.25" x14ac:dyDescent="0.2">
      <c r="A27" s="12" t="str">
        <f t="shared" si="0"/>
        <v/>
      </c>
      <c r="B27" s="13"/>
      <c r="C27" s="14"/>
      <c r="D27" s="15"/>
      <c r="E27" s="292"/>
      <c r="F27" s="293"/>
      <c r="G27" s="18"/>
      <c r="H27" s="294"/>
      <c r="I27" s="294"/>
      <c r="J27" s="175"/>
      <c r="K27" s="17"/>
      <c r="L27" s="18">
        <f t="shared" si="1"/>
        <v>0</v>
      </c>
      <c r="M27" s="175">
        <f t="shared" si="2"/>
        <v>0</v>
      </c>
    </row>
    <row r="28" spans="1:13" ht="14.25" x14ac:dyDescent="0.2">
      <c r="A28" s="12" t="str">
        <f t="shared" si="0"/>
        <v/>
      </c>
      <c r="B28" s="13"/>
      <c r="C28" s="14"/>
      <c r="D28" s="15"/>
      <c r="E28" s="292"/>
      <c r="F28" s="293"/>
      <c r="H28" s="294"/>
      <c r="I28" s="294"/>
      <c r="J28" s="175"/>
      <c r="K28" s="17"/>
      <c r="L28" s="18">
        <f t="shared" si="1"/>
        <v>0</v>
      </c>
      <c r="M28" s="175">
        <f t="shared" si="2"/>
        <v>0</v>
      </c>
    </row>
    <row r="29" spans="1:13" ht="14.25" x14ac:dyDescent="0.2">
      <c r="A29" s="12" t="str">
        <f t="shared" si="0"/>
        <v/>
      </c>
      <c r="B29" s="13"/>
      <c r="C29" s="153"/>
      <c r="D29" s="196"/>
      <c r="E29" s="19"/>
      <c r="F29" s="16"/>
      <c r="G29" s="19"/>
      <c r="H29" s="13"/>
      <c r="I29" s="28"/>
      <c r="J29" s="30"/>
      <c r="K29" s="17"/>
      <c r="L29" s="18">
        <f t="shared" si="1"/>
        <v>0</v>
      </c>
      <c r="M29" s="175">
        <f t="shared" si="2"/>
        <v>0</v>
      </c>
    </row>
    <row r="30" spans="1:13" ht="14.25" x14ac:dyDescent="0.2">
      <c r="A30" s="12" t="str">
        <f t="shared" si="0"/>
        <v/>
      </c>
      <c r="B30" s="13"/>
      <c r="C30" s="153"/>
      <c r="D30" s="196"/>
      <c r="E30" s="19"/>
      <c r="F30" s="16"/>
      <c r="G30" s="19"/>
      <c r="H30" s="13"/>
      <c r="I30" s="28"/>
      <c r="J30" s="30"/>
      <c r="K30" s="17"/>
      <c r="L30" s="18">
        <f t="shared" si="1"/>
        <v>0</v>
      </c>
      <c r="M30" s="175">
        <f t="shared" si="2"/>
        <v>0</v>
      </c>
    </row>
    <row r="31" spans="1:13" ht="14.25" x14ac:dyDescent="0.2">
      <c r="A31" s="12" t="str">
        <f t="shared" si="0"/>
        <v/>
      </c>
      <c r="B31" s="13"/>
      <c r="C31" s="153"/>
      <c r="D31" s="196"/>
      <c r="E31" s="19"/>
      <c r="F31" s="16"/>
      <c r="G31" s="19"/>
      <c r="H31" s="13"/>
      <c r="I31" s="28"/>
      <c r="J31" s="30"/>
      <c r="K31" s="17"/>
      <c r="L31" s="18">
        <f t="shared" si="1"/>
        <v>0</v>
      </c>
      <c r="M31" s="175">
        <f t="shared" si="2"/>
        <v>0</v>
      </c>
    </row>
    <row r="32" spans="1:13" ht="14.25" x14ac:dyDescent="0.2">
      <c r="A32" s="12" t="str">
        <f t="shared" si="0"/>
        <v/>
      </c>
      <c r="B32" s="13"/>
      <c r="C32" s="153"/>
      <c r="D32" s="196"/>
      <c r="E32" s="19"/>
      <c r="F32" s="16"/>
      <c r="G32" s="19"/>
      <c r="H32" s="13"/>
      <c r="I32" s="28"/>
      <c r="J32" s="30"/>
      <c r="K32" s="17"/>
      <c r="L32" s="18">
        <f t="shared" si="1"/>
        <v>0</v>
      </c>
      <c r="M32" s="175">
        <f t="shared" si="2"/>
        <v>0</v>
      </c>
    </row>
    <row r="33" spans="1:13" ht="14.25" x14ac:dyDescent="0.2">
      <c r="A33" s="12" t="str">
        <f t="shared" si="0"/>
        <v/>
      </c>
      <c r="B33" s="13"/>
      <c r="C33" s="153"/>
      <c r="D33" s="196"/>
      <c r="E33" s="19"/>
      <c r="F33" s="16"/>
      <c r="G33" s="19"/>
      <c r="H33" s="13"/>
      <c r="I33" s="28"/>
      <c r="J33" s="30"/>
      <c r="K33" s="17"/>
      <c r="L33" s="18">
        <f t="shared" si="1"/>
        <v>0</v>
      </c>
      <c r="M33" s="175">
        <f t="shared" si="2"/>
        <v>0</v>
      </c>
    </row>
    <row r="34" spans="1:13" ht="14.25" x14ac:dyDescent="0.2">
      <c r="A34" s="12" t="str">
        <f t="shared" si="0"/>
        <v/>
      </c>
      <c r="B34" s="13"/>
      <c r="C34" s="153"/>
      <c r="D34" s="196"/>
      <c r="E34" s="19"/>
      <c r="F34" s="16"/>
      <c r="G34" s="19"/>
      <c r="H34" s="13"/>
      <c r="I34" s="28"/>
      <c r="J34" s="30"/>
      <c r="K34" s="17"/>
      <c r="L34" s="18">
        <f t="shared" si="1"/>
        <v>0</v>
      </c>
      <c r="M34" s="175">
        <f t="shared" si="2"/>
        <v>0</v>
      </c>
    </row>
    <row r="35" spans="1:13" ht="14.25" x14ac:dyDescent="0.2">
      <c r="A35" s="12" t="str">
        <f t="shared" si="0"/>
        <v/>
      </c>
      <c r="B35" s="13"/>
      <c r="C35" s="153"/>
      <c r="D35" s="196"/>
      <c r="E35" s="19"/>
      <c r="F35" s="16"/>
      <c r="G35" s="19"/>
      <c r="H35" s="13"/>
      <c r="I35" s="28"/>
      <c r="J35" s="30"/>
      <c r="K35" s="17"/>
      <c r="L35" s="18">
        <f t="shared" si="1"/>
        <v>0</v>
      </c>
      <c r="M35" s="175">
        <f t="shared" si="2"/>
        <v>0</v>
      </c>
    </row>
    <row r="36" spans="1:13" ht="14.25" x14ac:dyDescent="0.2">
      <c r="A36" s="12" t="str">
        <f t="shared" si="0"/>
        <v/>
      </c>
      <c r="B36" s="13"/>
      <c r="C36" s="153"/>
      <c r="D36" s="196"/>
      <c r="E36" s="19"/>
      <c r="F36" s="16"/>
      <c r="G36" s="19"/>
      <c r="H36" s="13"/>
      <c r="I36" s="28"/>
      <c r="J36" s="30"/>
      <c r="K36" s="17"/>
      <c r="L36" s="18">
        <f t="shared" si="1"/>
        <v>0</v>
      </c>
      <c r="M36" s="175">
        <f t="shared" si="2"/>
        <v>0</v>
      </c>
    </row>
    <row r="37" spans="1:13" ht="14.25" x14ac:dyDescent="0.2">
      <c r="A37" s="12" t="str">
        <f t="shared" si="0"/>
        <v/>
      </c>
      <c r="B37" s="13"/>
      <c r="C37" s="153"/>
      <c r="D37" s="196"/>
      <c r="E37" s="19"/>
      <c r="F37" s="16"/>
      <c r="G37" s="19"/>
      <c r="H37" s="13"/>
      <c r="I37" s="28"/>
      <c r="J37" s="30"/>
      <c r="K37" s="17"/>
      <c r="L37" s="18">
        <f t="shared" si="1"/>
        <v>0</v>
      </c>
      <c r="M37" s="175">
        <f t="shared" si="2"/>
        <v>0</v>
      </c>
    </row>
    <row r="38" spans="1:13" ht="14.25" x14ac:dyDescent="0.2">
      <c r="A38" s="12" t="str">
        <f t="shared" ref="A38:A69" si="3">CONCATENATE(B38,C38,D38)</f>
        <v/>
      </c>
      <c r="B38" s="13"/>
      <c r="C38" s="153"/>
      <c r="D38" s="196"/>
      <c r="E38" s="19"/>
      <c r="F38" s="16"/>
      <c r="G38" s="19"/>
      <c r="H38" s="13"/>
      <c r="I38" s="28"/>
      <c r="J38" s="30"/>
      <c r="K38" s="17"/>
      <c r="L38" s="18">
        <f t="shared" si="1"/>
        <v>0</v>
      </c>
      <c r="M38" s="175">
        <f t="shared" si="2"/>
        <v>0</v>
      </c>
    </row>
    <row r="39" spans="1:13" ht="14.25" x14ac:dyDescent="0.2">
      <c r="A39" s="12" t="str">
        <f t="shared" si="3"/>
        <v/>
      </c>
      <c r="B39" s="13"/>
      <c r="C39" s="153"/>
      <c r="D39" s="196"/>
      <c r="E39" s="19"/>
      <c r="F39" s="16"/>
      <c r="G39" s="19"/>
      <c r="H39" s="13"/>
      <c r="I39" s="28"/>
      <c r="J39" s="30"/>
      <c r="K39" s="17"/>
      <c r="L39" s="18">
        <f t="shared" si="1"/>
        <v>0</v>
      </c>
      <c r="M39" s="175">
        <f t="shared" si="2"/>
        <v>0</v>
      </c>
    </row>
    <row r="40" spans="1:13" ht="14.25" x14ac:dyDescent="0.2">
      <c r="A40" s="12" t="str">
        <f t="shared" si="3"/>
        <v/>
      </c>
      <c r="B40" s="13"/>
      <c r="C40" s="153"/>
      <c r="D40" s="196"/>
      <c r="E40" s="19"/>
      <c r="F40" s="16"/>
      <c r="G40" s="19"/>
      <c r="H40" s="13"/>
      <c r="I40" s="28"/>
      <c r="J40" s="30"/>
      <c r="K40" s="17"/>
      <c r="L40" s="18">
        <f t="shared" si="1"/>
        <v>0</v>
      </c>
      <c r="M40" s="175">
        <f t="shared" si="2"/>
        <v>0</v>
      </c>
    </row>
    <row r="41" spans="1:13" ht="14.25" x14ac:dyDescent="0.2">
      <c r="A41" s="12" t="str">
        <f t="shared" si="3"/>
        <v/>
      </c>
      <c r="B41" s="13"/>
      <c r="C41" s="153"/>
      <c r="D41" s="196"/>
      <c r="E41" s="19"/>
      <c r="F41" s="16"/>
      <c r="G41" s="19"/>
      <c r="H41" s="13"/>
      <c r="I41" s="28"/>
      <c r="J41" s="30"/>
      <c r="K41" s="17"/>
      <c r="L41" s="18">
        <f t="shared" si="1"/>
        <v>0</v>
      </c>
      <c r="M41" s="175">
        <f t="shared" si="2"/>
        <v>0</v>
      </c>
    </row>
    <row r="42" spans="1:13" ht="14.25" x14ac:dyDescent="0.2">
      <c r="A42" s="12" t="str">
        <f t="shared" si="3"/>
        <v/>
      </c>
      <c r="B42" s="13"/>
      <c r="C42" s="153"/>
      <c r="D42" s="196"/>
      <c r="E42" s="19"/>
      <c r="F42" s="16"/>
      <c r="G42" s="19"/>
      <c r="H42" s="13"/>
      <c r="I42" s="28"/>
      <c r="J42" s="30"/>
      <c r="K42" s="17"/>
      <c r="L42" s="18">
        <f t="shared" si="1"/>
        <v>0</v>
      </c>
      <c r="M42" s="175">
        <f t="shared" si="2"/>
        <v>0</v>
      </c>
    </row>
    <row r="43" spans="1:13" ht="14.25" x14ac:dyDescent="0.2">
      <c r="A43" s="12" t="str">
        <f t="shared" si="3"/>
        <v/>
      </c>
      <c r="B43" s="13"/>
      <c r="C43" s="153"/>
      <c r="D43" s="196"/>
      <c r="E43" s="19"/>
      <c r="F43" s="16"/>
      <c r="G43" s="19"/>
      <c r="H43" s="13"/>
      <c r="I43" s="28"/>
      <c r="J43" s="30"/>
      <c r="K43" s="17"/>
      <c r="L43" s="18">
        <f t="shared" si="1"/>
        <v>0</v>
      </c>
      <c r="M43" s="175">
        <f t="shared" si="2"/>
        <v>0</v>
      </c>
    </row>
    <row r="44" spans="1:13" ht="14.25" x14ac:dyDescent="0.2">
      <c r="A44" s="12" t="str">
        <f t="shared" si="3"/>
        <v/>
      </c>
      <c r="B44" s="13"/>
      <c r="C44" s="153"/>
      <c r="D44" s="196"/>
      <c r="E44" s="19"/>
      <c r="F44" s="16"/>
      <c r="G44" s="19"/>
      <c r="H44" s="13"/>
      <c r="I44" s="28"/>
      <c r="J44" s="30"/>
      <c r="K44" s="17"/>
      <c r="L44" s="18">
        <f t="shared" si="1"/>
        <v>0</v>
      </c>
      <c r="M44" s="175">
        <f t="shared" si="2"/>
        <v>0</v>
      </c>
    </row>
    <row r="45" spans="1:13" ht="14.25" x14ac:dyDescent="0.2">
      <c r="A45" s="12" t="str">
        <f t="shared" si="3"/>
        <v/>
      </c>
      <c r="B45" s="13"/>
      <c r="C45" s="153"/>
      <c r="D45" s="196"/>
      <c r="E45" s="19"/>
      <c r="F45" s="16"/>
      <c r="G45" s="19"/>
      <c r="H45" s="13"/>
      <c r="I45" s="28"/>
      <c r="J45" s="30"/>
      <c r="K45" s="17"/>
      <c r="L45" s="18">
        <f t="shared" si="1"/>
        <v>0</v>
      </c>
      <c r="M45" s="175">
        <f t="shared" si="2"/>
        <v>0</v>
      </c>
    </row>
    <row r="46" spans="1:13" ht="14.25" x14ac:dyDescent="0.2">
      <c r="A46" s="12" t="str">
        <f t="shared" si="3"/>
        <v/>
      </c>
      <c r="B46" s="13"/>
      <c r="C46" s="153"/>
      <c r="D46" s="196"/>
      <c r="E46" s="19"/>
      <c r="F46" s="16"/>
      <c r="G46" s="19"/>
      <c r="H46" s="13"/>
      <c r="I46" s="28"/>
      <c r="J46" s="30"/>
      <c r="K46" s="17"/>
      <c r="L46" s="18">
        <f t="shared" si="1"/>
        <v>0</v>
      </c>
      <c r="M46" s="175">
        <f t="shared" si="2"/>
        <v>0</v>
      </c>
    </row>
    <row r="47" spans="1:13" ht="14.25" x14ac:dyDescent="0.2">
      <c r="A47" s="12" t="str">
        <f t="shared" si="3"/>
        <v/>
      </c>
      <c r="B47" s="13"/>
      <c r="C47" s="153"/>
      <c r="D47" s="196"/>
      <c r="E47" s="19"/>
      <c r="F47" s="16"/>
      <c r="G47" s="19"/>
      <c r="H47" s="13"/>
      <c r="I47" s="28"/>
      <c r="J47" s="30"/>
      <c r="K47" s="17"/>
      <c r="L47" s="18">
        <f t="shared" si="1"/>
        <v>0</v>
      </c>
      <c r="M47" s="175">
        <f t="shared" si="2"/>
        <v>0</v>
      </c>
    </row>
    <row r="48" spans="1:13" ht="14.25" x14ac:dyDescent="0.2">
      <c r="A48" s="12" t="str">
        <f t="shared" si="3"/>
        <v/>
      </c>
      <c r="B48" s="13"/>
      <c r="C48" s="153"/>
      <c r="D48" s="196"/>
      <c r="E48" s="19"/>
      <c r="F48" s="16"/>
      <c r="G48" s="19"/>
      <c r="H48" s="13"/>
      <c r="I48" s="28"/>
      <c r="J48" s="30"/>
      <c r="K48" s="17"/>
      <c r="L48" s="18">
        <f t="shared" si="1"/>
        <v>0</v>
      </c>
      <c r="M48" s="175">
        <f t="shared" si="2"/>
        <v>0</v>
      </c>
    </row>
    <row r="49" spans="1:13" ht="14.25" x14ac:dyDescent="0.2">
      <c r="A49" s="12" t="str">
        <f t="shared" si="3"/>
        <v/>
      </c>
      <c r="B49" s="13"/>
      <c r="C49" s="153"/>
      <c r="D49" s="196"/>
      <c r="E49" s="19"/>
      <c r="F49" s="16"/>
      <c r="G49" s="19"/>
      <c r="H49" s="13"/>
      <c r="I49" s="28"/>
      <c r="J49" s="30"/>
      <c r="K49" s="17"/>
      <c r="L49" s="18">
        <f t="shared" si="1"/>
        <v>0</v>
      </c>
      <c r="M49" s="175">
        <f t="shared" si="2"/>
        <v>0</v>
      </c>
    </row>
    <row r="50" spans="1:13" ht="14.25" x14ac:dyDescent="0.2">
      <c r="A50" s="12" t="str">
        <f t="shared" si="3"/>
        <v/>
      </c>
      <c r="B50" s="13"/>
      <c r="C50" s="153"/>
      <c r="D50" s="196"/>
      <c r="E50" s="19"/>
      <c r="F50" s="16"/>
      <c r="G50" s="19"/>
      <c r="H50" s="13"/>
      <c r="I50" s="28"/>
      <c r="J50" s="30"/>
      <c r="K50" s="17"/>
      <c r="L50" s="18">
        <f t="shared" si="1"/>
        <v>0</v>
      </c>
      <c r="M50" s="175">
        <f t="shared" si="2"/>
        <v>0</v>
      </c>
    </row>
    <row r="51" spans="1:13" ht="14.25" x14ac:dyDescent="0.2">
      <c r="A51" s="12" t="str">
        <f t="shared" si="3"/>
        <v/>
      </c>
      <c r="B51" s="13"/>
      <c r="C51" s="153"/>
      <c r="D51" s="196"/>
      <c r="E51" s="19"/>
      <c r="F51" s="16"/>
      <c r="G51" s="19"/>
      <c r="H51" s="13"/>
      <c r="I51" s="28"/>
      <c r="J51" s="30"/>
      <c r="K51" s="17"/>
      <c r="L51" s="18">
        <f t="shared" si="1"/>
        <v>0</v>
      </c>
      <c r="M51" s="175">
        <f t="shared" si="2"/>
        <v>0</v>
      </c>
    </row>
    <row r="52" spans="1:13" ht="14.25" x14ac:dyDescent="0.2">
      <c r="A52" s="12" t="str">
        <f t="shared" si="3"/>
        <v/>
      </c>
      <c r="B52" s="13"/>
      <c r="C52" s="153"/>
      <c r="D52" s="196"/>
      <c r="E52" s="19"/>
      <c r="F52" s="16"/>
      <c r="G52" s="19"/>
      <c r="H52" s="13"/>
      <c r="I52" s="28"/>
      <c r="J52" s="30"/>
      <c r="K52" s="17"/>
      <c r="L52" s="18">
        <f t="shared" si="1"/>
        <v>0</v>
      </c>
      <c r="M52" s="175">
        <f t="shared" si="2"/>
        <v>0</v>
      </c>
    </row>
    <row r="53" spans="1:13" ht="14.25" x14ac:dyDescent="0.2">
      <c r="A53" s="12" t="str">
        <f t="shared" si="3"/>
        <v/>
      </c>
      <c r="B53" s="13"/>
      <c r="C53" s="153"/>
      <c r="D53" s="196"/>
      <c r="E53" s="19"/>
      <c r="F53" s="16"/>
      <c r="G53" s="19"/>
      <c r="H53" s="13"/>
      <c r="I53" s="28"/>
      <c r="J53" s="30"/>
      <c r="K53" s="17"/>
      <c r="L53" s="18">
        <f t="shared" si="1"/>
        <v>0</v>
      </c>
      <c r="M53" s="175">
        <f t="shared" si="2"/>
        <v>0</v>
      </c>
    </row>
    <row r="54" spans="1:13" ht="14.25" x14ac:dyDescent="0.2">
      <c r="A54" s="12" t="str">
        <f t="shared" si="3"/>
        <v/>
      </c>
      <c r="B54" s="13"/>
      <c r="C54" s="153"/>
      <c r="D54" s="196"/>
      <c r="E54" s="19"/>
      <c r="F54" s="16"/>
      <c r="G54" s="19"/>
      <c r="H54" s="13"/>
      <c r="I54" s="28"/>
      <c r="J54" s="30"/>
      <c r="K54" s="17"/>
      <c r="L54" s="18">
        <f t="shared" si="1"/>
        <v>0</v>
      </c>
      <c r="M54" s="175">
        <f t="shared" si="2"/>
        <v>0</v>
      </c>
    </row>
    <row r="55" spans="1:13" ht="14.25" x14ac:dyDescent="0.2">
      <c r="A55" s="12" t="str">
        <f t="shared" si="3"/>
        <v/>
      </c>
      <c r="B55" s="13"/>
      <c r="C55" s="153"/>
      <c r="D55" s="196"/>
      <c r="E55" s="19"/>
      <c r="F55" s="16"/>
      <c r="G55" s="19"/>
      <c r="H55" s="13"/>
      <c r="I55" s="28"/>
      <c r="J55" s="30"/>
      <c r="K55" s="17"/>
      <c r="L55" s="18">
        <f t="shared" si="1"/>
        <v>0</v>
      </c>
      <c r="M55" s="175">
        <f t="shared" si="2"/>
        <v>0</v>
      </c>
    </row>
    <row r="56" spans="1:13" ht="14.25" x14ac:dyDescent="0.2">
      <c r="A56" s="12" t="str">
        <f t="shared" si="3"/>
        <v/>
      </c>
      <c r="B56" s="13"/>
      <c r="C56" s="153"/>
      <c r="D56" s="196"/>
      <c r="E56" s="19"/>
      <c r="F56" s="16"/>
      <c r="G56" s="19"/>
      <c r="H56" s="13"/>
      <c r="I56" s="28"/>
      <c r="J56" s="30"/>
      <c r="K56" s="17"/>
      <c r="L56" s="18">
        <f t="shared" si="1"/>
        <v>0</v>
      </c>
      <c r="M56" s="175">
        <f t="shared" si="2"/>
        <v>0</v>
      </c>
    </row>
    <row r="57" spans="1:13" ht="14.25" x14ac:dyDescent="0.2">
      <c r="A57" s="12" t="str">
        <f t="shared" si="3"/>
        <v/>
      </c>
      <c r="B57" s="13"/>
      <c r="C57" s="153"/>
      <c r="D57" s="196"/>
      <c r="E57" s="19"/>
      <c r="F57" s="16"/>
      <c r="G57" s="19"/>
      <c r="H57" s="13"/>
      <c r="I57" s="28"/>
      <c r="J57" s="30"/>
      <c r="K57" s="17"/>
      <c r="L57" s="18">
        <f t="shared" si="1"/>
        <v>0</v>
      </c>
      <c r="M57" s="175">
        <f t="shared" si="2"/>
        <v>0</v>
      </c>
    </row>
    <row r="58" spans="1:13" ht="14.25" x14ac:dyDescent="0.2">
      <c r="A58" s="12" t="str">
        <f t="shared" si="3"/>
        <v/>
      </c>
      <c r="B58" s="13"/>
      <c r="C58" s="153"/>
      <c r="D58" s="196"/>
      <c r="E58" s="19"/>
      <c r="F58" s="16"/>
      <c r="G58" s="19"/>
      <c r="H58" s="13"/>
      <c r="I58" s="28"/>
      <c r="J58" s="30"/>
      <c r="K58" s="17"/>
      <c r="L58" s="18">
        <f t="shared" si="1"/>
        <v>0</v>
      </c>
      <c r="M58" s="175">
        <f t="shared" si="2"/>
        <v>0</v>
      </c>
    </row>
    <row r="59" spans="1:13" ht="14.25" x14ac:dyDescent="0.2">
      <c r="A59" s="12" t="str">
        <f t="shared" si="3"/>
        <v/>
      </c>
      <c r="B59" s="13"/>
      <c r="C59" s="153"/>
      <c r="D59" s="196"/>
      <c r="E59" s="19"/>
      <c r="F59" s="16"/>
      <c r="G59" s="19"/>
      <c r="H59" s="13"/>
      <c r="I59" s="28"/>
      <c r="J59" s="30"/>
      <c r="K59" s="17"/>
      <c r="L59" s="18">
        <f t="shared" si="1"/>
        <v>0</v>
      </c>
      <c r="M59" s="175">
        <f t="shared" si="2"/>
        <v>0</v>
      </c>
    </row>
    <row r="60" spans="1:13" ht="14.25" x14ac:dyDescent="0.2">
      <c r="A60" s="12" t="str">
        <f t="shared" si="3"/>
        <v/>
      </c>
      <c r="B60" s="13"/>
      <c r="C60" s="153"/>
      <c r="D60" s="196"/>
      <c r="E60" s="19"/>
      <c r="F60" s="16"/>
      <c r="G60" s="19"/>
      <c r="H60" s="13"/>
      <c r="I60" s="28"/>
      <c r="J60" s="30"/>
      <c r="K60" s="17"/>
      <c r="L60" s="18">
        <f t="shared" si="1"/>
        <v>0</v>
      </c>
      <c r="M60" s="175">
        <f t="shared" si="2"/>
        <v>0</v>
      </c>
    </row>
    <row r="61" spans="1:13" ht="14.25" x14ac:dyDescent="0.2">
      <c r="A61" s="12" t="str">
        <f t="shared" si="3"/>
        <v/>
      </c>
      <c r="B61" s="13"/>
      <c r="C61" s="153"/>
      <c r="D61" s="196"/>
      <c r="E61" s="19"/>
      <c r="F61" s="16"/>
      <c r="G61" s="19"/>
      <c r="H61" s="13"/>
      <c r="I61" s="28"/>
      <c r="J61" s="30"/>
      <c r="K61" s="17"/>
      <c r="L61" s="18">
        <f t="shared" si="1"/>
        <v>0</v>
      </c>
      <c r="M61" s="175">
        <f t="shared" si="2"/>
        <v>0</v>
      </c>
    </row>
    <row r="62" spans="1:13" ht="14.25" x14ac:dyDescent="0.2">
      <c r="A62" s="12" t="str">
        <f t="shared" si="3"/>
        <v/>
      </c>
      <c r="B62" s="13"/>
      <c r="C62" s="153"/>
      <c r="D62" s="196"/>
      <c r="E62" s="19"/>
      <c r="F62" s="16"/>
      <c r="G62" s="19"/>
      <c r="H62" s="13"/>
      <c r="I62" s="28"/>
      <c r="J62" s="30"/>
      <c r="K62" s="17"/>
      <c r="L62" s="18">
        <f t="shared" si="1"/>
        <v>0</v>
      </c>
      <c r="M62" s="175">
        <f t="shared" si="2"/>
        <v>0</v>
      </c>
    </row>
    <row r="63" spans="1:13" ht="14.25" x14ac:dyDescent="0.2">
      <c r="A63" s="12" t="str">
        <f t="shared" si="3"/>
        <v/>
      </c>
      <c r="B63" s="13"/>
      <c r="C63" s="14"/>
      <c r="D63" s="196"/>
      <c r="E63" s="19"/>
      <c r="F63" s="16"/>
      <c r="G63" s="19"/>
      <c r="H63" s="13"/>
      <c r="I63" s="28"/>
      <c r="J63" s="30"/>
      <c r="K63" s="17"/>
      <c r="L63" s="18">
        <f t="shared" si="1"/>
        <v>0</v>
      </c>
      <c r="M63" s="175">
        <f t="shared" si="2"/>
        <v>0</v>
      </c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>
        <f t="shared" si="1"/>
        <v>0</v>
      </c>
      <c r="M64" s="175">
        <f t="shared" si="2"/>
        <v>0</v>
      </c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>
        <f t="shared" si="1"/>
        <v>0</v>
      </c>
      <c r="M65" s="175">
        <f t="shared" si="2"/>
        <v>0</v>
      </c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>
        <f t="shared" si="1"/>
        <v>0</v>
      </c>
      <c r="M66" s="175">
        <f t="shared" si="2"/>
        <v>0</v>
      </c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>
        <f t="shared" si="1"/>
        <v>0</v>
      </c>
      <c r="M67" s="175">
        <f t="shared" si="2"/>
        <v>0</v>
      </c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>
        <f t="shared" si="1"/>
        <v>0</v>
      </c>
      <c r="M68" s="175">
        <f t="shared" si="2"/>
        <v>0</v>
      </c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>
        <f t="shared" si="1"/>
        <v>0</v>
      </c>
      <c r="M69" s="175">
        <f t="shared" si="2"/>
        <v>0</v>
      </c>
    </row>
    <row r="70" spans="1:13" ht="14.25" x14ac:dyDescent="0.2">
      <c r="A70" s="12" t="str">
        <f t="shared" ref="A70:A100" si="4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>
        <f t="shared" si="1"/>
        <v>0</v>
      </c>
      <c r="M70" s="175">
        <f t="shared" si="2"/>
        <v>0</v>
      </c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>
        <f t="shared" si="1"/>
        <v>0</v>
      </c>
      <c r="M71" s="175">
        <f t="shared" si="2"/>
        <v>0</v>
      </c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>
        <f t="shared" ref="L72:L100" si="5">IF(K72=1,7,IF(K72=2,6,IF(K72=3,5,IF(K72=4,4,IF(K72=5,3,IF(K72=6,2,IF(K72&gt;=6,1,0)))))))</f>
        <v>0</v>
      </c>
      <c r="M72" s="175">
        <f t="shared" si="2"/>
        <v>0</v>
      </c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>
        <f t="shared" si="5"/>
        <v>0</v>
      </c>
      <c r="M73" s="175">
        <f t="shared" ref="M73:M100" si="6">SUM(L73+$M$5)</f>
        <v>0</v>
      </c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>
        <f t="shared" si="5"/>
        <v>0</v>
      </c>
      <c r="M74" s="175">
        <f t="shared" si="6"/>
        <v>0</v>
      </c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>
        <f t="shared" si="5"/>
        <v>0</v>
      </c>
      <c r="M75" s="175">
        <f t="shared" si="6"/>
        <v>0</v>
      </c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>
        <f t="shared" si="5"/>
        <v>0</v>
      </c>
      <c r="M76" s="175">
        <f t="shared" si="6"/>
        <v>0</v>
      </c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>
        <f t="shared" si="5"/>
        <v>0</v>
      </c>
      <c r="M77" s="175">
        <f t="shared" si="6"/>
        <v>0</v>
      </c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>
        <f t="shared" si="5"/>
        <v>0</v>
      </c>
      <c r="M78" s="175">
        <f t="shared" si="6"/>
        <v>0</v>
      </c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>
        <f t="shared" si="5"/>
        <v>0</v>
      </c>
      <c r="M79" s="175">
        <f t="shared" si="6"/>
        <v>0</v>
      </c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>
        <f t="shared" si="5"/>
        <v>0</v>
      </c>
      <c r="M80" s="175">
        <f t="shared" si="6"/>
        <v>0</v>
      </c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>
        <f t="shared" si="5"/>
        <v>0</v>
      </c>
      <c r="M81" s="175">
        <f t="shared" si="6"/>
        <v>0</v>
      </c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>
        <f t="shared" si="5"/>
        <v>0</v>
      </c>
      <c r="M82" s="175">
        <f t="shared" si="6"/>
        <v>0</v>
      </c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>
        <f t="shared" si="5"/>
        <v>0</v>
      </c>
      <c r="M83" s="175">
        <f t="shared" si="6"/>
        <v>0</v>
      </c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>
        <f t="shared" si="5"/>
        <v>0</v>
      </c>
      <c r="M84" s="175">
        <f t="shared" si="6"/>
        <v>0</v>
      </c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>
        <f t="shared" si="5"/>
        <v>0</v>
      </c>
      <c r="M85" s="175">
        <f t="shared" si="6"/>
        <v>0</v>
      </c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>
        <f t="shared" si="5"/>
        <v>0</v>
      </c>
      <c r="M86" s="175">
        <f t="shared" si="6"/>
        <v>0</v>
      </c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>
        <f t="shared" si="5"/>
        <v>0</v>
      </c>
      <c r="M87" s="175">
        <f t="shared" si="6"/>
        <v>0</v>
      </c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>
        <f t="shared" si="5"/>
        <v>0</v>
      </c>
      <c r="M88" s="175">
        <f t="shared" si="6"/>
        <v>0</v>
      </c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>
        <f t="shared" si="5"/>
        <v>0</v>
      </c>
      <c r="M89" s="175">
        <f t="shared" si="6"/>
        <v>0</v>
      </c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>
        <f t="shared" si="5"/>
        <v>0</v>
      </c>
      <c r="M90" s="175">
        <f t="shared" si="6"/>
        <v>0</v>
      </c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>
        <f t="shared" si="5"/>
        <v>0</v>
      </c>
      <c r="M91" s="175">
        <f t="shared" si="6"/>
        <v>0</v>
      </c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>
        <f t="shared" si="5"/>
        <v>0</v>
      </c>
      <c r="M92" s="175">
        <f t="shared" si="6"/>
        <v>0</v>
      </c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>
        <f t="shared" si="5"/>
        <v>0</v>
      </c>
      <c r="M93" s="175">
        <f t="shared" si="6"/>
        <v>0</v>
      </c>
    </row>
    <row r="94" spans="1:13" ht="14.25" x14ac:dyDescent="0.2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>
        <f t="shared" si="5"/>
        <v>0</v>
      </c>
      <c r="M94" s="175">
        <f t="shared" si="6"/>
        <v>0</v>
      </c>
    </row>
    <row r="95" spans="1:13" ht="14.25" x14ac:dyDescent="0.2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>
        <f t="shared" si="5"/>
        <v>0</v>
      </c>
      <c r="M95" s="175">
        <f t="shared" si="6"/>
        <v>0</v>
      </c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>
        <f t="shared" si="5"/>
        <v>0</v>
      </c>
      <c r="M96" s="175">
        <f t="shared" si="6"/>
        <v>0</v>
      </c>
    </row>
    <row r="97" spans="1:13" ht="14.25" x14ac:dyDescent="0.2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>
        <f t="shared" si="5"/>
        <v>0</v>
      </c>
      <c r="M97" s="175">
        <f t="shared" si="6"/>
        <v>0</v>
      </c>
    </row>
    <row r="98" spans="1:13" ht="14.25" x14ac:dyDescent="0.2">
      <c r="A98" s="12" t="str">
        <f t="shared" si="4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>
        <f t="shared" si="5"/>
        <v>0</v>
      </c>
      <c r="M98" s="175">
        <f t="shared" si="6"/>
        <v>0</v>
      </c>
    </row>
    <row r="99" spans="1:13" ht="14.25" x14ac:dyDescent="0.2">
      <c r="A99" s="12" t="str">
        <f t="shared" si="4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>
        <f t="shared" si="5"/>
        <v>0</v>
      </c>
      <c r="M99" s="175">
        <f t="shared" si="6"/>
        <v>0</v>
      </c>
    </row>
    <row r="100" spans="1:13" ht="15" thickBot="1" x14ac:dyDescent="0.25">
      <c r="A100" s="12" t="str">
        <f t="shared" si="4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>
        <f t="shared" si="5"/>
        <v>0</v>
      </c>
      <c r="M100" s="175">
        <f t="shared" si="6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3" priority="183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A0D25-276C-4FE5-948C-4775A94E97E7}">
  <sheetPr>
    <tabColor theme="9"/>
  </sheetPr>
  <dimension ref="A1:M98"/>
  <sheetViews>
    <sheetView zoomScale="70" zoomScaleNormal="70" workbookViewId="0">
      <selection activeCell="D23" sqref="D23"/>
    </sheetView>
  </sheetViews>
  <sheetFormatPr defaultColWidth="9.140625" defaultRowHeight="12.75" x14ac:dyDescent="0.2"/>
  <cols>
    <col min="1" max="1" width="50.5703125" style="9" bestFit="1" customWidth="1"/>
    <col min="2" max="2" width="12.28515625" style="1" bestFit="1" customWidth="1"/>
    <col min="3" max="3" width="20.140625" style="9" bestFit="1" customWidth="1"/>
    <col min="4" max="4" width="29.42578125" style="176" bestFit="1" customWidth="1"/>
    <col min="5" max="5" width="12.28515625" style="1" bestFit="1" customWidth="1"/>
    <col min="6" max="6" width="18.5703125" style="9" bestFit="1" customWidth="1"/>
    <col min="7" max="7" width="5.5703125" style="1" bestFit="1" customWidth="1"/>
    <col min="8" max="9" width="8" style="1" bestFit="1" customWidth="1"/>
    <col min="10" max="10" width="12.85546875" style="1" bestFit="1" customWidth="1"/>
    <col min="11" max="11" width="12.7109375" style="1" bestFit="1" customWidth="1"/>
    <col min="12" max="12" width="18.5703125" style="1" bestFit="1" customWidth="1"/>
    <col min="13" max="13" width="35.140625" style="1" bestFit="1" customWidth="1"/>
    <col min="14" max="16384" width="9.140625" style="9"/>
  </cols>
  <sheetData>
    <row r="1" spans="1:13" ht="22.5" customHeight="1" thickBot="1" x14ac:dyDescent="0.25">
      <c r="A1" s="53">
        <f>SUM(A2-1)</f>
        <v>19</v>
      </c>
      <c r="B1" s="487" t="s">
        <v>236</v>
      </c>
      <c r="C1" s="488"/>
      <c r="D1" s="7" t="s">
        <v>237</v>
      </c>
      <c r="E1" s="456" t="s">
        <v>274</v>
      </c>
      <c r="F1" s="457"/>
      <c r="G1" s="457"/>
      <c r="H1" s="457"/>
      <c r="I1" s="464"/>
      <c r="J1" s="8" t="s">
        <v>239</v>
      </c>
      <c r="K1" s="489" t="s">
        <v>275</v>
      </c>
      <c r="L1" s="464"/>
      <c r="M1" s="8" t="s">
        <v>240</v>
      </c>
    </row>
    <row r="2" spans="1:13" ht="22.5" customHeight="1" thickBot="1" x14ac:dyDescent="0.25">
      <c r="A2" s="1">
        <f>COUNTA(_xlfn.UNIQUE(D6:D198))</f>
        <v>20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5.75" thickBot="1" x14ac:dyDescent="0.25">
      <c r="A4" s="474"/>
      <c r="B4" s="477"/>
      <c r="C4" s="480"/>
      <c r="D4" s="482"/>
      <c r="E4" s="484"/>
      <c r="F4" s="463"/>
      <c r="G4" s="471">
        <v>45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5.75" thickBot="1" x14ac:dyDescent="0.25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0</v>
      </c>
    </row>
    <row r="6" spans="1:13" ht="15" x14ac:dyDescent="0.2">
      <c r="A6" s="12" t="str">
        <f t="shared" ref="A6:A37" si="0">CONCATENATE(B6,C6,D6)</f>
        <v>45Florence WilsonPaddy</v>
      </c>
      <c r="B6" s="13">
        <v>45</v>
      </c>
      <c r="C6" s="216" t="s">
        <v>138</v>
      </c>
      <c r="D6" s="217" t="s">
        <v>139</v>
      </c>
      <c r="E6" s="19"/>
      <c r="F6" s="16"/>
      <c r="G6" s="19">
        <v>3746</v>
      </c>
      <c r="H6" s="13"/>
      <c r="I6" s="28"/>
      <c r="J6" s="30"/>
      <c r="K6" s="218">
        <v>1</v>
      </c>
      <c r="L6" s="18">
        <f t="shared" ref="L6:L69" si="1">IF(K6=1,7,IF(K6=2,6,IF(K6=3,5,IF(K6=4,4,IF(K6=5,3,IF(K6=6,2,IF(K6&gt;=6,1,0)))))))</f>
        <v>7</v>
      </c>
      <c r="M6" s="175">
        <f t="shared" ref="M6:M37" si="2">SUM(L6+$M$5)</f>
        <v>7</v>
      </c>
    </row>
    <row r="7" spans="1:13" ht="15" x14ac:dyDescent="0.2">
      <c r="A7" s="12" t="str">
        <f t="shared" si="0"/>
        <v>45Jessie MagdaAri</v>
      </c>
      <c r="B7" s="13">
        <v>45</v>
      </c>
      <c r="C7" s="219" t="s">
        <v>276</v>
      </c>
      <c r="D7" s="220" t="s">
        <v>277</v>
      </c>
      <c r="E7" s="19"/>
      <c r="F7" s="16"/>
      <c r="G7" s="19">
        <v>2352</v>
      </c>
      <c r="H7" s="13"/>
      <c r="I7" s="28"/>
      <c r="J7" s="30"/>
      <c r="K7" s="221">
        <v>2</v>
      </c>
      <c r="L7" s="18">
        <f t="shared" si="1"/>
        <v>6</v>
      </c>
      <c r="M7" s="175">
        <f t="shared" si="2"/>
        <v>6</v>
      </c>
    </row>
    <row r="8" spans="1:13" ht="15" x14ac:dyDescent="0.2">
      <c r="A8" s="12" t="str">
        <f t="shared" si="0"/>
        <v>45Ruby HaggertyEllie</v>
      </c>
      <c r="B8" s="13">
        <v>45</v>
      </c>
      <c r="C8" s="219" t="s">
        <v>278</v>
      </c>
      <c r="D8" s="220" t="s">
        <v>279</v>
      </c>
      <c r="E8" s="19"/>
      <c r="F8" s="16"/>
      <c r="G8" s="19">
        <v>1903</v>
      </c>
      <c r="H8" s="13"/>
      <c r="I8" s="28"/>
      <c r="J8" s="30"/>
      <c r="K8" s="221">
        <v>3</v>
      </c>
      <c r="L8" s="18">
        <f t="shared" si="1"/>
        <v>5</v>
      </c>
      <c r="M8" s="175">
        <f t="shared" si="2"/>
        <v>5</v>
      </c>
    </row>
    <row r="9" spans="1:13" ht="15" x14ac:dyDescent="0.2">
      <c r="A9" s="12" t="str">
        <f t="shared" si="0"/>
        <v>45Lauren SmithVoilet</v>
      </c>
      <c r="B9" s="13">
        <v>45</v>
      </c>
      <c r="C9" s="219" t="s">
        <v>171</v>
      </c>
      <c r="D9" s="220" t="s">
        <v>280</v>
      </c>
      <c r="E9" s="19"/>
      <c r="F9" s="16"/>
      <c r="G9" s="19">
        <v>1674</v>
      </c>
      <c r="H9" s="13"/>
      <c r="I9" s="28"/>
      <c r="J9" s="30"/>
      <c r="K9" s="221">
        <v>4</v>
      </c>
      <c r="L9" s="18">
        <f t="shared" si="1"/>
        <v>4</v>
      </c>
      <c r="M9" s="175">
        <f t="shared" si="2"/>
        <v>4</v>
      </c>
    </row>
    <row r="10" spans="1:13" ht="15" x14ac:dyDescent="0.2">
      <c r="A10" s="12" t="str">
        <f t="shared" si="0"/>
        <v>45Tahnee JonesRory</v>
      </c>
      <c r="B10" s="13">
        <v>45</v>
      </c>
      <c r="C10" s="219" t="s">
        <v>164</v>
      </c>
      <c r="D10" s="220" t="s">
        <v>165</v>
      </c>
      <c r="E10" s="19"/>
      <c r="F10" s="16"/>
      <c r="G10" s="19">
        <v>3058</v>
      </c>
      <c r="H10" s="13"/>
      <c r="I10" s="28"/>
      <c r="J10" s="30"/>
      <c r="K10" s="221">
        <v>1</v>
      </c>
      <c r="L10" s="18">
        <f t="shared" si="1"/>
        <v>7</v>
      </c>
      <c r="M10" s="175">
        <f t="shared" si="2"/>
        <v>7</v>
      </c>
    </row>
    <row r="11" spans="1:13" ht="15" x14ac:dyDescent="0.2">
      <c r="A11" s="12" t="str">
        <f t="shared" si="0"/>
        <v>45Lara SilingerSully</v>
      </c>
      <c r="B11" s="13">
        <v>45</v>
      </c>
      <c r="C11" s="219" t="s">
        <v>122</v>
      </c>
      <c r="D11" s="220" t="s">
        <v>281</v>
      </c>
      <c r="E11" s="19"/>
      <c r="F11" s="16"/>
      <c r="G11" s="19">
        <v>2732</v>
      </c>
      <c r="H11" s="13"/>
      <c r="I11" s="28"/>
      <c r="J11" s="30"/>
      <c r="K11" s="221">
        <v>2</v>
      </c>
      <c r="L11" s="18">
        <f t="shared" si="1"/>
        <v>6</v>
      </c>
      <c r="M11" s="175">
        <f t="shared" si="2"/>
        <v>6</v>
      </c>
    </row>
    <row r="12" spans="1:13" ht="15" x14ac:dyDescent="0.2">
      <c r="A12" s="12" t="str">
        <f t="shared" si="0"/>
        <v>45Hannah RoseDusty</v>
      </c>
      <c r="B12" s="13">
        <v>45</v>
      </c>
      <c r="C12" s="219" t="s">
        <v>258</v>
      </c>
      <c r="D12" s="220" t="s">
        <v>259</v>
      </c>
      <c r="E12" s="19"/>
      <c r="F12" s="16" t="s">
        <v>282</v>
      </c>
      <c r="G12" s="19">
        <v>1846</v>
      </c>
      <c r="H12" s="13"/>
      <c r="I12" s="28"/>
      <c r="J12" s="30"/>
      <c r="K12" s="221">
        <v>3</v>
      </c>
      <c r="L12" s="18">
        <f t="shared" si="1"/>
        <v>5</v>
      </c>
      <c r="M12" s="175">
        <f t="shared" si="2"/>
        <v>5</v>
      </c>
    </row>
    <row r="13" spans="1:13" ht="15" x14ac:dyDescent="0.2">
      <c r="A13" s="12" t="str">
        <f t="shared" si="0"/>
        <v>65Leah PriestChristopher Robin</v>
      </c>
      <c r="B13" s="13">
        <v>65</v>
      </c>
      <c r="C13" s="219" t="s">
        <v>75</v>
      </c>
      <c r="D13" s="220" t="s">
        <v>76</v>
      </c>
      <c r="E13" s="19"/>
      <c r="F13" s="16"/>
      <c r="G13" s="19"/>
      <c r="H13" s="13">
        <v>2640</v>
      </c>
      <c r="I13" s="28"/>
      <c r="J13" s="30"/>
      <c r="K13" s="221">
        <v>1</v>
      </c>
      <c r="L13" s="18">
        <f t="shared" si="1"/>
        <v>7</v>
      </c>
      <c r="M13" s="175">
        <f t="shared" si="2"/>
        <v>7</v>
      </c>
    </row>
    <row r="14" spans="1:13" ht="15" x14ac:dyDescent="0.2">
      <c r="A14" s="12" t="str">
        <f t="shared" si="0"/>
        <v>65Emily MaxwellDesaview Spring Edition</v>
      </c>
      <c r="B14" s="13">
        <v>65</v>
      </c>
      <c r="C14" s="219" t="s">
        <v>283</v>
      </c>
      <c r="D14" s="220" t="s">
        <v>284</v>
      </c>
      <c r="E14" s="19"/>
      <c r="F14" s="16"/>
      <c r="G14" s="19"/>
      <c r="H14" s="13">
        <v>2469</v>
      </c>
      <c r="I14" s="28"/>
      <c r="J14" s="30"/>
      <c r="K14" s="221">
        <v>2</v>
      </c>
      <c r="L14" s="18">
        <f t="shared" si="1"/>
        <v>6</v>
      </c>
      <c r="M14" s="175">
        <f t="shared" si="2"/>
        <v>6</v>
      </c>
    </row>
    <row r="15" spans="1:13" ht="15" x14ac:dyDescent="0.2">
      <c r="A15" s="12" t="str">
        <f t="shared" si="0"/>
        <v>65Isabel VernonThe Cruel Sea</v>
      </c>
      <c r="B15" s="13">
        <v>65</v>
      </c>
      <c r="C15" s="219" t="s">
        <v>285</v>
      </c>
      <c r="D15" s="220" t="s">
        <v>286</v>
      </c>
      <c r="E15" s="19"/>
      <c r="F15" s="16"/>
      <c r="G15" s="19"/>
      <c r="H15" s="13">
        <v>2455</v>
      </c>
      <c r="I15" s="28"/>
      <c r="J15" s="30"/>
      <c r="K15" s="221">
        <v>3</v>
      </c>
      <c r="L15" s="18">
        <f t="shared" si="1"/>
        <v>5</v>
      </c>
      <c r="M15" s="175">
        <f t="shared" si="2"/>
        <v>5</v>
      </c>
    </row>
    <row r="16" spans="1:13" ht="15" x14ac:dyDescent="0.2">
      <c r="A16" s="12" t="str">
        <f t="shared" si="0"/>
        <v>80Ruth ElsegoodKalinda Gussimons</v>
      </c>
      <c r="B16" s="13">
        <v>80</v>
      </c>
      <c r="C16" s="219" t="s">
        <v>268</v>
      </c>
      <c r="D16" s="220" t="s">
        <v>287</v>
      </c>
      <c r="E16" s="19"/>
      <c r="F16" s="16"/>
      <c r="G16" s="19"/>
      <c r="H16" s="13"/>
      <c r="I16" s="28">
        <v>3593</v>
      </c>
      <c r="J16" s="30"/>
      <c r="K16" s="221">
        <v>1</v>
      </c>
      <c r="L16" s="18">
        <f t="shared" si="1"/>
        <v>7</v>
      </c>
      <c r="M16" s="175">
        <f t="shared" si="2"/>
        <v>7</v>
      </c>
    </row>
    <row r="17" spans="1:13" ht="15" x14ac:dyDescent="0.2">
      <c r="A17" s="12" t="str">
        <f t="shared" si="0"/>
        <v>80Ryan FrantomNewhope Sparks Fly</v>
      </c>
      <c r="B17" s="13">
        <v>80</v>
      </c>
      <c r="C17" s="219" t="s">
        <v>43</v>
      </c>
      <c r="D17" s="220" t="s">
        <v>44</v>
      </c>
      <c r="E17" s="19"/>
      <c r="F17" s="16"/>
      <c r="G17" s="19"/>
      <c r="H17" s="13"/>
      <c r="I17" s="28">
        <v>3764</v>
      </c>
      <c r="J17" s="30"/>
      <c r="K17" s="221">
        <v>1</v>
      </c>
      <c r="L17" s="18">
        <f t="shared" si="1"/>
        <v>7</v>
      </c>
      <c r="M17" s="175">
        <f t="shared" si="2"/>
        <v>7</v>
      </c>
    </row>
    <row r="18" spans="1:13" ht="15" x14ac:dyDescent="0.2">
      <c r="A18" s="12" t="str">
        <f t="shared" si="0"/>
        <v>80Zoe VernonWillow</v>
      </c>
      <c r="B18" s="13">
        <v>80</v>
      </c>
      <c r="C18" s="219" t="s">
        <v>288</v>
      </c>
      <c r="D18" s="220" t="s">
        <v>289</v>
      </c>
      <c r="E18" s="19"/>
      <c r="F18" s="16"/>
      <c r="G18" s="19"/>
      <c r="H18" s="13"/>
      <c r="I18" s="28">
        <v>1882</v>
      </c>
      <c r="J18" s="30"/>
      <c r="K18" s="221">
        <v>2</v>
      </c>
      <c r="L18" s="18">
        <f t="shared" si="1"/>
        <v>6</v>
      </c>
      <c r="M18" s="175">
        <f t="shared" si="2"/>
        <v>6</v>
      </c>
    </row>
    <row r="19" spans="1:13" ht="15" x14ac:dyDescent="0.2">
      <c r="A19" s="12" t="str">
        <f t="shared" si="0"/>
        <v>95Campbell BlackMissy</v>
      </c>
      <c r="B19" s="13">
        <v>95</v>
      </c>
      <c r="C19" s="219" t="s">
        <v>47</v>
      </c>
      <c r="D19" s="220" t="s">
        <v>48</v>
      </c>
      <c r="E19" s="19"/>
      <c r="F19" s="16"/>
      <c r="G19" s="19"/>
      <c r="H19" s="13"/>
      <c r="I19" s="28"/>
      <c r="J19" s="30">
        <v>4513</v>
      </c>
      <c r="K19" s="221">
        <v>1</v>
      </c>
      <c r="L19" s="18">
        <f t="shared" si="1"/>
        <v>7</v>
      </c>
      <c r="M19" s="175">
        <f t="shared" si="2"/>
        <v>7</v>
      </c>
    </row>
    <row r="20" spans="1:13" ht="15" x14ac:dyDescent="0.2">
      <c r="A20" s="12" t="str">
        <f t="shared" si="0"/>
        <v>95BillwieseThree Votes</v>
      </c>
      <c r="B20" s="13">
        <v>95</v>
      </c>
      <c r="C20" s="219" t="s">
        <v>290</v>
      </c>
      <c r="D20" s="220" t="s">
        <v>273</v>
      </c>
      <c r="E20" s="19"/>
      <c r="F20" s="16"/>
      <c r="G20" s="19"/>
      <c r="H20" s="13"/>
      <c r="I20" s="28"/>
      <c r="J20" s="30">
        <v>3553</v>
      </c>
      <c r="K20" s="221">
        <v>2</v>
      </c>
      <c r="L20" s="18">
        <f t="shared" si="1"/>
        <v>6</v>
      </c>
      <c r="M20" s="175">
        <f t="shared" si="2"/>
        <v>6</v>
      </c>
    </row>
    <row r="21" spans="1:13" ht="15" x14ac:dyDescent="0.2">
      <c r="A21" s="12" t="str">
        <f t="shared" si="0"/>
        <v>95Gabby WellsBalmax</v>
      </c>
      <c r="B21" s="13">
        <v>95</v>
      </c>
      <c r="C21" s="219" t="s">
        <v>33</v>
      </c>
      <c r="D21" s="220" t="s">
        <v>34</v>
      </c>
      <c r="E21" s="19"/>
      <c r="F21" s="16"/>
      <c r="G21" s="19"/>
      <c r="H21" s="13"/>
      <c r="I21" s="28"/>
      <c r="J21" s="30">
        <v>3318</v>
      </c>
      <c r="K21" s="221">
        <v>3</v>
      </c>
      <c r="L21" s="18">
        <f t="shared" si="1"/>
        <v>5</v>
      </c>
      <c r="M21" s="175">
        <f t="shared" si="2"/>
        <v>5</v>
      </c>
    </row>
    <row r="22" spans="1:13" ht="15" x14ac:dyDescent="0.2">
      <c r="A22" s="12" t="str">
        <f t="shared" si="0"/>
        <v>95Dan WieseBiara Flyer</v>
      </c>
      <c r="B22" s="13">
        <v>95</v>
      </c>
      <c r="C22" s="219" t="s">
        <v>270</v>
      </c>
      <c r="D22" s="220" t="s">
        <v>271</v>
      </c>
      <c r="E22" s="19"/>
      <c r="F22" s="16"/>
      <c r="G22" s="19"/>
      <c r="H22" s="13"/>
      <c r="I22" s="28"/>
      <c r="J22" s="30">
        <v>3108</v>
      </c>
      <c r="K22" s="221">
        <v>4</v>
      </c>
      <c r="L22" s="18">
        <f t="shared" si="1"/>
        <v>4</v>
      </c>
      <c r="M22" s="175">
        <f t="shared" si="2"/>
        <v>4</v>
      </c>
    </row>
    <row r="23" spans="1:13" ht="15" x14ac:dyDescent="0.2">
      <c r="A23" s="12" t="str">
        <f t="shared" si="0"/>
        <v>95Caitlin WorthFingers Crossed</v>
      </c>
      <c r="B23" s="13">
        <v>95</v>
      </c>
      <c r="C23" s="219" t="s">
        <v>36</v>
      </c>
      <c r="D23" s="220" t="s">
        <v>37</v>
      </c>
      <c r="E23" s="19"/>
      <c r="F23" s="16"/>
      <c r="G23" s="19"/>
      <c r="H23" s="13"/>
      <c r="I23" s="28"/>
      <c r="J23" s="30">
        <v>3032</v>
      </c>
      <c r="K23" s="221">
        <v>5</v>
      </c>
      <c r="L23" s="18">
        <f t="shared" si="1"/>
        <v>3</v>
      </c>
      <c r="M23" s="175">
        <f t="shared" si="2"/>
        <v>3</v>
      </c>
    </row>
    <row r="24" spans="1:13" ht="15" x14ac:dyDescent="0.2">
      <c r="A24" s="12" t="str">
        <f t="shared" si="0"/>
        <v>95Emma WieseValentino Man</v>
      </c>
      <c r="B24" s="13">
        <v>95</v>
      </c>
      <c r="C24" s="219" t="s">
        <v>291</v>
      </c>
      <c r="D24" s="220" t="s">
        <v>292</v>
      </c>
      <c r="E24" s="19"/>
      <c r="F24" s="16"/>
      <c r="G24" s="19"/>
      <c r="H24" s="13"/>
      <c r="I24" s="28"/>
      <c r="J24" s="30">
        <v>2982</v>
      </c>
      <c r="K24" s="221">
        <v>6</v>
      </c>
      <c r="L24" s="18">
        <f t="shared" si="1"/>
        <v>2</v>
      </c>
      <c r="M24" s="175">
        <f t="shared" si="2"/>
        <v>2</v>
      </c>
    </row>
    <row r="25" spans="1:13" ht="15" x14ac:dyDescent="0.2">
      <c r="A25" s="12" t="str">
        <f t="shared" si="0"/>
        <v/>
      </c>
      <c r="B25" s="13"/>
      <c r="C25" s="219"/>
      <c r="D25" s="220"/>
      <c r="E25" s="19"/>
      <c r="F25" s="16"/>
      <c r="G25" s="19"/>
      <c r="H25" s="13"/>
      <c r="I25" s="28"/>
      <c r="J25" s="30"/>
      <c r="K25" s="221"/>
      <c r="L25" s="18">
        <f t="shared" si="1"/>
        <v>0</v>
      </c>
      <c r="M25" s="175">
        <f t="shared" si="2"/>
        <v>0</v>
      </c>
    </row>
    <row r="26" spans="1:13" ht="15" x14ac:dyDescent="0.2">
      <c r="A26" s="12" t="str">
        <f t="shared" si="0"/>
        <v/>
      </c>
      <c r="B26" s="13"/>
      <c r="C26" s="219"/>
      <c r="D26" s="220"/>
      <c r="E26" s="19"/>
      <c r="F26" s="16"/>
      <c r="G26" s="19"/>
      <c r="H26" s="13"/>
      <c r="I26" s="28"/>
      <c r="J26" s="30"/>
      <c r="K26" s="221"/>
      <c r="L26" s="18">
        <f t="shared" si="1"/>
        <v>0</v>
      </c>
      <c r="M26" s="175">
        <f t="shared" si="2"/>
        <v>0</v>
      </c>
    </row>
    <row r="27" spans="1:13" ht="15" x14ac:dyDescent="0.2">
      <c r="A27" s="12" t="str">
        <f t="shared" si="0"/>
        <v/>
      </c>
      <c r="B27" s="13"/>
      <c r="C27" s="219"/>
      <c r="D27" s="220"/>
      <c r="E27" s="19"/>
      <c r="F27" s="16"/>
      <c r="G27" s="19"/>
      <c r="H27" s="13"/>
      <c r="I27" s="28"/>
      <c r="J27" s="30"/>
      <c r="K27" s="221"/>
      <c r="L27" s="18">
        <f t="shared" si="1"/>
        <v>0</v>
      </c>
      <c r="M27" s="175">
        <f t="shared" si="2"/>
        <v>0</v>
      </c>
    </row>
    <row r="28" spans="1:13" ht="15" x14ac:dyDescent="0.2">
      <c r="A28" s="12" t="str">
        <f t="shared" si="0"/>
        <v/>
      </c>
      <c r="B28" s="13"/>
      <c r="C28" s="219"/>
      <c r="D28" s="220"/>
      <c r="E28" s="19"/>
      <c r="F28" s="16"/>
      <c r="G28" s="19"/>
      <c r="H28" s="13"/>
      <c r="I28" s="28"/>
      <c r="J28" s="30"/>
      <c r="K28" s="221"/>
      <c r="L28" s="18">
        <f t="shared" si="1"/>
        <v>0</v>
      </c>
      <c r="M28" s="175">
        <f t="shared" si="2"/>
        <v>0</v>
      </c>
    </row>
    <row r="29" spans="1:13" ht="15" x14ac:dyDescent="0.2">
      <c r="A29" s="12" t="str">
        <f t="shared" si="0"/>
        <v/>
      </c>
      <c r="B29" s="13"/>
      <c r="C29" s="219"/>
      <c r="D29" s="220"/>
      <c r="E29" s="19"/>
      <c r="F29" s="16"/>
      <c r="G29" s="19"/>
      <c r="H29" s="13"/>
      <c r="I29" s="28"/>
      <c r="J29" s="30"/>
      <c r="K29" s="221"/>
      <c r="L29" s="18">
        <f t="shared" si="1"/>
        <v>0</v>
      </c>
      <c r="M29" s="175">
        <f t="shared" si="2"/>
        <v>0</v>
      </c>
    </row>
    <row r="30" spans="1:13" ht="15" x14ac:dyDescent="0.2">
      <c r="A30" s="12" t="str">
        <f t="shared" si="0"/>
        <v/>
      </c>
      <c r="B30" s="13"/>
      <c r="C30" s="219"/>
      <c r="D30" s="220"/>
      <c r="E30" s="19"/>
      <c r="F30" s="16"/>
      <c r="G30" s="19"/>
      <c r="H30" s="13"/>
      <c r="I30" s="28"/>
      <c r="J30" s="30"/>
      <c r="K30" s="221"/>
      <c r="L30" s="18">
        <f t="shared" si="1"/>
        <v>0</v>
      </c>
      <c r="M30" s="175">
        <f t="shared" si="2"/>
        <v>0</v>
      </c>
    </row>
    <row r="31" spans="1:13" ht="15" x14ac:dyDescent="0.2">
      <c r="A31" s="12" t="str">
        <f t="shared" si="0"/>
        <v/>
      </c>
      <c r="B31" s="13"/>
      <c r="C31" s="219"/>
      <c r="D31" s="220"/>
      <c r="E31" s="19"/>
      <c r="F31" s="16"/>
      <c r="G31" s="19"/>
      <c r="H31" s="13"/>
      <c r="I31" s="28"/>
      <c r="J31" s="30"/>
      <c r="K31" s="221"/>
      <c r="L31" s="18">
        <f t="shared" si="1"/>
        <v>0</v>
      </c>
      <c r="M31" s="175">
        <f t="shared" si="2"/>
        <v>0</v>
      </c>
    </row>
    <row r="32" spans="1:13" ht="15" x14ac:dyDescent="0.2">
      <c r="A32" s="12" t="str">
        <f t="shared" si="0"/>
        <v/>
      </c>
      <c r="B32" s="13"/>
      <c r="C32" s="219"/>
      <c r="D32" s="220"/>
      <c r="E32" s="19"/>
      <c r="F32" s="16"/>
      <c r="G32" s="19"/>
      <c r="H32" s="13"/>
      <c r="I32" s="28"/>
      <c r="J32" s="30"/>
      <c r="K32" s="221"/>
      <c r="L32" s="18">
        <f t="shared" si="1"/>
        <v>0</v>
      </c>
      <c r="M32" s="175">
        <f t="shared" si="2"/>
        <v>0</v>
      </c>
    </row>
    <row r="33" spans="1:13" ht="15" x14ac:dyDescent="0.2">
      <c r="A33" s="12" t="str">
        <f t="shared" si="0"/>
        <v/>
      </c>
      <c r="B33" s="13"/>
      <c r="C33" s="219"/>
      <c r="D33" s="220"/>
      <c r="E33" s="19"/>
      <c r="F33" s="16"/>
      <c r="G33" s="19"/>
      <c r="H33" s="13"/>
      <c r="I33" s="28"/>
      <c r="J33" s="30"/>
      <c r="K33" s="221"/>
      <c r="L33" s="18">
        <f t="shared" si="1"/>
        <v>0</v>
      </c>
      <c r="M33" s="175">
        <f t="shared" si="2"/>
        <v>0</v>
      </c>
    </row>
    <row r="34" spans="1:13" ht="15" x14ac:dyDescent="0.2">
      <c r="A34" s="12" t="str">
        <f t="shared" si="0"/>
        <v/>
      </c>
      <c r="B34" s="13"/>
      <c r="C34" s="219"/>
      <c r="D34" s="220"/>
      <c r="E34" s="19"/>
      <c r="F34" s="16"/>
      <c r="G34" s="19"/>
      <c r="H34" s="13"/>
      <c r="I34" s="28"/>
      <c r="J34" s="30"/>
      <c r="K34" s="221"/>
      <c r="L34" s="18">
        <f t="shared" si="1"/>
        <v>0</v>
      </c>
      <c r="M34" s="175">
        <f t="shared" si="2"/>
        <v>0</v>
      </c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8"/>
      <c r="J35" s="30"/>
      <c r="K35" s="17"/>
      <c r="L35" s="18">
        <f t="shared" si="1"/>
        <v>0</v>
      </c>
      <c r="M35" s="175">
        <f t="shared" si="2"/>
        <v>0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>
        <f t="shared" si="1"/>
        <v>0</v>
      </c>
      <c r="M36" s="175">
        <f t="shared" si="2"/>
        <v>0</v>
      </c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>
        <f t="shared" si="1"/>
        <v>0</v>
      </c>
      <c r="M37" s="175">
        <f t="shared" si="2"/>
        <v>0</v>
      </c>
    </row>
    <row r="38" spans="1:13" ht="14.25" x14ac:dyDescent="0.2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>
        <f t="shared" si="1"/>
        <v>0</v>
      </c>
      <c r="M38" s="175">
        <f t="shared" ref="M38:M69" si="4">SUM(L38+$M$5)</f>
        <v>0</v>
      </c>
    </row>
    <row r="39" spans="1:13" ht="14.25" x14ac:dyDescent="0.2">
      <c r="A39" s="12" t="str">
        <f t="shared" si="3"/>
        <v/>
      </c>
      <c r="B39" s="13"/>
      <c r="C39" s="153"/>
      <c r="D39" s="196"/>
      <c r="E39" s="19"/>
      <c r="F39" s="16"/>
      <c r="G39" s="19"/>
      <c r="H39" s="13"/>
      <c r="I39" s="28"/>
      <c r="J39" s="30"/>
      <c r="K39" s="17"/>
      <c r="L39" s="18">
        <f t="shared" si="1"/>
        <v>0</v>
      </c>
      <c r="M39" s="175">
        <f t="shared" si="4"/>
        <v>0</v>
      </c>
    </row>
    <row r="40" spans="1:13" ht="14.25" x14ac:dyDescent="0.2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>
        <f t="shared" si="1"/>
        <v>0</v>
      </c>
      <c r="M40" s="175">
        <f t="shared" si="4"/>
        <v>0</v>
      </c>
    </row>
    <row r="41" spans="1:13" ht="14.25" x14ac:dyDescent="0.2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>
        <f t="shared" si="1"/>
        <v>0</v>
      </c>
      <c r="M41" s="175">
        <f t="shared" si="4"/>
        <v>0</v>
      </c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>
        <f t="shared" si="1"/>
        <v>0</v>
      </c>
      <c r="M42" s="175">
        <f t="shared" si="4"/>
        <v>0</v>
      </c>
    </row>
    <row r="43" spans="1:13" ht="14.25" x14ac:dyDescent="0.2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>
        <f t="shared" si="1"/>
        <v>0</v>
      </c>
      <c r="M43" s="175">
        <f t="shared" si="4"/>
        <v>0</v>
      </c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>
        <f t="shared" si="1"/>
        <v>0</v>
      </c>
      <c r="M44" s="175">
        <f t="shared" si="4"/>
        <v>0</v>
      </c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>
        <f t="shared" si="1"/>
        <v>0</v>
      </c>
      <c r="M45" s="175">
        <f t="shared" si="4"/>
        <v>0</v>
      </c>
    </row>
    <row r="46" spans="1:13" ht="14.25" x14ac:dyDescent="0.2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>
        <f t="shared" si="1"/>
        <v>0</v>
      </c>
      <c r="M46" s="175">
        <f t="shared" si="4"/>
        <v>0</v>
      </c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>
        <f t="shared" si="1"/>
        <v>0</v>
      </c>
      <c r="M47" s="175">
        <f t="shared" si="4"/>
        <v>0</v>
      </c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>
        <f t="shared" si="1"/>
        <v>0</v>
      </c>
      <c r="M48" s="175">
        <f t="shared" si="4"/>
        <v>0</v>
      </c>
    </row>
    <row r="49" spans="1:13" ht="14.25" x14ac:dyDescent="0.2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8"/>
      <c r="J49" s="30"/>
      <c r="K49" s="17"/>
      <c r="L49" s="18">
        <f t="shared" si="1"/>
        <v>0</v>
      </c>
      <c r="M49" s="175">
        <f t="shared" si="4"/>
        <v>0</v>
      </c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>
        <f t="shared" si="1"/>
        <v>0</v>
      </c>
      <c r="M50" s="175">
        <f t="shared" si="4"/>
        <v>0</v>
      </c>
    </row>
    <row r="51" spans="1:13" ht="14.25" x14ac:dyDescent="0.2">
      <c r="A51" s="12" t="str">
        <f t="shared" si="3"/>
        <v/>
      </c>
      <c r="B51" s="13"/>
      <c r="C51" s="14" t="s">
        <v>52</v>
      </c>
      <c r="D51" s="15"/>
      <c r="E51" s="19"/>
      <c r="F51" s="16"/>
      <c r="G51" s="19"/>
      <c r="H51" s="13"/>
      <c r="I51" s="28"/>
      <c r="J51" s="30"/>
      <c r="K51" s="17"/>
      <c r="L51" s="18">
        <f t="shared" si="1"/>
        <v>0</v>
      </c>
      <c r="M51" s="175">
        <f t="shared" si="4"/>
        <v>0</v>
      </c>
    </row>
    <row r="52" spans="1:13" ht="14.25" x14ac:dyDescent="0.2">
      <c r="A52" s="12" t="str">
        <f t="shared" si="3"/>
        <v/>
      </c>
      <c r="B52" s="13"/>
      <c r="C52" s="14" t="s">
        <v>52</v>
      </c>
      <c r="D52" s="15"/>
      <c r="E52" s="19"/>
      <c r="F52" s="16"/>
      <c r="G52" s="19"/>
      <c r="H52" s="13"/>
      <c r="I52" s="28"/>
      <c r="J52" s="30"/>
      <c r="K52" s="17"/>
      <c r="L52" s="18">
        <f t="shared" si="1"/>
        <v>0</v>
      </c>
      <c r="M52" s="175">
        <f t="shared" si="4"/>
        <v>0</v>
      </c>
    </row>
    <row r="53" spans="1:13" ht="14.25" x14ac:dyDescent="0.2">
      <c r="A53" s="12" t="str">
        <f t="shared" si="3"/>
        <v/>
      </c>
      <c r="B53" s="13"/>
      <c r="C53" s="14" t="s">
        <v>52</v>
      </c>
      <c r="D53" s="15"/>
      <c r="E53" s="19"/>
      <c r="F53" s="16"/>
      <c r="G53" s="19"/>
      <c r="H53" s="13"/>
      <c r="I53" s="28"/>
      <c r="J53" s="30"/>
      <c r="K53" s="17"/>
      <c r="L53" s="18">
        <f t="shared" si="1"/>
        <v>0</v>
      </c>
      <c r="M53" s="175">
        <f t="shared" si="4"/>
        <v>0</v>
      </c>
    </row>
    <row r="54" spans="1:13" ht="14.25" x14ac:dyDescent="0.2">
      <c r="A54" s="12" t="str">
        <f t="shared" si="3"/>
        <v/>
      </c>
      <c r="B54" s="13"/>
      <c r="C54" s="14" t="s">
        <v>52</v>
      </c>
      <c r="D54" s="15"/>
      <c r="E54" s="19"/>
      <c r="F54" s="16"/>
      <c r="G54" s="19"/>
      <c r="H54" s="13"/>
      <c r="I54" s="28"/>
      <c r="J54" s="30"/>
      <c r="K54" s="17"/>
      <c r="L54" s="18">
        <f t="shared" si="1"/>
        <v>0</v>
      </c>
      <c r="M54" s="175">
        <f t="shared" si="4"/>
        <v>0</v>
      </c>
    </row>
    <row r="55" spans="1:13" ht="14.25" x14ac:dyDescent="0.2">
      <c r="A55" s="12" t="str">
        <f t="shared" si="3"/>
        <v/>
      </c>
      <c r="B55" s="13"/>
      <c r="C55" s="14" t="s">
        <v>52</v>
      </c>
      <c r="D55" s="15"/>
      <c r="E55" s="19"/>
      <c r="F55" s="16"/>
      <c r="G55" s="19"/>
      <c r="H55" s="13"/>
      <c r="I55" s="28"/>
      <c r="J55" s="30"/>
      <c r="K55" s="17"/>
      <c r="L55" s="18">
        <f t="shared" si="1"/>
        <v>0</v>
      </c>
      <c r="M55" s="175">
        <f t="shared" si="4"/>
        <v>0</v>
      </c>
    </row>
    <row r="56" spans="1:13" ht="14.25" x14ac:dyDescent="0.2">
      <c r="A56" s="12" t="str">
        <f t="shared" si="3"/>
        <v/>
      </c>
      <c r="B56" s="13"/>
      <c r="C56" s="14" t="s">
        <v>52</v>
      </c>
      <c r="D56" s="15"/>
      <c r="E56" s="19"/>
      <c r="F56" s="16"/>
      <c r="G56" s="19"/>
      <c r="H56" s="13"/>
      <c r="I56" s="28"/>
      <c r="J56" s="30"/>
      <c r="K56" s="17"/>
      <c r="L56" s="18">
        <f t="shared" si="1"/>
        <v>0</v>
      </c>
      <c r="M56" s="175">
        <f t="shared" si="4"/>
        <v>0</v>
      </c>
    </row>
    <row r="57" spans="1:13" ht="14.25" x14ac:dyDescent="0.2">
      <c r="A57" s="12" t="str">
        <f t="shared" si="3"/>
        <v/>
      </c>
      <c r="B57" s="13"/>
      <c r="C57" s="14" t="s">
        <v>52</v>
      </c>
      <c r="D57" s="15"/>
      <c r="E57" s="19"/>
      <c r="F57" s="16"/>
      <c r="G57" s="19"/>
      <c r="H57" s="13"/>
      <c r="I57" s="28"/>
      <c r="J57" s="30"/>
      <c r="K57" s="17"/>
      <c r="L57" s="18">
        <f t="shared" si="1"/>
        <v>0</v>
      </c>
      <c r="M57" s="175">
        <f t="shared" si="4"/>
        <v>0</v>
      </c>
    </row>
    <row r="58" spans="1:13" ht="14.25" x14ac:dyDescent="0.2">
      <c r="A58" s="12" t="str">
        <f t="shared" si="3"/>
        <v/>
      </c>
      <c r="B58" s="13"/>
      <c r="C58" s="14" t="s">
        <v>52</v>
      </c>
      <c r="D58" s="15"/>
      <c r="E58" s="19"/>
      <c r="F58" s="16"/>
      <c r="G58" s="19"/>
      <c r="H58" s="13"/>
      <c r="I58" s="28"/>
      <c r="J58" s="30"/>
      <c r="K58" s="17"/>
      <c r="L58" s="18">
        <f t="shared" si="1"/>
        <v>0</v>
      </c>
      <c r="M58" s="175">
        <f t="shared" si="4"/>
        <v>0</v>
      </c>
    </row>
    <row r="59" spans="1:13" ht="14.25" x14ac:dyDescent="0.2">
      <c r="A59" s="12" t="str">
        <f t="shared" si="3"/>
        <v/>
      </c>
      <c r="B59" s="13"/>
      <c r="C59" s="14" t="s">
        <v>52</v>
      </c>
      <c r="D59" s="15"/>
      <c r="E59" s="19"/>
      <c r="F59" s="16"/>
      <c r="G59" s="19"/>
      <c r="H59" s="13"/>
      <c r="I59" s="28"/>
      <c r="J59" s="30"/>
      <c r="K59" s="17"/>
      <c r="L59" s="18">
        <f t="shared" si="1"/>
        <v>0</v>
      </c>
      <c r="M59" s="175">
        <f t="shared" si="4"/>
        <v>0</v>
      </c>
    </row>
    <row r="60" spans="1:13" ht="14.25" x14ac:dyDescent="0.2">
      <c r="A60" s="12" t="str">
        <f t="shared" si="3"/>
        <v/>
      </c>
      <c r="B60" s="13"/>
      <c r="C60" s="14" t="s">
        <v>52</v>
      </c>
      <c r="D60" s="15"/>
      <c r="E60" s="19"/>
      <c r="F60" s="16"/>
      <c r="G60" s="19"/>
      <c r="H60" s="13"/>
      <c r="I60" s="28"/>
      <c r="J60" s="30"/>
      <c r="K60" s="17"/>
      <c r="L60" s="18">
        <f t="shared" si="1"/>
        <v>0</v>
      </c>
      <c r="M60" s="175">
        <f t="shared" si="4"/>
        <v>0</v>
      </c>
    </row>
    <row r="61" spans="1:13" ht="14.25" x14ac:dyDescent="0.2">
      <c r="A61" s="12" t="str">
        <f t="shared" si="3"/>
        <v/>
      </c>
      <c r="B61" s="13"/>
      <c r="C61" s="14" t="s">
        <v>52</v>
      </c>
      <c r="D61" s="15"/>
      <c r="E61" s="19"/>
      <c r="F61" s="16"/>
      <c r="G61" s="19"/>
      <c r="H61" s="13"/>
      <c r="I61" s="28"/>
      <c r="J61" s="30"/>
      <c r="K61" s="17"/>
      <c r="L61" s="18">
        <f t="shared" si="1"/>
        <v>0</v>
      </c>
      <c r="M61" s="175">
        <f t="shared" si="4"/>
        <v>0</v>
      </c>
    </row>
    <row r="62" spans="1:13" ht="14.25" x14ac:dyDescent="0.2">
      <c r="A62" s="12" t="str">
        <f t="shared" si="3"/>
        <v/>
      </c>
      <c r="B62" s="13"/>
      <c r="C62" s="14" t="s">
        <v>52</v>
      </c>
      <c r="D62" s="15"/>
      <c r="E62" s="19"/>
      <c r="F62" s="16"/>
      <c r="G62" s="19"/>
      <c r="H62" s="13"/>
      <c r="I62" s="28"/>
      <c r="J62" s="30"/>
      <c r="K62" s="17"/>
      <c r="L62" s="18">
        <f t="shared" si="1"/>
        <v>0</v>
      </c>
      <c r="M62" s="175">
        <f t="shared" si="4"/>
        <v>0</v>
      </c>
    </row>
    <row r="63" spans="1:13" ht="14.25" x14ac:dyDescent="0.2">
      <c r="A63" s="12" t="str">
        <f t="shared" si="3"/>
        <v/>
      </c>
      <c r="B63" s="13"/>
      <c r="C63" s="14" t="s">
        <v>52</v>
      </c>
      <c r="D63" s="15"/>
      <c r="E63" s="19"/>
      <c r="F63" s="16"/>
      <c r="G63" s="19"/>
      <c r="H63" s="13"/>
      <c r="I63" s="28"/>
      <c r="J63" s="30"/>
      <c r="K63" s="17"/>
      <c r="L63" s="18">
        <f t="shared" si="1"/>
        <v>0</v>
      </c>
      <c r="M63" s="175">
        <f t="shared" si="4"/>
        <v>0</v>
      </c>
    </row>
    <row r="64" spans="1:13" ht="14.25" x14ac:dyDescent="0.2">
      <c r="A64" s="12" t="str">
        <f t="shared" si="3"/>
        <v/>
      </c>
      <c r="B64" s="13"/>
      <c r="C64" s="14" t="s">
        <v>52</v>
      </c>
      <c r="D64" s="15"/>
      <c r="E64" s="19"/>
      <c r="F64" s="16"/>
      <c r="G64" s="19"/>
      <c r="H64" s="13"/>
      <c r="I64" s="28"/>
      <c r="J64" s="30"/>
      <c r="K64" s="17"/>
      <c r="L64" s="18">
        <f t="shared" si="1"/>
        <v>0</v>
      </c>
      <c r="M64" s="175">
        <f t="shared" si="4"/>
        <v>0</v>
      </c>
    </row>
    <row r="65" spans="1:13" ht="14.25" x14ac:dyDescent="0.2">
      <c r="A65" s="12" t="str">
        <f t="shared" si="3"/>
        <v/>
      </c>
      <c r="B65" s="13"/>
      <c r="C65" s="14" t="s">
        <v>52</v>
      </c>
      <c r="D65" s="15"/>
      <c r="E65" s="19"/>
      <c r="F65" s="16"/>
      <c r="G65" s="19"/>
      <c r="H65" s="13"/>
      <c r="I65" s="28"/>
      <c r="J65" s="30"/>
      <c r="K65" s="17"/>
      <c r="L65" s="18">
        <f t="shared" si="1"/>
        <v>0</v>
      </c>
      <c r="M65" s="175">
        <f t="shared" si="4"/>
        <v>0</v>
      </c>
    </row>
    <row r="66" spans="1:13" ht="14.25" x14ac:dyDescent="0.2">
      <c r="A66" s="12" t="str">
        <f t="shared" si="3"/>
        <v/>
      </c>
      <c r="B66" s="13"/>
      <c r="C66" s="14" t="s">
        <v>52</v>
      </c>
      <c r="D66" s="15"/>
      <c r="E66" s="19"/>
      <c r="F66" s="16"/>
      <c r="G66" s="19"/>
      <c r="H66" s="13"/>
      <c r="I66" s="28"/>
      <c r="J66" s="30"/>
      <c r="K66" s="17"/>
      <c r="L66" s="18">
        <f t="shared" si="1"/>
        <v>0</v>
      </c>
      <c r="M66" s="175">
        <f t="shared" si="4"/>
        <v>0</v>
      </c>
    </row>
    <row r="67" spans="1:13" ht="14.25" x14ac:dyDescent="0.2">
      <c r="A67" s="12" t="str">
        <f t="shared" si="3"/>
        <v/>
      </c>
      <c r="B67" s="13"/>
      <c r="C67" s="14" t="s">
        <v>52</v>
      </c>
      <c r="D67" s="15"/>
      <c r="E67" s="19"/>
      <c r="F67" s="16"/>
      <c r="G67" s="19"/>
      <c r="H67" s="13"/>
      <c r="I67" s="28"/>
      <c r="J67" s="30"/>
      <c r="K67" s="17"/>
      <c r="L67" s="18">
        <f t="shared" si="1"/>
        <v>0</v>
      </c>
      <c r="M67" s="175">
        <f t="shared" si="4"/>
        <v>0</v>
      </c>
    </row>
    <row r="68" spans="1:13" ht="14.25" x14ac:dyDescent="0.2">
      <c r="A68" s="12" t="str">
        <f t="shared" si="3"/>
        <v/>
      </c>
      <c r="B68" s="13"/>
      <c r="C68" s="14" t="s">
        <v>52</v>
      </c>
      <c r="D68" s="15"/>
      <c r="E68" s="19"/>
      <c r="F68" s="16"/>
      <c r="G68" s="19"/>
      <c r="H68" s="13"/>
      <c r="I68" s="28"/>
      <c r="J68" s="30"/>
      <c r="K68" s="17"/>
      <c r="L68" s="18">
        <f t="shared" si="1"/>
        <v>0</v>
      </c>
      <c r="M68" s="175">
        <f t="shared" si="4"/>
        <v>0</v>
      </c>
    </row>
    <row r="69" spans="1:13" ht="14.25" x14ac:dyDescent="0.2">
      <c r="A69" s="12" t="str">
        <f t="shared" si="3"/>
        <v/>
      </c>
      <c r="B69" s="13"/>
      <c r="C69" s="14" t="s">
        <v>52</v>
      </c>
      <c r="D69" s="15"/>
      <c r="E69" s="19"/>
      <c r="F69" s="16"/>
      <c r="G69" s="19"/>
      <c r="H69" s="13"/>
      <c r="I69" s="28"/>
      <c r="J69" s="30"/>
      <c r="K69" s="17"/>
      <c r="L69" s="18">
        <f t="shared" si="1"/>
        <v>0</v>
      </c>
      <c r="M69" s="175">
        <f t="shared" si="4"/>
        <v>0</v>
      </c>
    </row>
    <row r="70" spans="1:13" ht="14.25" x14ac:dyDescent="0.2">
      <c r="A70" s="12" t="str">
        <f t="shared" ref="A70:A98" si="5">CONCATENATE(B70,C70,D70)</f>
        <v/>
      </c>
      <c r="B70" s="13"/>
      <c r="C70" s="14" t="s">
        <v>52</v>
      </c>
      <c r="D70" s="15"/>
      <c r="E70" s="19"/>
      <c r="F70" s="16"/>
      <c r="G70" s="19"/>
      <c r="H70" s="13"/>
      <c r="I70" s="28"/>
      <c r="J70" s="30"/>
      <c r="K70" s="17"/>
      <c r="L70" s="18">
        <f t="shared" ref="L70:L98" si="6">IF(K70=1,7,IF(K70=2,6,IF(K70=3,5,IF(K70=4,4,IF(K70=5,3,IF(K70=6,2,IF(K70&gt;=6,1,0)))))))</f>
        <v>0</v>
      </c>
      <c r="M70" s="175">
        <f t="shared" ref="M70" si="7">SUM(L70+$M$5)</f>
        <v>0</v>
      </c>
    </row>
    <row r="71" spans="1:13" ht="14.25" x14ac:dyDescent="0.2">
      <c r="A71" s="12" t="str">
        <f t="shared" si="5"/>
        <v/>
      </c>
      <c r="B71" s="13"/>
      <c r="C71" s="14" t="s">
        <v>52</v>
      </c>
      <c r="D71" s="15"/>
      <c r="E71" s="19"/>
      <c r="F71" s="16"/>
      <c r="G71" s="19"/>
      <c r="H71" s="13"/>
      <c r="I71" s="28"/>
      <c r="J71" s="30"/>
      <c r="K71" s="17"/>
      <c r="L71" s="18">
        <f t="shared" si="6"/>
        <v>0</v>
      </c>
      <c r="M71" s="175">
        <f t="shared" ref="M71:M98" si="8">SUM(L71+$M$5)</f>
        <v>0</v>
      </c>
    </row>
    <row r="72" spans="1:13" ht="14.25" x14ac:dyDescent="0.2">
      <c r="A72" s="12" t="str">
        <f t="shared" si="5"/>
        <v/>
      </c>
      <c r="B72" s="13"/>
      <c r="C72" s="14" t="s">
        <v>52</v>
      </c>
      <c r="D72" s="15"/>
      <c r="E72" s="19"/>
      <c r="F72" s="16"/>
      <c r="G72" s="19"/>
      <c r="H72" s="13"/>
      <c r="I72" s="28"/>
      <c r="J72" s="30"/>
      <c r="K72" s="17"/>
      <c r="L72" s="18">
        <f t="shared" si="6"/>
        <v>0</v>
      </c>
      <c r="M72" s="175">
        <f t="shared" si="8"/>
        <v>0</v>
      </c>
    </row>
    <row r="73" spans="1:13" ht="14.25" x14ac:dyDescent="0.2">
      <c r="A73" s="12" t="str">
        <f t="shared" si="5"/>
        <v/>
      </c>
      <c r="B73" s="13"/>
      <c r="C73" s="14" t="s">
        <v>52</v>
      </c>
      <c r="D73" s="15"/>
      <c r="E73" s="19"/>
      <c r="F73" s="16"/>
      <c r="G73" s="19"/>
      <c r="H73" s="13"/>
      <c r="I73" s="28"/>
      <c r="J73" s="30"/>
      <c r="K73" s="17"/>
      <c r="L73" s="18">
        <f t="shared" si="6"/>
        <v>0</v>
      </c>
      <c r="M73" s="175">
        <f t="shared" si="8"/>
        <v>0</v>
      </c>
    </row>
    <row r="74" spans="1:13" ht="14.25" x14ac:dyDescent="0.2">
      <c r="A74" s="12" t="str">
        <f t="shared" si="5"/>
        <v/>
      </c>
      <c r="B74" s="13"/>
      <c r="C74" s="14" t="s">
        <v>52</v>
      </c>
      <c r="D74" s="15"/>
      <c r="E74" s="19"/>
      <c r="F74" s="16"/>
      <c r="G74" s="19"/>
      <c r="H74" s="13"/>
      <c r="I74" s="28"/>
      <c r="J74" s="30"/>
      <c r="K74" s="17"/>
      <c r="L74" s="18">
        <f t="shared" si="6"/>
        <v>0</v>
      </c>
      <c r="M74" s="175">
        <f t="shared" si="8"/>
        <v>0</v>
      </c>
    </row>
    <row r="75" spans="1:13" ht="14.25" x14ac:dyDescent="0.2">
      <c r="A75" s="12" t="str">
        <f t="shared" si="5"/>
        <v/>
      </c>
      <c r="B75" s="13"/>
      <c r="C75" s="14" t="s">
        <v>52</v>
      </c>
      <c r="D75" s="15"/>
      <c r="E75" s="19"/>
      <c r="F75" s="16"/>
      <c r="G75" s="19"/>
      <c r="H75" s="13"/>
      <c r="I75" s="28"/>
      <c r="J75" s="30"/>
      <c r="K75" s="17"/>
      <c r="L75" s="18">
        <f t="shared" si="6"/>
        <v>0</v>
      </c>
      <c r="M75" s="175">
        <f t="shared" si="8"/>
        <v>0</v>
      </c>
    </row>
    <row r="76" spans="1:13" ht="14.25" x14ac:dyDescent="0.2">
      <c r="A76" s="12" t="str">
        <f t="shared" si="5"/>
        <v/>
      </c>
      <c r="B76" s="13"/>
      <c r="C76" s="14" t="s">
        <v>52</v>
      </c>
      <c r="D76" s="15"/>
      <c r="E76" s="19"/>
      <c r="F76" s="16"/>
      <c r="G76" s="19"/>
      <c r="H76" s="13"/>
      <c r="I76" s="28"/>
      <c r="J76" s="30"/>
      <c r="K76" s="17"/>
      <c r="L76" s="18">
        <f t="shared" si="6"/>
        <v>0</v>
      </c>
      <c r="M76" s="175">
        <f t="shared" si="8"/>
        <v>0</v>
      </c>
    </row>
    <row r="77" spans="1:13" ht="14.25" x14ac:dyDescent="0.2">
      <c r="A77" s="12" t="str">
        <f t="shared" si="5"/>
        <v/>
      </c>
      <c r="B77" s="13"/>
      <c r="C77" s="14" t="s">
        <v>52</v>
      </c>
      <c r="D77" s="15"/>
      <c r="E77" s="19"/>
      <c r="F77" s="16"/>
      <c r="G77" s="19"/>
      <c r="H77" s="13"/>
      <c r="I77" s="28"/>
      <c r="J77" s="30"/>
      <c r="K77" s="17"/>
      <c r="L77" s="18">
        <f t="shared" si="6"/>
        <v>0</v>
      </c>
      <c r="M77" s="175">
        <f t="shared" si="8"/>
        <v>0</v>
      </c>
    </row>
    <row r="78" spans="1:13" ht="14.25" x14ac:dyDescent="0.2">
      <c r="A78" s="12" t="str">
        <f t="shared" si="5"/>
        <v/>
      </c>
      <c r="B78" s="13"/>
      <c r="C78" s="14" t="s">
        <v>52</v>
      </c>
      <c r="D78" s="15"/>
      <c r="E78" s="19"/>
      <c r="F78" s="16"/>
      <c r="G78" s="19"/>
      <c r="H78" s="13"/>
      <c r="I78" s="28"/>
      <c r="J78" s="30"/>
      <c r="K78" s="17"/>
      <c r="L78" s="18">
        <f t="shared" si="6"/>
        <v>0</v>
      </c>
      <c r="M78" s="175">
        <f t="shared" si="8"/>
        <v>0</v>
      </c>
    </row>
    <row r="79" spans="1:13" ht="14.25" x14ac:dyDescent="0.2">
      <c r="A79" s="12" t="str">
        <f t="shared" si="5"/>
        <v/>
      </c>
      <c r="B79" s="13"/>
      <c r="C79" s="14" t="s">
        <v>52</v>
      </c>
      <c r="D79" s="15"/>
      <c r="E79" s="19"/>
      <c r="F79" s="16"/>
      <c r="G79" s="19"/>
      <c r="H79" s="13"/>
      <c r="I79" s="28"/>
      <c r="J79" s="30"/>
      <c r="K79" s="17"/>
      <c r="L79" s="18">
        <f t="shared" si="6"/>
        <v>0</v>
      </c>
      <c r="M79" s="175">
        <f t="shared" si="8"/>
        <v>0</v>
      </c>
    </row>
    <row r="80" spans="1:13" ht="14.25" x14ac:dyDescent="0.2">
      <c r="A80" s="12" t="str">
        <f t="shared" si="5"/>
        <v/>
      </c>
      <c r="B80" s="13"/>
      <c r="C80" s="14" t="s">
        <v>52</v>
      </c>
      <c r="D80" s="15"/>
      <c r="E80" s="19"/>
      <c r="F80" s="16"/>
      <c r="G80" s="19"/>
      <c r="H80" s="13"/>
      <c r="I80" s="28"/>
      <c r="J80" s="30"/>
      <c r="K80" s="17"/>
      <c r="L80" s="18">
        <f t="shared" si="6"/>
        <v>0</v>
      </c>
      <c r="M80" s="175">
        <f t="shared" si="8"/>
        <v>0</v>
      </c>
    </row>
    <row r="81" spans="1:13" ht="14.25" x14ac:dyDescent="0.2">
      <c r="A81" s="12" t="str">
        <f t="shared" si="5"/>
        <v/>
      </c>
      <c r="B81" s="13"/>
      <c r="C81" s="14" t="s">
        <v>52</v>
      </c>
      <c r="D81" s="15"/>
      <c r="E81" s="19"/>
      <c r="F81" s="16"/>
      <c r="G81" s="19"/>
      <c r="H81" s="13"/>
      <c r="I81" s="28"/>
      <c r="J81" s="30"/>
      <c r="K81" s="17"/>
      <c r="L81" s="18">
        <f t="shared" si="6"/>
        <v>0</v>
      </c>
      <c r="M81" s="175">
        <f t="shared" si="8"/>
        <v>0</v>
      </c>
    </row>
    <row r="82" spans="1:13" ht="14.25" x14ac:dyDescent="0.2">
      <c r="A82" s="12" t="str">
        <f t="shared" si="5"/>
        <v/>
      </c>
      <c r="B82" s="13"/>
      <c r="C82" s="14" t="s">
        <v>52</v>
      </c>
      <c r="D82" s="15"/>
      <c r="E82" s="19"/>
      <c r="F82" s="16"/>
      <c r="G82" s="19"/>
      <c r="H82" s="13"/>
      <c r="I82" s="28"/>
      <c r="J82" s="30"/>
      <c r="K82" s="17"/>
      <c r="L82" s="18">
        <f t="shared" si="6"/>
        <v>0</v>
      </c>
      <c r="M82" s="175">
        <f t="shared" si="8"/>
        <v>0</v>
      </c>
    </row>
    <row r="83" spans="1:13" ht="14.25" x14ac:dyDescent="0.2">
      <c r="A83" s="12" t="str">
        <f t="shared" si="5"/>
        <v/>
      </c>
      <c r="B83" s="13"/>
      <c r="C83" s="14" t="s">
        <v>52</v>
      </c>
      <c r="D83" s="15"/>
      <c r="E83" s="19"/>
      <c r="F83" s="16"/>
      <c r="G83" s="19"/>
      <c r="H83" s="13"/>
      <c r="I83" s="28"/>
      <c r="J83" s="30"/>
      <c r="K83" s="17"/>
      <c r="L83" s="18">
        <f t="shared" si="6"/>
        <v>0</v>
      </c>
      <c r="M83" s="175">
        <f t="shared" si="8"/>
        <v>0</v>
      </c>
    </row>
    <row r="84" spans="1:13" ht="14.25" x14ac:dyDescent="0.2">
      <c r="A84" s="12" t="str">
        <f t="shared" si="5"/>
        <v/>
      </c>
      <c r="B84" s="13"/>
      <c r="C84" s="14" t="s">
        <v>52</v>
      </c>
      <c r="D84" s="15"/>
      <c r="E84" s="19"/>
      <c r="F84" s="16"/>
      <c r="G84" s="19"/>
      <c r="H84" s="13"/>
      <c r="I84" s="28"/>
      <c r="J84" s="30"/>
      <c r="K84" s="17"/>
      <c r="L84" s="18">
        <f t="shared" si="6"/>
        <v>0</v>
      </c>
      <c r="M84" s="175">
        <f t="shared" si="8"/>
        <v>0</v>
      </c>
    </row>
    <row r="85" spans="1:13" ht="14.25" x14ac:dyDescent="0.2">
      <c r="A85" s="12" t="str">
        <f t="shared" si="5"/>
        <v/>
      </c>
      <c r="B85" s="13"/>
      <c r="C85" s="14" t="s">
        <v>52</v>
      </c>
      <c r="D85" s="15"/>
      <c r="E85" s="19"/>
      <c r="F85" s="16"/>
      <c r="G85" s="19"/>
      <c r="H85" s="13"/>
      <c r="I85" s="28"/>
      <c r="J85" s="30"/>
      <c r="K85" s="17"/>
      <c r="L85" s="18">
        <f t="shared" si="6"/>
        <v>0</v>
      </c>
      <c r="M85" s="175">
        <f t="shared" si="8"/>
        <v>0</v>
      </c>
    </row>
    <row r="86" spans="1:13" ht="14.25" x14ac:dyDescent="0.2">
      <c r="A86" s="12" t="str">
        <f t="shared" si="5"/>
        <v/>
      </c>
      <c r="B86" s="13"/>
      <c r="C86" s="14" t="s">
        <v>52</v>
      </c>
      <c r="D86" s="15"/>
      <c r="E86" s="19"/>
      <c r="F86" s="16"/>
      <c r="G86" s="19"/>
      <c r="H86" s="13"/>
      <c r="I86" s="28"/>
      <c r="J86" s="30"/>
      <c r="K86" s="17"/>
      <c r="L86" s="18">
        <f t="shared" si="6"/>
        <v>0</v>
      </c>
      <c r="M86" s="175">
        <f t="shared" si="8"/>
        <v>0</v>
      </c>
    </row>
    <row r="87" spans="1:13" ht="14.25" x14ac:dyDescent="0.2">
      <c r="A87" s="12" t="str">
        <f t="shared" si="5"/>
        <v/>
      </c>
      <c r="B87" s="13"/>
      <c r="C87" s="14" t="s">
        <v>52</v>
      </c>
      <c r="D87" s="15"/>
      <c r="E87" s="19"/>
      <c r="F87" s="16"/>
      <c r="G87" s="19"/>
      <c r="H87" s="13"/>
      <c r="I87" s="28"/>
      <c r="J87" s="30"/>
      <c r="K87" s="17"/>
      <c r="L87" s="18">
        <f t="shared" si="6"/>
        <v>0</v>
      </c>
      <c r="M87" s="175">
        <f t="shared" si="8"/>
        <v>0</v>
      </c>
    </row>
    <row r="88" spans="1:13" ht="14.25" x14ac:dyDescent="0.2">
      <c r="A88" s="12" t="str">
        <f t="shared" si="5"/>
        <v/>
      </c>
      <c r="B88" s="13"/>
      <c r="C88" s="14" t="s">
        <v>52</v>
      </c>
      <c r="D88" s="15"/>
      <c r="E88" s="19"/>
      <c r="F88" s="16"/>
      <c r="G88" s="19"/>
      <c r="H88" s="13"/>
      <c r="I88" s="28"/>
      <c r="J88" s="30"/>
      <c r="K88" s="17"/>
      <c r="L88" s="18">
        <f t="shared" si="6"/>
        <v>0</v>
      </c>
      <c r="M88" s="175">
        <f t="shared" si="8"/>
        <v>0</v>
      </c>
    </row>
    <row r="89" spans="1:13" ht="14.25" x14ac:dyDescent="0.2">
      <c r="A89" s="12" t="str">
        <f t="shared" si="5"/>
        <v/>
      </c>
      <c r="B89" s="13"/>
      <c r="C89" s="14" t="s">
        <v>52</v>
      </c>
      <c r="D89" s="15"/>
      <c r="E89" s="19"/>
      <c r="F89" s="16"/>
      <c r="G89" s="19"/>
      <c r="H89" s="13"/>
      <c r="I89" s="28"/>
      <c r="J89" s="30"/>
      <c r="K89" s="17"/>
      <c r="L89" s="18">
        <f t="shared" si="6"/>
        <v>0</v>
      </c>
      <c r="M89" s="175">
        <f t="shared" si="8"/>
        <v>0</v>
      </c>
    </row>
    <row r="90" spans="1:13" ht="14.25" x14ac:dyDescent="0.2">
      <c r="A90" s="12" t="str">
        <f t="shared" si="5"/>
        <v/>
      </c>
      <c r="B90" s="13"/>
      <c r="C90" s="14" t="s">
        <v>52</v>
      </c>
      <c r="D90" s="15"/>
      <c r="E90" s="19"/>
      <c r="F90" s="16"/>
      <c r="G90" s="19"/>
      <c r="H90" s="13"/>
      <c r="I90" s="28"/>
      <c r="J90" s="30"/>
      <c r="K90" s="17"/>
      <c r="L90" s="18">
        <f t="shared" si="6"/>
        <v>0</v>
      </c>
      <c r="M90" s="175">
        <f t="shared" si="8"/>
        <v>0</v>
      </c>
    </row>
    <row r="91" spans="1:13" ht="14.25" x14ac:dyDescent="0.2">
      <c r="A91" s="12" t="str">
        <f t="shared" si="5"/>
        <v/>
      </c>
      <c r="B91" s="13"/>
      <c r="C91" s="14" t="s">
        <v>52</v>
      </c>
      <c r="D91" s="15"/>
      <c r="E91" s="19"/>
      <c r="F91" s="16"/>
      <c r="G91" s="19"/>
      <c r="H91" s="13"/>
      <c r="I91" s="28"/>
      <c r="J91" s="30"/>
      <c r="K91" s="17"/>
      <c r="L91" s="18">
        <f t="shared" si="6"/>
        <v>0</v>
      </c>
      <c r="M91" s="175">
        <f t="shared" si="8"/>
        <v>0</v>
      </c>
    </row>
    <row r="92" spans="1:13" ht="14.25" x14ac:dyDescent="0.2">
      <c r="A92" s="12" t="str">
        <f t="shared" si="5"/>
        <v/>
      </c>
      <c r="B92" s="13"/>
      <c r="C92" s="14" t="s">
        <v>52</v>
      </c>
      <c r="D92" s="15"/>
      <c r="E92" s="19"/>
      <c r="F92" s="16"/>
      <c r="G92" s="19"/>
      <c r="H92" s="13"/>
      <c r="I92" s="28"/>
      <c r="J92" s="30"/>
      <c r="K92" s="17"/>
      <c r="L92" s="18">
        <f t="shared" si="6"/>
        <v>0</v>
      </c>
      <c r="M92" s="175">
        <f t="shared" si="8"/>
        <v>0</v>
      </c>
    </row>
    <row r="93" spans="1:13" ht="14.25" x14ac:dyDescent="0.2">
      <c r="A93" s="12" t="str">
        <f t="shared" si="5"/>
        <v/>
      </c>
      <c r="B93" s="13"/>
      <c r="C93" s="14" t="s">
        <v>52</v>
      </c>
      <c r="D93" s="15"/>
      <c r="E93" s="19"/>
      <c r="F93" s="16"/>
      <c r="G93" s="19"/>
      <c r="H93" s="13"/>
      <c r="I93" s="28"/>
      <c r="J93" s="30"/>
      <c r="K93" s="17"/>
      <c r="L93" s="18">
        <f t="shared" si="6"/>
        <v>0</v>
      </c>
      <c r="M93" s="175">
        <f t="shared" si="8"/>
        <v>0</v>
      </c>
    </row>
    <row r="94" spans="1:13" ht="14.25" x14ac:dyDescent="0.2">
      <c r="A94" s="12" t="str">
        <f t="shared" si="5"/>
        <v/>
      </c>
      <c r="B94" s="13"/>
      <c r="C94" s="14" t="s">
        <v>52</v>
      </c>
      <c r="D94" s="15"/>
      <c r="E94" s="19"/>
      <c r="F94" s="16"/>
      <c r="G94" s="19"/>
      <c r="H94" s="13"/>
      <c r="I94" s="28"/>
      <c r="J94" s="30"/>
      <c r="K94" s="17"/>
      <c r="L94" s="18">
        <f t="shared" si="6"/>
        <v>0</v>
      </c>
      <c r="M94" s="175">
        <f t="shared" si="8"/>
        <v>0</v>
      </c>
    </row>
    <row r="95" spans="1:13" ht="14.25" x14ac:dyDescent="0.2">
      <c r="A95" s="12" t="str">
        <f t="shared" si="5"/>
        <v/>
      </c>
      <c r="B95" s="13"/>
      <c r="C95" s="14" t="s">
        <v>52</v>
      </c>
      <c r="D95" s="15"/>
      <c r="E95" s="19"/>
      <c r="F95" s="16"/>
      <c r="G95" s="19"/>
      <c r="H95" s="13"/>
      <c r="I95" s="28"/>
      <c r="J95" s="30"/>
      <c r="K95" s="17"/>
      <c r="L95" s="18">
        <f t="shared" si="6"/>
        <v>0</v>
      </c>
      <c r="M95" s="175">
        <f t="shared" si="8"/>
        <v>0</v>
      </c>
    </row>
    <row r="96" spans="1:13" ht="14.25" x14ac:dyDescent="0.2">
      <c r="A96" s="12" t="str">
        <f t="shared" si="5"/>
        <v/>
      </c>
      <c r="B96" s="13"/>
      <c r="C96" s="14" t="s">
        <v>52</v>
      </c>
      <c r="D96" s="15"/>
      <c r="E96" s="19"/>
      <c r="F96" s="16"/>
      <c r="G96" s="19"/>
      <c r="H96" s="13"/>
      <c r="I96" s="28"/>
      <c r="J96" s="30"/>
      <c r="K96" s="17"/>
      <c r="L96" s="18">
        <f t="shared" si="6"/>
        <v>0</v>
      </c>
      <c r="M96" s="175">
        <f t="shared" si="8"/>
        <v>0</v>
      </c>
    </row>
    <row r="97" spans="1:13" ht="14.25" x14ac:dyDescent="0.2">
      <c r="A97" s="12" t="str">
        <f t="shared" si="5"/>
        <v/>
      </c>
      <c r="B97" s="13"/>
      <c r="C97" s="14" t="s">
        <v>52</v>
      </c>
      <c r="D97" s="15"/>
      <c r="E97" s="19"/>
      <c r="F97" s="16"/>
      <c r="G97" s="19"/>
      <c r="H97" s="13"/>
      <c r="I97" s="28"/>
      <c r="J97" s="30"/>
      <c r="K97" s="17"/>
      <c r="L97" s="18">
        <f t="shared" si="6"/>
        <v>0</v>
      </c>
      <c r="M97" s="175">
        <f t="shared" si="8"/>
        <v>0</v>
      </c>
    </row>
    <row r="98" spans="1:13" ht="15" thickBot="1" x14ac:dyDescent="0.25">
      <c r="A98" s="12" t="str">
        <f t="shared" si="5"/>
        <v/>
      </c>
      <c r="B98" s="20"/>
      <c r="C98" s="21" t="s">
        <v>52</v>
      </c>
      <c r="D98" s="22"/>
      <c r="E98" s="23"/>
      <c r="F98" s="24"/>
      <c r="G98" s="23"/>
      <c r="H98" s="20"/>
      <c r="I98" s="29"/>
      <c r="J98" s="54"/>
      <c r="K98" s="25"/>
      <c r="L98" s="26">
        <f t="shared" si="6"/>
        <v>0</v>
      </c>
      <c r="M98" s="175">
        <f t="shared" si="8"/>
        <v>0</v>
      </c>
    </row>
  </sheetData>
  <autoFilter ref="A3:M78" xr:uid="{10696B14-0FAD-44EA-82AE-21F6B88F516C}">
    <filterColumn colId="6" showButton="0"/>
    <filterColumn colId="7" showButton="0"/>
    <filterColumn colId="8" showButton="0"/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6:C40">
    <cfRule type="duplicateValues" dxfId="12" priority="219"/>
  </conditionalFormatting>
  <conditionalFormatting sqref="C1:D5">
    <cfRule type="duplicateValues" dxfId="11" priority="220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88D1-BEDB-4917-AF90-FB94E6DA8557}">
  <dimension ref="A1:N100"/>
  <sheetViews>
    <sheetView zoomScale="80" zoomScaleNormal="80" workbookViewId="0">
      <selection activeCell="K14" sqref="K14"/>
    </sheetView>
  </sheetViews>
  <sheetFormatPr defaultColWidth="9.140625" defaultRowHeight="12.75" x14ac:dyDescent="0.2"/>
  <cols>
    <col min="1" max="1" width="49.28515625" style="9" bestFit="1" customWidth="1"/>
    <col min="2" max="2" width="7.7109375" style="1" bestFit="1" customWidth="1"/>
    <col min="3" max="3" width="17.85546875" style="9" bestFit="1" customWidth="1"/>
    <col min="4" max="4" width="26.28515625" style="176" bestFit="1" customWidth="1"/>
    <col min="5" max="5" width="12" style="1" bestFit="1" customWidth="1"/>
    <col min="6" max="6" width="16" style="9" bestFit="1" customWidth="1"/>
    <col min="7" max="9" width="11.7109375" style="1" customWidth="1"/>
    <col min="10" max="10" width="14.7109375" style="1" customWidth="1"/>
    <col min="11" max="11" width="8.28515625" style="1" bestFit="1" customWidth="1"/>
    <col min="12" max="12" width="14.85546875" style="1" bestFit="1" customWidth="1"/>
    <col min="13" max="13" width="33.140625" style="1" bestFit="1" customWidth="1"/>
    <col min="14" max="16384" width="9.140625" style="9"/>
  </cols>
  <sheetData>
    <row r="1" spans="1:13" ht="22.5" customHeight="1" thickBot="1" x14ac:dyDescent="0.25">
      <c r="A1" s="53">
        <f>SUM(A2-1)</f>
        <v>0</v>
      </c>
      <c r="B1" s="487" t="s">
        <v>236</v>
      </c>
      <c r="C1" s="488"/>
      <c r="D1" s="7" t="s">
        <v>237</v>
      </c>
      <c r="E1" s="456" t="s">
        <v>293</v>
      </c>
      <c r="F1" s="457"/>
      <c r="G1" s="457"/>
      <c r="H1" s="457"/>
      <c r="I1" s="457"/>
      <c r="J1" s="8" t="s">
        <v>239</v>
      </c>
      <c r="K1" s="490"/>
      <c r="L1" s="459"/>
      <c r="M1" s="8" t="s">
        <v>240</v>
      </c>
    </row>
    <row r="2" spans="1:13" ht="22.5" customHeight="1" thickBot="1" x14ac:dyDescent="0.25">
      <c r="A2" s="1">
        <f>COUNTA(_xlfn.UNIQUE(D8:D200))</f>
        <v>1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5.75" thickBot="1" x14ac:dyDescent="0.25">
      <c r="A4" s="474"/>
      <c r="B4" s="477"/>
      <c r="C4" s="480"/>
      <c r="D4" s="482"/>
      <c r="E4" s="484"/>
      <c r="F4" s="463"/>
      <c r="G4" s="471">
        <v>45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5.75" thickBot="1" x14ac:dyDescent="0.25">
      <c r="A5" s="475"/>
      <c r="B5" s="491"/>
      <c r="C5" s="481"/>
      <c r="D5" s="453"/>
      <c r="E5" s="485" t="s">
        <v>257</v>
      </c>
      <c r="F5" s="486"/>
      <c r="G5" s="472"/>
      <c r="H5" s="451"/>
      <c r="I5" s="451"/>
      <c r="J5" s="453"/>
      <c r="K5" s="466"/>
      <c r="L5" s="470"/>
      <c r="M5" s="144">
        <f>IF(M4=1,0,IF(M4=2,1,IF(M4=3,2,0)))</f>
        <v>0</v>
      </c>
    </row>
    <row r="6" spans="1:13" ht="15" x14ac:dyDescent="0.25">
      <c r="A6" s="259" t="str">
        <f t="shared" ref="A6:A37" si="0">CONCATENATE(B6,C6,D6)</f>
        <v/>
      </c>
      <c r="B6" s="298"/>
      <c r="C6" s="181"/>
      <c r="D6" s="300"/>
      <c r="E6" s="184"/>
      <c r="F6" s="185"/>
      <c r="G6" s="184"/>
      <c r="H6" s="182"/>
      <c r="I6" s="186"/>
      <c r="J6" s="304"/>
      <c r="K6" s="140"/>
      <c r="L6" s="187">
        <f>IF(K6=1,7,IF(K6=2,6,IF(K6=3,5,IF(K6=4,4,IF(K6=5,3,IF(K6=6,2,IF(K6&gt;=6,1,0)))))))</f>
        <v>0</v>
      </c>
      <c r="M6" s="145">
        <f>SUM(L6+$M$5)</f>
        <v>0</v>
      </c>
    </row>
    <row r="7" spans="1:13" ht="14.25" x14ac:dyDescent="0.2">
      <c r="A7" s="260" t="str">
        <f t="shared" si="0"/>
        <v/>
      </c>
      <c r="B7" s="298"/>
      <c r="C7" s="179"/>
      <c r="D7" s="301"/>
      <c r="E7" s="188"/>
      <c r="F7" s="189"/>
      <c r="G7" s="188"/>
      <c r="H7" s="183"/>
      <c r="I7" s="190"/>
      <c r="J7" s="305"/>
      <c r="K7" s="140"/>
      <c r="L7" s="191">
        <f>IF(K7=1,7,IF(K7=2,6,IF(K7=3,5,IF(K7=4,4,IF(K7=5,3,IF(K7=6,2,IF(K7&gt;=6,1,0)))))))</f>
        <v>0</v>
      </c>
      <c r="M7" s="146">
        <f>SUM(L7+$M$5)</f>
        <v>0</v>
      </c>
    </row>
    <row r="8" spans="1:13" ht="14.25" x14ac:dyDescent="0.2">
      <c r="A8" s="260" t="str">
        <f t="shared" si="0"/>
        <v/>
      </c>
      <c r="B8" s="298"/>
      <c r="C8" s="179"/>
      <c r="D8" s="194"/>
      <c r="E8" s="19"/>
      <c r="F8" s="16"/>
      <c r="G8" s="19"/>
      <c r="H8" s="13"/>
      <c r="I8" s="28"/>
      <c r="J8" s="305"/>
      <c r="K8" s="140"/>
      <c r="L8" s="18">
        <f t="shared" ref="L8:L71" si="1">IF(K8=1,7,IF(K8=2,6,IF(K8=3,5,IF(K8=4,4,IF(K8=5,3,IF(K8=6,2,IF(K8&gt;=6,1,0)))))))</f>
        <v>0</v>
      </c>
      <c r="M8" s="146">
        <f t="shared" ref="M8:M71" si="2">SUM(L8+$M$5)</f>
        <v>0</v>
      </c>
    </row>
    <row r="9" spans="1:13" ht="14.25" x14ac:dyDescent="0.2">
      <c r="A9" s="260" t="str">
        <f t="shared" si="0"/>
        <v/>
      </c>
      <c r="B9" s="298"/>
      <c r="C9" s="230"/>
      <c r="D9" s="194"/>
      <c r="E9" s="19"/>
      <c r="F9" s="16"/>
      <c r="G9" s="19"/>
      <c r="H9" s="13"/>
      <c r="I9" s="28"/>
      <c r="J9" s="305"/>
      <c r="K9" s="140"/>
      <c r="L9" s="18">
        <f t="shared" si="1"/>
        <v>0</v>
      </c>
      <c r="M9" s="146">
        <f t="shared" si="2"/>
        <v>0</v>
      </c>
    </row>
    <row r="10" spans="1:13" ht="14.25" x14ac:dyDescent="0.2">
      <c r="A10" s="260" t="str">
        <f t="shared" si="0"/>
        <v/>
      </c>
      <c r="B10" s="298"/>
      <c r="C10" s="179"/>
      <c r="D10" s="194"/>
      <c r="E10" s="19"/>
      <c r="F10" s="16"/>
      <c r="G10" s="19"/>
      <c r="H10" s="13"/>
      <c r="I10" s="28"/>
      <c r="J10" s="305"/>
      <c r="K10" s="140"/>
      <c r="L10" s="18">
        <f t="shared" si="1"/>
        <v>0</v>
      </c>
      <c r="M10" s="146">
        <f t="shared" si="2"/>
        <v>0</v>
      </c>
    </row>
    <row r="11" spans="1:13" ht="14.25" x14ac:dyDescent="0.2">
      <c r="A11" s="260" t="str">
        <f t="shared" si="0"/>
        <v/>
      </c>
      <c r="B11" s="298"/>
      <c r="C11" s="179"/>
      <c r="D11" s="301"/>
      <c r="E11" s="19"/>
      <c r="F11" s="16"/>
      <c r="G11" s="19"/>
      <c r="H11" s="13"/>
      <c r="I11" s="28"/>
      <c r="J11" s="305"/>
      <c r="K11" s="140"/>
      <c r="L11" s="18">
        <f t="shared" si="1"/>
        <v>0</v>
      </c>
      <c r="M11" s="146">
        <f t="shared" si="2"/>
        <v>0</v>
      </c>
    </row>
    <row r="12" spans="1:13" ht="15" x14ac:dyDescent="0.25">
      <c r="A12" s="260" t="str">
        <f t="shared" si="0"/>
        <v/>
      </c>
      <c r="B12" s="298"/>
      <c r="C12" s="179"/>
      <c r="D12" s="302"/>
      <c r="E12" s="19"/>
      <c r="F12" s="16"/>
      <c r="G12" s="19"/>
      <c r="H12" s="13"/>
      <c r="I12" s="28"/>
      <c r="J12" s="294"/>
      <c r="K12" s="140"/>
      <c r="L12" s="18">
        <f t="shared" si="1"/>
        <v>0</v>
      </c>
      <c r="M12" s="146">
        <f t="shared" si="2"/>
        <v>0</v>
      </c>
    </row>
    <row r="13" spans="1:13" ht="15" x14ac:dyDescent="0.25">
      <c r="A13" s="260" t="str">
        <f t="shared" si="0"/>
        <v/>
      </c>
      <c r="B13" s="298"/>
      <c r="C13" s="179"/>
      <c r="D13" s="302"/>
      <c r="E13" s="19"/>
      <c r="F13" s="16"/>
      <c r="G13" s="19"/>
      <c r="H13" s="13"/>
      <c r="I13" s="28"/>
      <c r="J13" s="294"/>
      <c r="K13" s="140"/>
      <c r="L13" s="18">
        <f t="shared" si="1"/>
        <v>0</v>
      </c>
      <c r="M13" s="146">
        <f t="shared" si="2"/>
        <v>0</v>
      </c>
    </row>
    <row r="14" spans="1:13" ht="15" x14ac:dyDescent="0.25">
      <c r="A14" s="260" t="str">
        <f t="shared" si="0"/>
        <v/>
      </c>
      <c r="B14" s="298"/>
      <c r="C14" s="179"/>
      <c r="D14" s="302"/>
      <c r="E14" s="19"/>
      <c r="F14" s="16"/>
      <c r="G14" s="19"/>
      <c r="H14" s="13"/>
      <c r="I14" s="28"/>
      <c r="J14" s="294"/>
      <c r="K14" s="140"/>
      <c r="L14" s="18">
        <f t="shared" si="1"/>
        <v>0</v>
      </c>
      <c r="M14" s="146">
        <f t="shared" si="2"/>
        <v>0</v>
      </c>
    </row>
    <row r="15" spans="1:13" ht="14.25" x14ac:dyDescent="0.2">
      <c r="A15" s="260" t="str">
        <f t="shared" si="0"/>
        <v/>
      </c>
      <c r="B15" s="298"/>
      <c r="C15" s="179"/>
      <c r="D15" s="194"/>
      <c r="E15" s="19"/>
      <c r="F15" s="16"/>
      <c r="G15" s="19"/>
      <c r="H15" s="13"/>
      <c r="I15" s="28"/>
      <c r="J15" s="30"/>
      <c r="K15" s="297"/>
      <c r="L15" s="18">
        <f t="shared" si="1"/>
        <v>0</v>
      </c>
      <c r="M15" s="146">
        <f t="shared" si="2"/>
        <v>0</v>
      </c>
    </row>
    <row r="16" spans="1:13" ht="15" x14ac:dyDescent="0.25">
      <c r="A16" s="12" t="str">
        <f t="shared" si="0"/>
        <v/>
      </c>
      <c r="B16" s="13"/>
      <c r="C16" s="179"/>
      <c r="D16" s="302"/>
      <c r="E16" s="19"/>
      <c r="F16" s="16"/>
      <c r="G16" s="19"/>
      <c r="H16" s="13"/>
      <c r="I16" s="28"/>
      <c r="J16" s="30"/>
      <c r="K16" s="17"/>
      <c r="L16" s="18">
        <f t="shared" si="1"/>
        <v>0</v>
      </c>
      <c r="M16" s="146">
        <f t="shared" si="2"/>
        <v>0</v>
      </c>
    </row>
    <row r="17" spans="1:14" ht="14.25" x14ac:dyDescent="0.2">
      <c r="A17" s="12" t="str">
        <f t="shared" si="0"/>
        <v/>
      </c>
      <c r="B17" s="13"/>
      <c r="C17" s="179"/>
      <c r="D17" s="194"/>
      <c r="E17" s="19"/>
      <c r="F17" s="16"/>
      <c r="G17" s="19"/>
      <c r="H17" s="13"/>
      <c r="I17" s="28"/>
      <c r="J17" s="30"/>
      <c r="K17" s="17"/>
      <c r="L17" s="18">
        <f t="shared" si="1"/>
        <v>0</v>
      </c>
      <c r="M17" s="146">
        <f t="shared" si="2"/>
        <v>0</v>
      </c>
    </row>
    <row r="18" spans="1:14" ht="14.25" x14ac:dyDescent="0.2">
      <c r="A18" s="12" t="str">
        <f t="shared" si="0"/>
        <v/>
      </c>
      <c r="B18" s="13"/>
      <c r="C18" s="179"/>
      <c r="D18" s="194"/>
      <c r="E18" s="19"/>
      <c r="F18" s="16"/>
      <c r="G18" s="19"/>
      <c r="H18" s="13"/>
      <c r="I18" s="28"/>
      <c r="J18" s="30"/>
      <c r="K18" s="17"/>
      <c r="L18" s="18">
        <f t="shared" si="1"/>
        <v>0</v>
      </c>
      <c r="M18" s="146">
        <f t="shared" si="2"/>
        <v>0</v>
      </c>
    </row>
    <row r="19" spans="1:14" ht="14.25" x14ac:dyDescent="0.2">
      <c r="A19" s="12" t="str">
        <f t="shared" si="0"/>
        <v/>
      </c>
      <c r="B19" s="13"/>
      <c r="C19" s="179"/>
      <c r="D19" s="194"/>
      <c r="E19" s="19"/>
      <c r="F19" s="16"/>
      <c r="G19" s="19"/>
      <c r="H19" s="13"/>
      <c r="I19" s="28"/>
      <c r="J19" s="30"/>
      <c r="K19" s="17"/>
      <c r="L19" s="18">
        <f t="shared" si="1"/>
        <v>0</v>
      </c>
      <c r="M19" s="146">
        <f t="shared" si="2"/>
        <v>0</v>
      </c>
      <c r="N19" s="12" t="str">
        <f t="shared" ref="N19" si="3">CONCATENATE(O19,P19,Q19)</f>
        <v/>
      </c>
    </row>
    <row r="20" spans="1:14" ht="15" x14ac:dyDescent="0.25">
      <c r="A20" s="12" t="str">
        <f t="shared" si="0"/>
        <v/>
      </c>
      <c r="B20" s="13"/>
      <c r="C20" s="179"/>
      <c r="D20" s="302"/>
      <c r="E20" s="19"/>
      <c r="F20" s="16"/>
      <c r="G20" s="19"/>
      <c r="H20" s="13"/>
      <c r="I20" s="28"/>
      <c r="J20" s="30"/>
      <c r="K20" s="17"/>
      <c r="L20" s="18">
        <f t="shared" si="1"/>
        <v>0</v>
      </c>
      <c r="M20" s="146">
        <f t="shared" si="2"/>
        <v>0</v>
      </c>
    </row>
    <row r="21" spans="1:14" ht="15" x14ac:dyDescent="0.25">
      <c r="A21" s="12" t="str">
        <f t="shared" si="0"/>
        <v/>
      </c>
      <c r="B21" s="13"/>
      <c r="C21" s="230"/>
      <c r="D21" s="302"/>
      <c r="E21" s="19"/>
      <c r="F21" s="16"/>
      <c r="G21" s="19"/>
      <c r="H21" s="13"/>
      <c r="I21" s="28"/>
      <c r="J21" s="30"/>
      <c r="K21" s="17"/>
      <c r="L21" s="18">
        <f t="shared" si="1"/>
        <v>0</v>
      </c>
      <c r="M21" s="146">
        <f t="shared" si="2"/>
        <v>0</v>
      </c>
    </row>
    <row r="22" spans="1:14" ht="15" x14ac:dyDescent="0.25">
      <c r="A22" s="12" t="str">
        <f t="shared" si="0"/>
        <v/>
      </c>
      <c r="B22" s="13"/>
      <c r="C22" s="179"/>
      <c r="D22" s="302"/>
      <c r="E22" s="19"/>
      <c r="F22" s="16"/>
      <c r="G22" s="19"/>
      <c r="H22" s="13"/>
      <c r="I22" s="28"/>
      <c r="J22" s="30"/>
      <c r="K22" s="17"/>
      <c r="L22" s="18">
        <f t="shared" si="1"/>
        <v>0</v>
      </c>
      <c r="M22" s="146">
        <f t="shared" si="2"/>
        <v>0</v>
      </c>
    </row>
    <row r="23" spans="1:14" ht="15" x14ac:dyDescent="0.25">
      <c r="A23" s="12" t="str">
        <f t="shared" si="0"/>
        <v/>
      </c>
      <c r="B23" s="13"/>
      <c r="C23" s="179"/>
      <c r="D23" s="302"/>
      <c r="E23" s="19"/>
      <c r="F23" s="16"/>
      <c r="G23" s="19"/>
      <c r="H23" s="13"/>
      <c r="I23" s="28"/>
      <c r="J23" s="30"/>
      <c r="K23" s="17"/>
      <c r="L23" s="18">
        <f t="shared" si="1"/>
        <v>0</v>
      </c>
      <c r="M23" s="146">
        <f t="shared" si="2"/>
        <v>0</v>
      </c>
    </row>
    <row r="24" spans="1:14" ht="15" x14ac:dyDescent="0.25">
      <c r="A24" s="12" t="str">
        <f t="shared" si="0"/>
        <v/>
      </c>
      <c r="B24" s="13"/>
      <c r="C24" s="230"/>
      <c r="D24" s="302"/>
      <c r="E24" s="19"/>
      <c r="F24" s="16"/>
      <c r="G24" s="19"/>
      <c r="H24" s="13"/>
      <c r="I24" s="28"/>
      <c r="J24" s="30"/>
      <c r="K24" s="17"/>
      <c r="L24" s="18">
        <f t="shared" si="1"/>
        <v>0</v>
      </c>
      <c r="M24" s="146">
        <f t="shared" si="2"/>
        <v>0</v>
      </c>
    </row>
    <row r="25" spans="1:14" ht="14.25" x14ac:dyDescent="0.2">
      <c r="A25" s="12" t="str">
        <f t="shared" si="0"/>
        <v/>
      </c>
      <c r="B25" s="13"/>
      <c r="C25" s="179"/>
      <c r="D25" s="194"/>
      <c r="E25" s="19"/>
      <c r="F25" s="16"/>
      <c r="G25" s="19"/>
      <c r="H25" s="13"/>
      <c r="I25" s="28"/>
      <c r="J25" s="30"/>
      <c r="K25" s="17"/>
      <c r="L25" s="18">
        <f t="shared" si="1"/>
        <v>0</v>
      </c>
      <c r="M25" s="146">
        <f t="shared" si="2"/>
        <v>0</v>
      </c>
    </row>
    <row r="26" spans="1:14" ht="15" x14ac:dyDescent="0.25">
      <c r="A26" s="12" t="str">
        <f t="shared" si="0"/>
        <v/>
      </c>
      <c r="B26" s="13"/>
      <c r="C26" s="179"/>
      <c r="D26" s="302"/>
      <c r="E26" s="19"/>
      <c r="F26" s="16"/>
      <c r="G26" s="19"/>
      <c r="H26" s="13"/>
      <c r="I26" s="28"/>
      <c r="J26" s="30"/>
      <c r="K26" s="17"/>
      <c r="L26" s="18">
        <f t="shared" si="1"/>
        <v>0</v>
      </c>
      <c r="M26" s="146">
        <f t="shared" si="2"/>
        <v>0</v>
      </c>
    </row>
    <row r="27" spans="1:14" ht="14.25" x14ac:dyDescent="0.2">
      <c r="A27" s="12" t="str">
        <f t="shared" si="0"/>
        <v/>
      </c>
      <c r="B27" s="13"/>
      <c r="C27" s="179"/>
      <c r="D27" s="194"/>
      <c r="E27" s="19"/>
      <c r="F27" s="16"/>
      <c r="G27" s="19"/>
      <c r="H27" s="13"/>
      <c r="I27" s="28"/>
      <c r="J27" s="30"/>
      <c r="K27" s="17"/>
      <c r="L27" s="18">
        <f t="shared" si="1"/>
        <v>0</v>
      </c>
      <c r="M27" s="146">
        <f t="shared" si="2"/>
        <v>0</v>
      </c>
    </row>
    <row r="28" spans="1:14" ht="15" x14ac:dyDescent="0.25">
      <c r="A28" s="12" t="str">
        <f t="shared" si="0"/>
        <v/>
      </c>
      <c r="B28" s="13"/>
      <c r="C28" s="179"/>
      <c r="D28" s="302"/>
      <c r="E28" s="19"/>
      <c r="F28" s="16"/>
      <c r="G28" s="19"/>
      <c r="H28" s="13"/>
      <c r="I28" s="28"/>
      <c r="J28" s="30"/>
      <c r="K28" s="17"/>
      <c r="L28" s="18">
        <f t="shared" si="1"/>
        <v>0</v>
      </c>
      <c r="M28" s="146">
        <f t="shared" si="2"/>
        <v>0</v>
      </c>
    </row>
    <row r="29" spans="1:14" ht="15" x14ac:dyDescent="0.25">
      <c r="A29" s="12" t="str">
        <f t="shared" si="0"/>
        <v/>
      </c>
      <c r="B29" s="13"/>
      <c r="C29" s="179"/>
      <c r="D29" s="302"/>
      <c r="E29" s="19"/>
      <c r="F29" s="16"/>
      <c r="G29" s="19"/>
      <c r="H29" s="13"/>
      <c r="I29" s="28"/>
      <c r="J29" s="30"/>
      <c r="K29" s="17"/>
      <c r="L29" s="18">
        <f t="shared" si="1"/>
        <v>0</v>
      </c>
      <c r="M29" s="146">
        <f t="shared" si="2"/>
        <v>0</v>
      </c>
    </row>
    <row r="30" spans="1:14" ht="15" x14ac:dyDescent="0.25">
      <c r="A30" s="12" t="str">
        <f t="shared" si="0"/>
        <v/>
      </c>
      <c r="B30" s="13"/>
      <c r="C30" s="179"/>
      <c r="D30" s="302"/>
      <c r="E30" s="19"/>
      <c r="F30" s="16"/>
      <c r="G30" s="19"/>
      <c r="H30" s="299"/>
      <c r="I30" s="28"/>
      <c r="J30" s="30"/>
      <c r="K30" s="17"/>
      <c r="L30" s="18">
        <v>0</v>
      </c>
      <c r="M30" s="146">
        <f t="shared" si="2"/>
        <v>0</v>
      </c>
    </row>
    <row r="31" spans="1:14" ht="14.25" x14ac:dyDescent="0.2">
      <c r="A31" s="12" t="str">
        <f t="shared" si="0"/>
        <v/>
      </c>
      <c r="B31" s="13"/>
      <c r="C31" s="179"/>
      <c r="D31" s="194"/>
      <c r="E31" s="19"/>
      <c r="F31" s="16"/>
      <c r="G31" s="19"/>
      <c r="H31" s="13"/>
      <c r="I31" s="28"/>
      <c r="J31" s="30"/>
      <c r="K31" s="17"/>
      <c r="L31" s="18">
        <f t="shared" si="1"/>
        <v>0</v>
      </c>
      <c r="M31" s="146">
        <f t="shared" si="2"/>
        <v>0</v>
      </c>
    </row>
    <row r="32" spans="1:14" ht="15" x14ac:dyDescent="0.25">
      <c r="A32" s="12" t="str">
        <f t="shared" si="0"/>
        <v/>
      </c>
      <c r="B32" s="13"/>
      <c r="C32" s="179"/>
      <c r="D32" s="302"/>
      <c r="E32" s="19"/>
      <c r="F32" s="16"/>
      <c r="G32" s="19"/>
      <c r="H32" s="13"/>
      <c r="I32" s="28"/>
      <c r="J32" s="30"/>
      <c r="K32" s="17"/>
      <c r="L32" s="18">
        <f t="shared" si="1"/>
        <v>0</v>
      </c>
      <c r="M32" s="146">
        <f t="shared" si="2"/>
        <v>0</v>
      </c>
    </row>
    <row r="33" spans="1:13" ht="15" x14ac:dyDescent="0.25">
      <c r="A33" s="12" t="str">
        <f t="shared" si="0"/>
        <v/>
      </c>
      <c r="B33" s="13"/>
      <c r="C33" s="179"/>
      <c r="D33" s="302"/>
      <c r="E33" s="19"/>
      <c r="F33" s="16"/>
      <c r="G33" s="19"/>
      <c r="H33" s="13"/>
      <c r="I33" s="28"/>
      <c r="J33" s="30"/>
      <c r="K33" s="17"/>
      <c r="L33" s="18">
        <f t="shared" si="1"/>
        <v>0</v>
      </c>
      <c r="M33" s="146">
        <f t="shared" si="2"/>
        <v>0</v>
      </c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8"/>
      <c r="J34" s="30"/>
      <c r="K34" s="17"/>
      <c r="L34" s="18">
        <f t="shared" si="1"/>
        <v>0</v>
      </c>
      <c r="M34" s="146">
        <f t="shared" si="2"/>
        <v>0</v>
      </c>
    </row>
    <row r="35" spans="1:13" ht="14.25" x14ac:dyDescent="0.2">
      <c r="A35" s="12" t="str">
        <f t="shared" si="0"/>
        <v/>
      </c>
      <c r="B35" s="13"/>
      <c r="C35" s="14"/>
      <c r="D35" s="303"/>
      <c r="E35" s="19"/>
      <c r="F35" s="16"/>
      <c r="G35" s="19"/>
      <c r="H35" s="13"/>
      <c r="I35" s="28"/>
      <c r="J35" s="30"/>
      <c r="K35" s="17"/>
      <c r="L35" s="18">
        <f t="shared" si="1"/>
        <v>0</v>
      </c>
      <c r="M35" s="146">
        <f t="shared" si="2"/>
        <v>0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>
        <v>0</v>
      </c>
      <c r="M36" s="146">
        <f t="shared" si="2"/>
        <v>0</v>
      </c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>
        <v>0</v>
      </c>
      <c r="M37" s="146">
        <f t="shared" si="2"/>
        <v>0</v>
      </c>
    </row>
    <row r="38" spans="1:13" ht="14.25" x14ac:dyDescent="0.2">
      <c r="A38" s="12" t="str">
        <f t="shared" ref="A38:A69" si="4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>
        <f t="shared" si="1"/>
        <v>0</v>
      </c>
      <c r="M38" s="146">
        <f t="shared" si="2"/>
        <v>0</v>
      </c>
    </row>
    <row r="39" spans="1:13" ht="14.25" x14ac:dyDescent="0.2">
      <c r="A39" s="12" t="str">
        <f t="shared" si="4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>
        <f t="shared" si="1"/>
        <v>0</v>
      </c>
      <c r="M39" s="146">
        <f t="shared" si="2"/>
        <v>0</v>
      </c>
    </row>
    <row r="40" spans="1:13" ht="14.25" x14ac:dyDescent="0.2">
      <c r="A40" s="12" t="str">
        <f t="shared" si="4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>
        <v>0</v>
      </c>
      <c r="M40" s="146">
        <f t="shared" si="2"/>
        <v>0</v>
      </c>
    </row>
    <row r="41" spans="1:13" ht="14.25" x14ac:dyDescent="0.2">
      <c r="A41" s="12" t="str">
        <f t="shared" si="4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>
        <v>0</v>
      </c>
      <c r="M41" s="146">
        <f t="shared" si="2"/>
        <v>0</v>
      </c>
    </row>
    <row r="42" spans="1:13" ht="14.25" x14ac:dyDescent="0.2">
      <c r="A42" s="12" t="str">
        <f t="shared" si="4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>
        <f t="shared" si="1"/>
        <v>0</v>
      </c>
      <c r="M42" s="146">
        <f t="shared" si="2"/>
        <v>0</v>
      </c>
    </row>
    <row r="43" spans="1:13" ht="14.25" x14ac:dyDescent="0.2">
      <c r="A43" s="12" t="str">
        <f t="shared" si="4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>
        <f t="shared" si="1"/>
        <v>0</v>
      </c>
      <c r="M43" s="146">
        <f t="shared" si="2"/>
        <v>0</v>
      </c>
    </row>
    <row r="44" spans="1:13" ht="14.25" x14ac:dyDescent="0.2">
      <c r="A44" s="12" t="str">
        <f t="shared" si="4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>
        <f t="shared" si="1"/>
        <v>0</v>
      </c>
      <c r="M44" s="146">
        <f t="shared" si="2"/>
        <v>0</v>
      </c>
    </row>
    <row r="45" spans="1:13" ht="14.25" x14ac:dyDescent="0.2">
      <c r="A45" s="12" t="str">
        <f t="shared" si="4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>
        <f t="shared" si="1"/>
        <v>0</v>
      </c>
      <c r="M45" s="146">
        <f t="shared" si="2"/>
        <v>0</v>
      </c>
    </row>
    <row r="46" spans="1:13" ht="14.25" x14ac:dyDescent="0.2">
      <c r="A46" s="12" t="str">
        <f t="shared" si="4"/>
        <v/>
      </c>
      <c r="B46" s="13"/>
      <c r="C46" s="14"/>
      <c r="D46" s="234"/>
      <c r="E46" s="19"/>
      <c r="F46" s="16"/>
      <c r="G46" s="19"/>
      <c r="H46" s="13"/>
      <c r="I46" s="28"/>
      <c r="J46" s="30"/>
      <c r="K46" s="17"/>
      <c r="L46" s="18">
        <f t="shared" si="1"/>
        <v>0</v>
      </c>
      <c r="M46" s="146">
        <f t="shared" si="2"/>
        <v>0</v>
      </c>
    </row>
    <row r="47" spans="1:13" ht="14.25" x14ac:dyDescent="0.2">
      <c r="A47" s="12" t="str">
        <f t="shared" si="4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>
        <f t="shared" si="1"/>
        <v>0</v>
      </c>
      <c r="M47" s="146">
        <f t="shared" si="2"/>
        <v>0</v>
      </c>
    </row>
    <row r="48" spans="1:13" ht="14.25" x14ac:dyDescent="0.2">
      <c r="A48" s="12" t="str">
        <f t="shared" si="4"/>
        <v/>
      </c>
      <c r="B48" s="13"/>
      <c r="C48" s="153"/>
      <c r="D48" s="15"/>
      <c r="E48" s="19"/>
      <c r="F48" s="16"/>
      <c r="G48" s="19"/>
      <c r="H48" s="13"/>
      <c r="I48" s="28"/>
      <c r="J48" s="30"/>
      <c r="K48" s="17"/>
      <c r="L48" s="18">
        <f t="shared" si="1"/>
        <v>0</v>
      </c>
      <c r="M48" s="146">
        <f t="shared" si="2"/>
        <v>0</v>
      </c>
    </row>
    <row r="49" spans="1:13" ht="14.25" x14ac:dyDescent="0.2">
      <c r="A49" s="12" t="str">
        <f t="shared" si="4"/>
        <v/>
      </c>
      <c r="B49" s="13"/>
      <c r="C49" s="153"/>
      <c r="D49" s="235"/>
      <c r="E49" s="19"/>
      <c r="F49" s="16"/>
      <c r="G49" s="19"/>
      <c r="H49" s="13"/>
      <c r="I49" s="28"/>
      <c r="J49" s="30"/>
      <c r="K49" s="17"/>
      <c r="L49" s="18">
        <f t="shared" si="1"/>
        <v>0</v>
      </c>
      <c r="M49" s="146">
        <f t="shared" si="2"/>
        <v>0</v>
      </c>
    </row>
    <row r="50" spans="1:13" ht="14.25" x14ac:dyDescent="0.2">
      <c r="A50" s="12" t="str">
        <f t="shared" si="4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>
        <f t="shared" si="1"/>
        <v>0</v>
      </c>
      <c r="M50" s="146">
        <f t="shared" si="2"/>
        <v>0</v>
      </c>
    </row>
    <row r="51" spans="1:13" ht="14.25" x14ac:dyDescent="0.2">
      <c r="A51" s="12" t="str">
        <f t="shared" si="4"/>
        <v/>
      </c>
      <c r="B51" s="13"/>
      <c r="C51" s="14"/>
      <c r="D51" s="15"/>
      <c r="E51" s="19"/>
      <c r="F51" s="16"/>
      <c r="G51" s="19"/>
      <c r="H51" s="13"/>
      <c r="I51" s="28"/>
      <c r="J51" s="30"/>
      <c r="K51" s="17"/>
      <c r="L51" s="18">
        <f t="shared" si="1"/>
        <v>0</v>
      </c>
      <c r="M51" s="146">
        <f t="shared" si="2"/>
        <v>0</v>
      </c>
    </row>
    <row r="52" spans="1:13" ht="14.25" x14ac:dyDescent="0.2">
      <c r="A52" s="12" t="str">
        <f t="shared" si="4"/>
        <v/>
      </c>
      <c r="B52" s="13"/>
      <c r="C52" s="14"/>
      <c r="D52" s="15"/>
      <c r="E52" s="19"/>
      <c r="F52" s="16"/>
      <c r="G52" s="19"/>
      <c r="H52" s="13"/>
      <c r="I52" s="28"/>
      <c r="J52" s="30"/>
      <c r="K52" s="17"/>
      <c r="L52" s="18">
        <f t="shared" si="1"/>
        <v>0</v>
      </c>
      <c r="M52" s="146">
        <f t="shared" si="2"/>
        <v>0</v>
      </c>
    </row>
    <row r="53" spans="1:13" ht="14.25" x14ac:dyDescent="0.2">
      <c r="A53" s="12" t="str">
        <f t="shared" si="4"/>
        <v/>
      </c>
      <c r="B53" s="13"/>
      <c r="C53" s="14"/>
      <c r="D53" s="15"/>
      <c r="E53" s="19"/>
      <c r="F53" s="16"/>
      <c r="G53" s="19"/>
      <c r="H53" s="13"/>
      <c r="I53" s="28"/>
      <c r="J53" s="30"/>
      <c r="K53" s="17"/>
      <c r="L53" s="18">
        <f t="shared" si="1"/>
        <v>0</v>
      </c>
      <c r="M53" s="146">
        <f t="shared" si="2"/>
        <v>0</v>
      </c>
    </row>
    <row r="54" spans="1:13" ht="14.25" x14ac:dyDescent="0.2">
      <c r="A54" s="12" t="str">
        <f t="shared" si="4"/>
        <v/>
      </c>
      <c r="B54" s="13"/>
      <c r="C54" s="14"/>
      <c r="D54" s="15"/>
      <c r="E54" s="19"/>
      <c r="F54" s="16"/>
      <c r="G54" s="19"/>
      <c r="H54" s="13"/>
      <c r="I54" s="28"/>
      <c r="J54" s="30"/>
      <c r="K54" s="17"/>
      <c r="L54" s="18">
        <f t="shared" si="1"/>
        <v>0</v>
      </c>
      <c r="M54" s="146">
        <f t="shared" si="2"/>
        <v>0</v>
      </c>
    </row>
    <row r="55" spans="1:13" ht="14.25" x14ac:dyDescent="0.2">
      <c r="A55" s="12" t="str">
        <f t="shared" si="4"/>
        <v/>
      </c>
      <c r="B55" s="13"/>
      <c r="C55" s="14"/>
      <c r="D55" s="15"/>
      <c r="E55" s="19"/>
      <c r="F55" s="16"/>
      <c r="G55" s="19"/>
      <c r="H55" s="13"/>
      <c r="I55" s="28"/>
      <c r="J55" s="30"/>
      <c r="K55" s="17"/>
      <c r="L55" s="18">
        <f t="shared" si="1"/>
        <v>0</v>
      </c>
      <c r="M55" s="146">
        <f t="shared" si="2"/>
        <v>0</v>
      </c>
    </row>
    <row r="56" spans="1:13" ht="14.25" x14ac:dyDescent="0.2">
      <c r="A56" s="12" t="str">
        <f t="shared" si="4"/>
        <v/>
      </c>
      <c r="B56" s="13"/>
      <c r="C56" s="14"/>
      <c r="D56" s="15"/>
      <c r="E56" s="19"/>
      <c r="F56" s="16"/>
      <c r="G56" s="19"/>
      <c r="H56" s="13"/>
      <c r="I56" s="28"/>
      <c r="J56" s="30"/>
      <c r="K56" s="17"/>
      <c r="L56" s="18">
        <f t="shared" si="1"/>
        <v>0</v>
      </c>
      <c r="M56" s="146">
        <f t="shared" si="2"/>
        <v>0</v>
      </c>
    </row>
    <row r="57" spans="1:13" ht="14.25" x14ac:dyDescent="0.2">
      <c r="A57" s="12" t="str">
        <f t="shared" si="4"/>
        <v/>
      </c>
      <c r="B57" s="13"/>
      <c r="C57" s="14"/>
      <c r="D57" s="15"/>
      <c r="E57" s="19"/>
      <c r="F57" s="16"/>
      <c r="G57" s="19"/>
      <c r="H57" s="13"/>
      <c r="I57" s="28"/>
      <c r="J57" s="30"/>
      <c r="K57" s="17"/>
      <c r="L57" s="18">
        <f t="shared" si="1"/>
        <v>0</v>
      </c>
      <c r="M57" s="146">
        <f t="shared" si="2"/>
        <v>0</v>
      </c>
    </row>
    <row r="58" spans="1:13" ht="14.25" x14ac:dyDescent="0.2">
      <c r="A58" s="12" t="str">
        <f t="shared" si="4"/>
        <v/>
      </c>
      <c r="B58" s="13"/>
      <c r="C58" s="14"/>
      <c r="D58" s="15"/>
      <c r="E58" s="19"/>
      <c r="F58" s="16"/>
      <c r="G58" s="19"/>
      <c r="H58" s="13"/>
      <c r="I58" s="28"/>
      <c r="J58" s="30"/>
      <c r="K58" s="17"/>
      <c r="L58" s="18">
        <f t="shared" si="1"/>
        <v>0</v>
      </c>
      <c r="M58" s="146">
        <f t="shared" si="2"/>
        <v>0</v>
      </c>
    </row>
    <row r="59" spans="1:13" ht="14.25" x14ac:dyDescent="0.2">
      <c r="A59" s="12" t="str">
        <f t="shared" si="4"/>
        <v/>
      </c>
      <c r="B59" s="13"/>
      <c r="C59" s="14"/>
      <c r="D59" s="15"/>
      <c r="E59" s="19"/>
      <c r="F59" s="16"/>
      <c r="G59" s="19"/>
      <c r="H59" s="13"/>
      <c r="I59" s="28"/>
      <c r="J59" s="30"/>
      <c r="K59" s="17"/>
      <c r="L59" s="18">
        <f t="shared" si="1"/>
        <v>0</v>
      </c>
      <c r="M59" s="146">
        <f t="shared" si="2"/>
        <v>0</v>
      </c>
    </row>
    <row r="60" spans="1:13" ht="14.25" x14ac:dyDescent="0.2">
      <c r="A60" s="12" t="str">
        <f t="shared" si="4"/>
        <v/>
      </c>
      <c r="B60" s="13"/>
      <c r="C60" s="14"/>
      <c r="D60" s="15"/>
      <c r="E60" s="19"/>
      <c r="F60" s="16"/>
      <c r="G60" s="19"/>
      <c r="H60" s="13"/>
      <c r="I60" s="28"/>
      <c r="J60" s="30"/>
      <c r="K60" s="17"/>
      <c r="L60" s="18">
        <f t="shared" si="1"/>
        <v>0</v>
      </c>
      <c r="M60" s="146">
        <f t="shared" si="2"/>
        <v>0</v>
      </c>
    </row>
    <row r="61" spans="1:13" ht="14.25" x14ac:dyDescent="0.2">
      <c r="A61" s="12" t="str">
        <f t="shared" si="4"/>
        <v/>
      </c>
      <c r="B61" s="13"/>
      <c r="C61" s="14"/>
      <c r="D61" s="15"/>
      <c r="E61" s="19"/>
      <c r="F61" s="16"/>
      <c r="G61" s="19"/>
      <c r="H61" s="13"/>
      <c r="I61" s="28"/>
      <c r="J61" s="30"/>
      <c r="K61" s="17"/>
      <c r="L61" s="18">
        <f t="shared" si="1"/>
        <v>0</v>
      </c>
      <c r="M61" s="146">
        <f t="shared" si="2"/>
        <v>0</v>
      </c>
    </row>
    <row r="62" spans="1:13" ht="14.25" x14ac:dyDescent="0.2">
      <c r="A62" s="12" t="str">
        <f t="shared" si="4"/>
        <v/>
      </c>
      <c r="B62" s="13"/>
      <c r="C62" s="14"/>
      <c r="D62" s="15"/>
      <c r="E62" s="19"/>
      <c r="F62" s="16"/>
      <c r="G62" s="19"/>
      <c r="H62" s="13"/>
      <c r="I62" s="28"/>
      <c r="J62" s="30"/>
      <c r="K62" s="17"/>
      <c r="L62" s="18">
        <f t="shared" si="1"/>
        <v>0</v>
      </c>
      <c r="M62" s="146">
        <f t="shared" si="2"/>
        <v>0</v>
      </c>
    </row>
    <row r="63" spans="1:13" ht="14.25" x14ac:dyDescent="0.2">
      <c r="A63" s="12" t="str">
        <f t="shared" si="4"/>
        <v/>
      </c>
      <c r="B63" s="13"/>
      <c r="C63" s="14"/>
      <c r="D63" s="15"/>
      <c r="E63" s="19"/>
      <c r="F63" s="16"/>
      <c r="G63" s="19"/>
      <c r="H63" s="13"/>
      <c r="I63" s="28"/>
      <c r="J63" s="30"/>
      <c r="K63" s="17"/>
      <c r="L63" s="18">
        <f t="shared" si="1"/>
        <v>0</v>
      </c>
      <c r="M63" s="146">
        <f t="shared" si="2"/>
        <v>0</v>
      </c>
    </row>
    <row r="64" spans="1:13" ht="14.25" x14ac:dyDescent="0.2">
      <c r="A64" s="12" t="str">
        <f t="shared" si="4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>
        <f t="shared" si="1"/>
        <v>0</v>
      </c>
      <c r="M64" s="146">
        <f t="shared" si="2"/>
        <v>0</v>
      </c>
    </row>
    <row r="65" spans="1:13" ht="14.25" x14ac:dyDescent="0.2">
      <c r="A65" s="12" t="str">
        <f t="shared" si="4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>
        <f t="shared" si="1"/>
        <v>0</v>
      </c>
      <c r="M65" s="146">
        <f t="shared" si="2"/>
        <v>0</v>
      </c>
    </row>
    <row r="66" spans="1:13" ht="14.25" x14ac:dyDescent="0.2">
      <c r="A66" s="12" t="str">
        <f t="shared" si="4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>
        <f t="shared" si="1"/>
        <v>0</v>
      </c>
      <c r="M66" s="146">
        <f t="shared" si="2"/>
        <v>0</v>
      </c>
    </row>
    <row r="67" spans="1:13" ht="14.25" x14ac:dyDescent="0.2">
      <c r="A67" s="12" t="str">
        <f t="shared" si="4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>
        <f t="shared" si="1"/>
        <v>0</v>
      </c>
      <c r="M67" s="146">
        <f t="shared" si="2"/>
        <v>0</v>
      </c>
    </row>
    <row r="68" spans="1:13" ht="14.25" x14ac:dyDescent="0.2">
      <c r="A68" s="12" t="str">
        <f t="shared" si="4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>
        <f t="shared" si="1"/>
        <v>0</v>
      </c>
      <c r="M68" s="146">
        <f t="shared" si="2"/>
        <v>0</v>
      </c>
    </row>
    <row r="69" spans="1:13" ht="14.25" x14ac:dyDescent="0.2">
      <c r="A69" s="12" t="str">
        <f t="shared" si="4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>
        <f t="shared" si="1"/>
        <v>0</v>
      </c>
      <c r="M69" s="146">
        <f t="shared" si="2"/>
        <v>0</v>
      </c>
    </row>
    <row r="70" spans="1:13" ht="14.25" x14ac:dyDescent="0.2">
      <c r="A70" s="12" t="str">
        <f t="shared" ref="A70:A100" si="5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>
        <f t="shared" si="1"/>
        <v>0</v>
      </c>
      <c r="M70" s="146">
        <f t="shared" si="2"/>
        <v>0</v>
      </c>
    </row>
    <row r="71" spans="1:13" ht="14.25" x14ac:dyDescent="0.2">
      <c r="A71" s="12" t="str">
        <f t="shared" si="5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>
        <f t="shared" si="1"/>
        <v>0</v>
      </c>
      <c r="M71" s="146">
        <f t="shared" si="2"/>
        <v>0</v>
      </c>
    </row>
    <row r="72" spans="1:13" ht="14.25" x14ac:dyDescent="0.2">
      <c r="A72" s="12" t="str">
        <f t="shared" si="5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>
        <f t="shared" ref="L72:L100" si="6">IF(K72=1,7,IF(K72=2,6,IF(K72=3,5,IF(K72=4,4,IF(K72=5,3,IF(K72=6,2,IF(K72&gt;=6,1,0)))))))</f>
        <v>0</v>
      </c>
      <c r="M72" s="146">
        <f t="shared" ref="M72:M100" si="7">SUM(L72+$M$5)</f>
        <v>0</v>
      </c>
    </row>
    <row r="73" spans="1:13" ht="14.25" x14ac:dyDescent="0.2">
      <c r="A73" s="12" t="str">
        <f t="shared" si="5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>
        <f t="shared" si="6"/>
        <v>0</v>
      </c>
      <c r="M73" s="146">
        <f t="shared" si="7"/>
        <v>0</v>
      </c>
    </row>
    <row r="74" spans="1:13" ht="14.25" x14ac:dyDescent="0.2">
      <c r="A74" s="12" t="str">
        <f t="shared" si="5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>
        <f t="shared" si="6"/>
        <v>0</v>
      </c>
      <c r="M74" s="146">
        <f t="shared" si="7"/>
        <v>0</v>
      </c>
    </row>
    <row r="75" spans="1:13" ht="14.25" x14ac:dyDescent="0.2">
      <c r="A75" s="12" t="str">
        <f t="shared" si="5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>
        <f t="shared" si="6"/>
        <v>0</v>
      </c>
      <c r="M75" s="146">
        <f t="shared" si="7"/>
        <v>0</v>
      </c>
    </row>
    <row r="76" spans="1:13" ht="14.25" x14ac:dyDescent="0.2">
      <c r="A76" s="12" t="str">
        <f t="shared" si="5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>
        <f t="shared" si="6"/>
        <v>0</v>
      </c>
      <c r="M76" s="146">
        <f t="shared" si="7"/>
        <v>0</v>
      </c>
    </row>
    <row r="77" spans="1:13" ht="14.25" x14ac:dyDescent="0.2">
      <c r="A77" s="12" t="str">
        <f t="shared" si="5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>
        <f t="shared" si="6"/>
        <v>0</v>
      </c>
      <c r="M77" s="146">
        <f t="shared" si="7"/>
        <v>0</v>
      </c>
    </row>
    <row r="78" spans="1:13" ht="14.25" x14ac:dyDescent="0.2">
      <c r="A78" s="12" t="str">
        <f t="shared" si="5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>
        <f t="shared" si="6"/>
        <v>0</v>
      </c>
      <c r="M78" s="146">
        <f t="shared" si="7"/>
        <v>0</v>
      </c>
    </row>
    <row r="79" spans="1:13" ht="14.25" x14ac:dyDescent="0.2">
      <c r="A79" s="12" t="str">
        <f t="shared" si="5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>
        <f t="shared" si="6"/>
        <v>0</v>
      </c>
      <c r="M79" s="146">
        <f t="shared" si="7"/>
        <v>0</v>
      </c>
    </row>
    <row r="80" spans="1:13" ht="14.25" x14ac:dyDescent="0.2">
      <c r="A80" s="12" t="str">
        <f t="shared" si="5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>
        <f t="shared" si="6"/>
        <v>0</v>
      </c>
      <c r="M80" s="146">
        <f t="shared" si="7"/>
        <v>0</v>
      </c>
    </row>
    <row r="81" spans="1:13" ht="14.25" x14ac:dyDescent="0.2">
      <c r="A81" s="12" t="str">
        <f t="shared" si="5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>
        <f t="shared" si="6"/>
        <v>0</v>
      </c>
      <c r="M81" s="146">
        <f t="shared" si="7"/>
        <v>0</v>
      </c>
    </row>
    <row r="82" spans="1:13" ht="14.25" x14ac:dyDescent="0.2">
      <c r="A82" s="12" t="str">
        <f t="shared" si="5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>
        <f t="shared" si="6"/>
        <v>0</v>
      </c>
      <c r="M82" s="146">
        <f t="shared" si="7"/>
        <v>0</v>
      </c>
    </row>
    <row r="83" spans="1:13" ht="14.25" x14ac:dyDescent="0.2">
      <c r="A83" s="12" t="str">
        <f t="shared" si="5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>
        <f t="shared" si="6"/>
        <v>0</v>
      </c>
      <c r="M83" s="146">
        <f t="shared" si="7"/>
        <v>0</v>
      </c>
    </row>
    <row r="84" spans="1:13" ht="14.25" x14ac:dyDescent="0.2">
      <c r="A84" s="12" t="str">
        <f t="shared" si="5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>
        <f t="shared" si="6"/>
        <v>0</v>
      </c>
      <c r="M84" s="146">
        <f t="shared" si="7"/>
        <v>0</v>
      </c>
    </row>
    <row r="85" spans="1:13" ht="14.25" x14ac:dyDescent="0.2">
      <c r="A85" s="12" t="str">
        <f t="shared" si="5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>
        <f t="shared" si="6"/>
        <v>0</v>
      </c>
      <c r="M85" s="146">
        <f t="shared" si="7"/>
        <v>0</v>
      </c>
    </row>
    <row r="86" spans="1:13" ht="14.25" x14ac:dyDescent="0.2">
      <c r="A86" s="12" t="str">
        <f t="shared" si="5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>
        <f t="shared" si="6"/>
        <v>0</v>
      </c>
      <c r="M86" s="146">
        <f t="shared" si="7"/>
        <v>0</v>
      </c>
    </row>
    <row r="87" spans="1:13" ht="14.25" x14ac:dyDescent="0.2">
      <c r="A87" s="12" t="str">
        <f t="shared" si="5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>
        <f t="shared" si="6"/>
        <v>0</v>
      </c>
      <c r="M87" s="146">
        <f t="shared" si="7"/>
        <v>0</v>
      </c>
    </row>
    <row r="88" spans="1:13" ht="14.25" x14ac:dyDescent="0.2">
      <c r="A88" s="12" t="str">
        <f t="shared" si="5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>
        <f t="shared" si="6"/>
        <v>0</v>
      </c>
      <c r="M88" s="146">
        <f t="shared" si="7"/>
        <v>0</v>
      </c>
    </row>
    <row r="89" spans="1:13" ht="14.25" x14ac:dyDescent="0.2">
      <c r="A89" s="12" t="str">
        <f t="shared" si="5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>
        <f t="shared" si="6"/>
        <v>0</v>
      </c>
      <c r="M89" s="146">
        <f t="shared" si="7"/>
        <v>0</v>
      </c>
    </row>
    <row r="90" spans="1:13" ht="14.25" x14ac:dyDescent="0.2">
      <c r="A90" s="12" t="str">
        <f t="shared" si="5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>
        <f t="shared" si="6"/>
        <v>0</v>
      </c>
      <c r="M90" s="146">
        <f t="shared" si="7"/>
        <v>0</v>
      </c>
    </row>
    <row r="91" spans="1:13" ht="14.25" x14ac:dyDescent="0.2">
      <c r="A91" s="12" t="str">
        <f t="shared" si="5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>
        <f t="shared" si="6"/>
        <v>0</v>
      </c>
      <c r="M91" s="146">
        <f t="shared" si="7"/>
        <v>0</v>
      </c>
    </row>
    <row r="92" spans="1:13" ht="14.25" x14ac:dyDescent="0.2">
      <c r="A92" s="12" t="str">
        <f t="shared" si="5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>
        <f t="shared" si="6"/>
        <v>0</v>
      </c>
      <c r="M92" s="146">
        <f t="shared" si="7"/>
        <v>0</v>
      </c>
    </row>
    <row r="93" spans="1:13" ht="14.25" x14ac:dyDescent="0.2">
      <c r="A93" s="12" t="str">
        <f t="shared" si="5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>
        <f t="shared" si="6"/>
        <v>0</v>
      </c>
      <c r="M93" s="146">
        <f t="shared" si="7"/>
        <v>0</v>
      </c>
    </row>
    <row r="94" spans="1:13" ht="14.25" x14ac:dyDescent="0.2">
      <c r="A94" s="12" t="str">
        <f t="shared" si="5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>
        <f t="shared" si="6"/>
        <v>0</v>
      </c>
      <c r="M94" s="146">
        <f t="shared" si="7"/>
        <v>0</v>
      </c>
    </row>
    <row r="95" spans="1:13" ht="14.25" x14ac:dyDescent="0.2">
      <c r="A95" s="12" t="str">
        <f t="shared" si="5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>
        <f t="shared" si="6"/>
        <v>0</v>
      </c>
      <c r="M95" s="146">
        <f t="shared" si="7"/>
        <v>0</v>
      </c>
    </row>
    <row r="96" spans="1:13" ht="14.25" x14ac:dyDescent="0.2">
      <c r="A96" s="12" t="str">
        <f t="shared" si="5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>
        <f t="shared" si="6"/>
        <v>0</v>
      </c>
      <c r="M96" s="146">
        <f t="shared" si="7"/>
        <v>0</v>
      </c>
    </row>
    <row r="97" spans="1:13" ht="14.25" x14ac:dyDescent="0.2">
      <c r="A97" s="12" t="str">
        <f t="shared" si="5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>
        <f t="shared" si="6"/>
        <v>0</v>
      </c>
      <c r="M97" s="146">
        <f t="shared" si="7"/>
        <v>0</v>
      </c>
    </row>
    <row r="98" spans="1:13" ht="14.25" x14ac:dyDescent="0.2">
      <c r="A98" s="12" t="str">
        <f t="shared" si="5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>
        <f t="shared" si="6"/>
        <v>0</v>
      </c>
      <c r="M98" s="146">
        <f t="shared" si="7"/>
        <v>0</v>
      </c>
    </row>
    <row r="99" spans="1:13" ht="14.25" x14ac:dyDescent="0.2">
      <c r="A99" s="12" t="str">
        <f t="shared" si="5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>
        <f t="shared" si="6"/>
        <v>0</v>
      </c>
      <c r="M99" s="146">
        <f t="shared" si="7"/>
        <v>0</v>
      </c>
    </row>
    <row r="100" spans="1:13" ht="15" thickBot="1" x14ac:dyDescent="0.25">
      <c r="A100" s="12" t="str">
        <f t="shared" si="5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>
        <f t="shared" si="6"/>
        <v>0</v>
      </c>
      <c r="M100" s="146">
        <f t="shared" si="7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0" priority="187"/>
  </conditionalFormatting>
  <conditionalFormatting sqref="D35">
    <cfRule type="duplicateValues" dxfId="9" priority="1"/>
    <cfRule type="duplicateValues" dxfId="8" priority="2"/>
  </conditionalFormatting>
  <conditionalFormatting sqref="D46">
    <cfRule type="duplicateValues" dxfId="7" priority="185"/>
  </conditionalFormatting>
  <conditionalFormatting sqref="D49">
    <cfRule type="duplicateValues" dxfId="6" priority="186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7537-36EF-48DF-BE8D-8DF2F9D25F95}">
  <sheetPr>
    <tabColor theme="9"/>
  </sheetPr>
  <dimension ref="A1:P80"/>
  <sheetViews>
    <sheetView topLeftCell="A2" zoomScale="80" zoomScaleNormal="80" workbookViewId="0">
      <selection activeCell="F23" sqref="F23"/>
    </sheetView>
  </sheetViews>
  <sheetFormatPr defaultColWidth="9.140625" defaultRowHeight="12.75" x14ac:dyDescent="0.2"/>
  <cols>
    <col min="1" max="1" width="49.28515625" style="9" bestFit="1" customWidth="1"/>
    <col min="2" max="2" width="6.7109375" style="1" bestFit="1" customWidth="1"/>
    <col min="3" max="3" width="21.42578125" style="9" bestFit="1" customWidth="1"/>
    <col min="4" max="4" width="30.7109375" style="176" bestFit="1" customWidth="1"/>
    <col min="5" max="5" width="14.5703125" style="1" customWidth="1"/>
    <col min="6" max="6" width="16.5703125" style="9" bestFit="1" customWidth="1"/>
    <col min="7" max="9" width="8" style="1" bestFit="1" customWidth="1"/>
    <col min="10" max="10" width="12.85546875" style="1" bestFit="1" customWidth="1"/>
    <col min="11" max="11" width="12.85546875" style="1" customWidth="1"/>
    <col min="12" max="12" width="7" style="1" bestFit="1" customWidth="1"/>
    <col min="13" max="13" width="12.85546875" style="1" bestFit="1" customWidth="1"/>
    <col min="14" max="14" width="29.140625" style="1" bestFit="1" customWidth="1"/>
    <col min="15" max="16384" width="9.140625" style="9"/>
  </cols>
  <sheetData>
    <row r="1" spans="1:16" ht="22.5" customHeight="1" thickBot="1" x14ac:dyDescent="0.25">
      <c r="A1" s="205">
        <f>SUM(A2-1)</f>
        <v>53</v>
      </c>
      <c r="B1" s="454" t="s">
        <v>236</v>
      </c>
      <c r="C1" s="455"/>
      <c r="D1" s="7" t="s">
        <v>237</v>
      </c>
      <c r="E1" s="456" t="s">
        <v>298</v>
      </c>
      <c r="F1" s="457"/>
      <c r="G1" s="457"/>
      <c r="H1" s="457"/>
      <c r="I1" s="457"/>
      <c r="J1" s="8" t="s">
        <v>239</v>
      </c>
      <c r="K1" s="496" t="s">
        <v>299</v>
      </c>
      <c r="L1" s="497"/>
      <c r="M1" s="498"/>
      <c r="N1" s="8"/>
    </row>
    <row r="2" spans="1:16" ht="22.5" customHeight="1" thickBot="1" x14ac:dyDescent="0.25">
      <c r="A2" s="206">
        <f>COUNTA(_xlfn.UNIQUE(D6:D160))</f>
        <v>54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2"/>
      <c r="N2" s="10"/>
    </row>
    <row r="3" spans="1:16" ht="15.75" thickBot="1" x14ac:dyDescent="0.25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57"/>
      <c r="K3" s="464"/>
      <c r="L3" s="465" t="s">
        <v>250</v>
      </c>
      <c r="M3" s="468" t="s">
        <v>251</v>
      </c>
      <c r="N3" s="143" t="s">
        <v>300</v>
      </c>
    </row>
    <row r="4" spans="1:16" ht="15.75" thickBot="1" x14ac:dyDescent="0.25">
      <c r="A4" s="474"/>
      <c r="B4" s="477"/>
      <c r="C4" s="480"/>
      <c r="D4" s="482"/>
      <c r="E4" s="484"/>
      <c r="F4" s="463"/>
      <c r="G4" s="493" t="s">
        <v>253</v>
      </c>
      <c r="H4" s="492" t="s">
        <v>254</v>
      </c>
      <c r="I4" s="492" t="s">
        <v>255</v>
      </c>
      <c r="J4" s="482">
        <v>95</v>
      </c>
      <c r="K4" s="494">
        <v>105</v>
      </c>
      <c r="L4" s="466"/>
      <c r="M4" s="469"/>
      <c r="N4" s="11">
        <v>2</v>
      </c>
    </row>
    <row r="5" spans="1:16" ht="15.75" thickBot="1" x14ac:dyDescent="0.25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95"/>
      <c r="L5" s="467"/>
      <c r="M5" s="470"/>
      <c r="N5" s="313">
        <v>0</v>
      </c>
    </row>
    <row r="6" spans="1:16" ht="14.25" x14ac:dyDescent="0.2">
      <c r="A6" s="208" t="str">
        <f t="shared" ref="A6:A53" si="0">CONCATENATE(B6,C6,D6)</f>
        <v>105Isabelle CoxCounter Offer</v>
      </c>
      <c r="B6" s="209">
        <v>105</v>
      </c>
      <c r="C6" s="262" t="s">
        <v>301</v>
      </c>
      <c r="D6" s="262" t="s">
        <v>302</v>
      </c>
      <c r="E6" s="263"/>
      <c r="F6" s="264"/>
      <c r="G6" s="265"/>
      <c r="H6" s="266"/>
      <c r="I6" s="267"/>
      <c r="J6" s="268"/>
      <c r="K6" s="268">
        <v>4487</v>
      </c>
      <c r="L6" s="311">
        <v>1</v>
      </c>
      <c r="M6" s="352">
        <f t="shared" ref="M6:M57" si="1">IF(L6=1,7,IF(L6=2,6,IF(L6=3,5,IF(L6=4,4,IF(L6=5,3,IF(L6=6,2,IF(L6&gt;=6,1,0)))))))</f>
        <v>7</v>
      </c>
      <c r="N6" s="280">
        <f>SUM(M6+$N$5)*2</f>
        <v>14</v>
      </c>
      <c r="O6" s="31"/>
      <c r="P6" s="31"/>
    </row>
    <row r="7" spans="1:16" ht="14.25" x14ac:dyDescent="0.2">
      <c r="A7" s="204" t="str">
        <f t="shared" si="0"/>
        <v>105Caitlin WorthFingers Crossed</v>
      </c>
      <c r="B7" s="198">
        <v>105</v>
      </c>
      <c r="C7" s="269" t="s">
        <v>36</v>
      </c>
      <c r="D7" s="269" t="s">
        <v>37</v>
      </c>
      <c r="E7" s="201"/>
      <c r="F7" s="270"/>
      <c r="G7" s="271"/>
      <c r="H7" s="272"/>
      <c r="I7" s="273"/>
      <c r="J7" s="274"/>
      <c r="K7" s="274">
        <v>2969</v>
      </c>
      <c r="L7" s="310">
        <v>2</v>
      </c>
      <c r="M7" s="353">
        <f t="shared" si="1"/>
        <v>6</v>
      </c>
      <c r="N7" s="280">
        <f t="shared" ref="N7:N58" si="2">SUM(M7+$N$5)*2</f>
        <v>12</v>
      </c>
      <c r="O7" s="31"/>
      <c r="P7" s="31"/>
    </row>
    <row r="8" spans="1:16" ht="14.25" x14ac:dyDescent="0.2">
      <c r="A8" s="204" t="str">
        <f t="shared" si="0"/>
        <v>95Campbell BlackMissy</v>
      </c>
      <c r="B8" s="198">
        <v>95</v>
      </c>
      <c r="C8" s="269" t="s">
        <v>47</v>
      </c>
      <c r="D8" s="269" t="s">
        <v>48</v>
      </c>
      <c r="E8" s="276"/>
      <c r="F8" s="270"/>
      <c r="G8" s="277"/>
      <c r="H8" s="278"/>
      <c r="I8" s="275"/>
      <c r="J8" s="279">
        <v>4510</v>
      </c>
      <c r="K8" s="310"/>
      <c r="L8" s="310">
        <v>1</v>
      </c>
      <c r="M8" s="276">
        <f t="shared" si="1"/>
        <v>7</v>
      </c>
      <c r="N8" s="280">
        <f t="shared" si="2"/>
        <v>14</v>
      </c>
      <c r="O8" s="31"/>
      <c r="P8" s="31"/>
    </row>
    <row r="9" spans="1:16" ht="14.25" x14ac:dyDescent="0.2">
      <c r="A9" s="204" t="str">
        <f t="shared" si="0"/>
        <v>95Dan WieseBiara Flyer</v>
      </c>
      <c r="B9" s="198">
        <v>95</v>
      </c>
      <c r="C9" s="269" t="s">
        <v>270</v>
      </c>
      <c r="D9" s="269" t="s">
        <v>271</v>
      </c>
      <c r="E9" s="276"/>
      <c r="F9" s="270"/>
      <c r="G9" s="278"/>
      <c r="H9" s="272"/>
      <c r="I9" s="275"/>
      <c r="J9" s="279">
        <v>4488</v>
      </c>
      <c r="K9" s="310"/>
      <c r="L9" s="310">
        <v>2</v>
      </c>
      <c r="M9" s="276">
        <f t="shared" si="1"/>
        <v>6</v>
      </c>
      <c r="N9" s="280">
        <f t="shared" si="2"/>
        <v>12</v>
      </c>
      <c r="O9" s="31"/>
      <c r="P9" s="31"/>
    </row>
    <row r="10" spans="1:16" ht="14.25" x14ac:dyDescent="0.2">
      <c r="A10" s="204" t="str">
        <f t="shared" si="0"/>
        <v>95Bill WieseThree Votes</v>
      </c>
      <c r="B10" s="198">
        <v>95</v>
      </c>
      <c r="C10" s="269" t="s">
        <v>272</v>
      </c>
      <c r="D10" s="269" t="s">
        <v>273</v>
      </c>
      <c r="E10" s="276"/>
      <c r="F10" s="270"/>
      <c r="G10" s="278"/>
      <c r="H10" s="272"/>
      <c r="I10" s="275"/>
      <c r="J10" s="279">
        <v>3861.9999999999995</v>
      </c>
      <c r="K10" s="310"/>
      <c r="L10" s="310">
        <v>3</v>
      </c>
      <c r="M10" s="276">
        <f t="shared" si="1"/>
        <v>5</v>
      </c>
      <c r="N10" s="280">
        <f t="shared" si="2"/>
        <v>10</v>
      </c>
      <c r="O10" s="31"/>
      <c r="P10" s="31"/>
    </row>
    <row r="11" spans="1:16" ht="14.25" x14ac:dyDescent="0.2">
      <c r="A11" s="204" t="str">
        <f t="shared" si="0"/>
        <v>95Felicity EricssonRoyal Prestige</v>
      </c>
      <c r="B11" s="198">
        <v>95</v>
      </c>
      <c r="C11" s="269" t="s">
        <v>303</v>
      </c>
      <c r="D11" s="269" t="s">
        <v>304</v>
      </c>
      <c r="E11" s="276"/>
      <c r="F11" s="270"/>
      <c r="G11" s="277"/>
      <c r="H11" s="278"/>
      <c r="I11" s="275"/>
      <c r="J11" s="279">
        <v>4003.0000000000005</v>
      </c>
      <c r="K11" s="310"/>
      <c r="L11" s="310">
        <v>1</v>
      </c>
      <c r="M11" s="276">
        <f t="shared" si="1"/>
        <v>7</v>
      </c>
      <c r="N11" s="280">
        <f t="shared" si="2"/>
        <v>14</v>
      </c>
      <c r="O11" s="31"/>
      <c r="P11" s="31"/>
    </row>
    <row r="12" spans="1:16" ht="14.25" x14ac:dyDescent="0.2">
      <c r="A12" s="204" t="str">
        <f t="shared" si="0"/>
        <v>95Emma WieseValentino Man</v>
      </c>
      <c r="B12" s="198">
        <v>95</v>
      </c>
      <c r="C12" s="269" t="s">
        <v>291</v>
      </c>
      <c r="D12" s="269" t="s">
        <v>292</v>
      </c>
      <c r="E12" s="276"/>
      <c r="F12" s="270"/>
      <c r="G12" s="278"/>
      <c r="H12" s="278"/>
      <c r="I12" s="272"/>
      <c r="J12" s="279">
        <v>3345.9999999999995</v>
      </c>
      <c r="K12" s="310"/>
      <c r="L12" s="310">
        <v>2</v>
      </c>
      <c r="M12" s="276">
        <f t="shared" si="1"/>
        <v>6</v>
      </c>
      <c r="N12" s="280">
        <f t="shared" si="2"/>
        <v>12</v>
      </c>
      <c r="O12" s="31"/>
      <c r="P12" s="31"/>
    </row>
    <row r="13" spans="1:16" ht="14.25" x14ac:dyDescent="0.2">
      <c r="A13" s="204" t="str">
        <f t="shared" si="0"/>
        <v>95Gabby WellsBalmax</v>
      </c>
      <c r="B13" s="198">
        <v>95</v>
      </c>
      <c r="C13" s="269" t="s">
        <v>33</v>
      </c>
      <c r="D13" s="269" t="s">
        <v>34</v>
      </c>
      <c r="E13" s="276"/>
      <c r="F13" s="270"/>
      <c r="G13" s="278"/>
      <c r="H13" s="272"/>
      <c r="I13" s="275"/>
      <c r="J13" s="279"/>
      <c r="K13" s="310"/>
      <c r="L13" s="310"/>
      <c r="M13" s="276">
        <f t="shared" si="1"/>
        <v>0</v>
      </c>
      <c r="N13" s="280">
        <f t="shared" si="2"/>
        <v>0</v>
      </c>
      <c r="O13" s="31"/>
      <c r="P13" s="31"/>
    </row>
    <row r="14" spans="1:16" ht="14.25" x14ac:dyDescent="0.2">
      <c r="A14" s="204" t="str">
        <f t="shared" si="0"/>
        <v>85Ryan FrantomNewhope Sparks Fly</v>
      </c>
      <c r="B14" s="198">
        <v>85</v>
      </c>
      <c r="C14" s="269" t="s">
        <v>43</v>
      </c>
      <c r="D14" s="269" t="s">
        <v>44</v>
      </c>
      <c r="E14" s="276"/>
      <c r="F14" s="270"/>
      <c r="G14" s="278"/>
      <c r="H14" s="272"/>
      <c r="I14" s="275">
        <v>4066</v>
      </c>
      <c r="J14" s="279"/>
      <c r="K14" s="310"/>
      <c r="L14" s="310">
        <v>1</v>
      </c>
      <c r="M14" s="276">
        <v>7</v>
      </c>
      <c r="N14" s="280">
        <f t="shared" si="2"/>
        <v>14</v>
      </c>
      <c r="O14" s="31"/>
      <c r="P14" s="31"/>
    </row>
    <row r="15" spans="1:16" ht="14.25" x14ac:dyDescent="0.2">
      <c r="A15" s="204" t="str">
        <f t="shared" si="0"/>
        <v>85Kaitlyn BrownMellandra Touch of Class</v>
      </c>
      <c r="B15" s="198">
        <v>85</v>
      </c>
      <c r="C15" s="269" t="s">
        <v>305</v>
      </c>
      <c r="D15" s="269" t="s">
        <v>306</v>
      </c>
      <c r="E15" s="276"/>
      <c r="F15" s="270"/>
      <c r="G15" s="278"/>
      <c r="H15" s="272"/>
      <c r="I15" s="275">
        <v>3800</v>
      </c>
      <c r="J15" s="279"/>
      <c r="K15" s="310"/>
      <c r="L15" s="310">
        <v>1</v>
      </c>
      <c r="M15" s="276">
        <v>7</v>
      </c>
      <c r="N15" s="280">
        <f t="shared" si="2"/>
        <v>14</v>
      </c>
      <c r="O15" s="31"/>
      <c r="P15" s="31"/>
    </row>
    <row r="16" spans="1:16" ht="14.25" x14ac:dyDescent="0.2">
      <c r="A16" s="204" t="str">
        <f t="shared" si="0"/>
        <v>85Mikayla OwenRebel Flight</v>
      </c>
      <c r="B16" s="198">
        <v>85</v>
      </c>
      <c r="C16" s="269" t="s">
        <v>59</v>
      </c>
      <c r="D16" s="269" t="s">
        <v>60</v>
      </c>
      <c r="E16" s="276"/>
      <c r="F16" s="270"/>
      <c r="G16" s="278"/>
      <c r="H16" s="272"/>
      <c r="I16" s="275">
        <v>3507.9999999999995</v>
      </c>
      <c r="J16" s="279"/>
      <c r="K16" s="310"/>
      <c r="L16" s="310">
        <v>2</v>
      </c>
      <c r="M16" s="276">
        <v>6</v>
      </c>
      <c r="N16" s="280">
        <f t="shared" si="2"/>
        <v>12</v>
      </c>
      <c r="O16" s="31"/>
      <c r="P16" s="31"/>
    </row>
    <row r="17" spans="1:16" ht="14.25" x14ac:dyDescent="0.2">
      <c r="A17" s="204" t="str">
        <f t="shared" si="0"/>
        <v>85Ellie SteeleBryceana Wildest Dreams</v>
      </c>
      <c r="B17" s="198">
        <v>85</v>
      </c>
      <c r="C17" s="269" t="s">
        <v>80</v>
      </c>
      <c r="D17" s="269" t="s">
        <v>81</v>
      </c>
      <c r="E17" s="276"/>
      <c r="F17" s="270"/>
      <c r="G17" s="277"/>
      <c r="H17" s="278"/>
      <c r="I17" s="275">
        <v>3810.0000000000005</v>
      </c>
      <c r="J17" s="279"/>
      <c r="K17" s="310"/>
      <c r="L17" s="310">
        <v>1</v>
      </c>
      <c r="M17" s="276">
        <v>7</v>
      </c>
      <c r="N17" s="280">
        <f t="shared" si="2"/>
        <v>14</v>
      </c>
      <c r="O17" s="31"/>
      <c r="P17" s="31"/>
    </row>
    <row r="18" spans="1:16" ht="14.25" x14ac:dyDescent="0.2">
      <c r="A18" s="204" t="str">
        <f t="shared" si="0"/>
        <v>70Stella BrownBrayside Forever After</v>
      </c>
      <c r="B18" s="198">
        <v>70</v>
      </c>
      <c r="C18" s="269" t="s">
        <v>307</v>
      </c>
      <c r="D18" s="269" t="s">
        <v>308</v>
      </c>
      <c r="E18" s="276"/>
      <c r="F18" s="270"/>
      <c r="G18" s="277"/>
      <c r="H18" s="31">
        <v>3813</v>
      </c>
      <c r="I18" s="275"/>
      <c r="J18" s="279"/>
      <c r="K18" s="310"/>
      <c r="L18" s="310">
        <v>1</v>
      </c>
      <c r="M18" s="276">
        <f t="shared" si="1"/>
        <v>7</v>
      </c>
      <c r="N18" s="280">
        <f t="shared" si="2"/>
        <v>14</v>
      </c>
      <c r="O18" s="31"/>
      <c r="P18" s="31"/>
    </row>
    <row r="19" spans="1:16" ht="14.25" x14ac:dyDescent="0.2">
      <c r="A19" s="204" t="str">
        <f t="shared" si="0"/>
        <v>70Willow HawkinsRagnar Lothbrok</v>
      </c>
      <c r="B19" s="198">
        <v>70</v>
      </c>
      <c r="C19" s="269" t="s">
        <v>309</v>
      </c>
      <c r="D19" s="269" t="s">
        <v>310</v>
      </c>
      <c r="E19" s="276"/>
      <c r="F19" s="270"/>
      <c r="G19" s="278"/>
      <c r="H19" s="272">
        <v>3622.0000000000009</v>
      </c>
      <c r="I19" s="275"/>
      <c r="J19" s="279"/>
      <c r="K19" s="310"/>
      <c r="L19" s="310">
        <v>2</v>
      </c>
      <c r="M19" s="276">
        <f t="shared" si="1"/>
        <v>6</v>
      </c>
      <c r="N19" s="280">
        <f t="shared" si="2"/>
        <v>12</v>
      </c>
      <c r="O19" s="31"/>
      <c r="P19" s="31"/>
    </row>
    <row r="20" spans="1:16" ht="14.25" x14ac:dyDescent="0.2">
      <c r="A20" s="204" t="str">
        <f t="shared" si="0"/>
        <v>70Taiah CurtisEydis</v>
      </c>
      <c r="B20" s="198">
        <v>70</v>
      </c>
      <c r="C20" s="269" t="s">
        <v>311</v>
      </c>
      <c r="D20" s="269" t="s">
        <v>312</v>
      </c>
      <c r="E20" s="276"/>
      <c r="F20" s="270"/>
      <c r="G20" s="277"/>
      <c r="H20" s="278">
        <v>3355.0000000000014</v>
      </c>
      <c r="I20" s="275"/>
      <c r="J20" s="279"/>
      <c r="K20" s="310"/>
      <c r="L20" s="310">
        <v>3</v>
      </c>
      <c r="M20" s="276">
        <f t="shared" si="1"/>
        <v>5</v>
      </c>
      <c r="N20" s="280">
        <f t="shared" si="2"/>
        <v>10</v>
      </c>
      <c r="O20" s="31"/>
      <c r="P20" s="31"/>
    </row>
    <row r="21" spans="1:16" ht="14.25" x14ac:dyDescent="0.2">
      <c r="A21" s="204" t="str">
        <f t="shared" si="0"/>
        <v>70Emmi KnealeMiss Miracle</v>
      </c>
      <c r="B21" s="198">
        <v>70</v>
      </c>
      <c r="C21" s="269" t="s">
        <v>61</v>
      </c>
      <c r="D21" s="269" t="s">
        <v>71</v>
      </c>
      <c r="E21" s="276"/>
      <c r="F21" s="270"/>
      <c r="G21" s="277"/>
      <c r="H21" s="278">
        <v>3347.9999999999991</v>
      </c>
      <c r="I21" s="275"/>
      <c r="J21" s="279"/>
      <c r="K21" s="310"/>
      <c r="L21" s="310">
        <v>4</v>
      </c>
      <c r="M21" s="276">
        <f t="shared" si="1"/>
        <v>4</v>
      </c>
      <c r="N21" s="280">
        <f t="shared" si="2"/>
        <v>8</v>
      </c>
      <c r="O21" s="31"/>
      <c r="P21" s="31"/>
    </row>
    <row r="22" spans="1:16" ht="14.25" x14ac:dyDescent="0.2">
      <c r="A22" s="204" t="str">
        <f t="shared" si="0"/>
        <v>70Zarli CurtisProtectable</v>
      </c>
      <c r="B22" s="198">
        <v>70</v>
      </c>
      <c r="C22" s="269" t="s">
        <v>313</v>
      </c>
      <c r="D22" s="269" t="s">
        <v>314</v>
      </c>
      <c r="E22" s="276"/>
      <c r="F22" s="270"/>
      <c r="G22" s="277"/>
      <c r="H22" s="278">
        <v>2882.0000000000009</v>
      </c>
      <c r="I22" s="275"/>
      <c r="J22" s="279"/>
      <c r="K22" s="310"/>
      <c r="L22" s="310">
        <v>5</v>
      </c>
      <c r="M22" s="276">
        <f t="shared" si="1"/>
        <v>3</v>
      </c>
      <c r="N22" s="280">
        <f t="shared" si="2"/>
        <v>6</v>
      </c>
      <c r="O22" s="31"/>
      <c r="P22" s="31"/>
    </row>
    <row r="23" spans="1:16" ht="14.25" x14ac:dyDescent="0.2">
      <c r="A23" s="204" t="str">
        <f t="shared" si="0"/>
        <v>70Ivy ColebrookPixie</v>
      </c>
      <c r="B23" s="198">
        <v>70</v>
      </c>
      <c r="C23" s="269" t="s">
        <v>315</v>
      </c>
      <c r="D23" s="269" t="s">
        <v>316</v>
      </c>
      <c r="E23" s="276"/>
      <c r="F23" s="270"/>
      <c r="G23" s="277"/>
      <c r="H23" s="278">
        <v>2874.9999999999991</v>
      </c>
      <c r="I23" s="275"/>
      <c r="J23" s="279"/>
      <c r="K23" s="310"/>
      <c r="L23" s="310">
        <v>6</v>
      </c>
      <c r="M23" s="276">
        <f t="shared" si="1"/>
        <v>2</v>
      </c>
      <c r="N23" s="280">
        <f t="shared" si="2"/>
        <v>4</v>
      </c>
      <c r="O23" s="31"/>
      <c r="P23" s="31"/>
    </row>
    <row r="24" spans="1:16" ht="14.25" x14ac:dyDescent="0.2">
      <c r="A24" s="204" t="str">
        <f t="shared" si="0"/>
        <v>70Imogen O'HehirLuvash Cassie</v>
      </c>
      <c r="B24" s="198">
        <v>70</v>
      </c>
      <c r="C24" s="269" t="s">
        <v>317</v>
      </c>
      <c r="D24" s="269" t="s">
        <v>318</v>
      </c>
      <c r="E24" s="276"/>
      <c r="F24" s="270"/>
      <c r="G24" s="277"/>
      <c r="H24" s="278">
        <v>2718.9999999999991</v>
      </c>
      <c r="I24" s="275"/>
      <c r="J24" s="279"/>
      <c r="K24" s="310"/>
      <c r="L24" s="310">
        <v>7</v>
      </c>
      <c r="M24" s="276">
        <f t="shared" si="1"/>
        <v>1</v>
      </c>
      <c r="N24" s="280">
        <f t="shared" si="2"/>
        <v>2</v>
      </c>
      <c r="O24" s="31"/>
      <c r="P24" s="31"/>
    </row>
    <row r="25" spans="1:16" ht="14.25" x14ac:dyDescent="0.2">
      <c r="A25" s="204" t="str">
        <f t="shared" si="0"/>
        <v>70Zara OfficerLimehill Royal Jester</v>
      </c>
      <c r="B25" s="198">
        <v>70</v>
      </c>
      <c r="C25" s="269" t="s">
        <v>319</v>
      </c>
      <c r="D25" s="269" t="s">
        <v>320</v>
      </c>
      <c r="E25" s="276"/>
      <c r="F25" s="270"/>
      <c r="G25" s="277"/>
      <c r="H25" s="278">
        <v>4095</v>
      </c>
      <c r="I25" s="275"/>
      <c r="J25" s="279"/>
      <c r="K25" s="310"/>
      <c r="L25" s="310">
        <v>1</v>
      </c>
      <c r="M25" s="276">
        <f t="shared" si="1"/>
        <v>7</v>
      </c>
      <c r="N25" s="280">
        <f t="shared" si="2"/>
        <v>14</v>
      </c>
      <c r="O25" s="31"/>
      <c r="P25" s="31"/>
    </row>
    <row r="26" spans="1:16" ht="14.25" x14ac:dyDescent="0.2">
      <c r="A26" s="204" t="str">
        <f t="shared" si="0"/>
        <v>70Ruth ElsegoodKarlinda Gusimmons</v>
      </c>
      <c r="B26" s="198">
        <v>70</v>
      </c>
      <c r="C26" s="269" t="s">
        <v>268</v>
      </c>
      <c r="D26" s="269" t="s">
        <v>321</v>
      </c>
      <c r="E26" s="276"/>
      <c r="F26" s="270"/>
      <c r="G26" s="277"/>
      <c r="H26" s="278">
        <v>3925</v>
      </c>
      <c r="I26" s="275"/>
      <c r="J26" s="279"/>
      <c r="K26" s="310"/>
      <c r="L26" s="310">
        <v>2</v>
      </c>
      <c r="M26" s="276">
        <f t="shared" si="1"/>
        <v>6</v>
      </c>
      <c r="N26" s="280">
        <f t="shared" si="2"/>
        <v>12</v>
      </c>
      <c r="O26" s="31"/>
      <c r="P26" s="31"/>
    </row>
    <row r="27" spans="1:16" ht="14.25" x14ac:dyDescent="0.2">
      <c r="A27" s="204" t="str">
        <f t="shared" si="0"/>
        <v>70Sophie MoseyGordon Park Capriccio</v>
      </c>
      <c r="B27" s="198">
        <v>70</v>
      </c>
      <c r="C27" s="269" t="s">
        <v>322</v>
      </c>
      <c r="D27" s="269" t="s">
        <v>79</v>
      </c>
      <c r="E27" s="276"/>
      <c r="F27" s="270"/>
      <c r="G27" s="277"/>
      <c r="H27" s="278">
        <v>3546.9999999999986</v>
      </c>
      <c r="I27" s="275"/>
      <c r="J27" s="279"/>
      <c r="K27" s="310"/>
      <c r="L27" s="310">
        <v>3</v>
      </c>
      <c r="M27" s="276">
        <f t="shared" si="1"/>
        <v>5</v>
      </c>
      <c r="N27" s="280">
        <f t="shared" si="2"/>
        <v>10</v>
      </c>
      <c r="O27" s="31"/>
      <c r="P27" s="31"/>
    </row>
    <row r="28" spans="1:16" ht="15" thickBot="1" x14ac:dyDescent="0.25">
      <c r="A28" s="207" t="str">
        <f t="shared" si="0"/>
        <v>70Willow BennettBeelo-Bi Thorpedo</v>
      </c>
      <c r="B28" s="198">
        <v>70</v>
      </c>
      <c r="C28" s="269" t="s">
        <v>323</v>
      </c>
      <c r="D28" s="306" t="s">
        <v>324</v>
      </c>
      <c r="E28" s="276"/>
      <c r="F28" s="270"/>
      <c r="G28" s="277"/>
      <c r="H28" s="275">
        <v>3494.9999999999991</v>
      </c>
      <c r="I28" s="275"/>
      <c r="J28" s="310"/>
      <c r="K28" s="310"/>
      <c r="L28" s="276">
        <v>4</v>
      </c>
      <c r="M28" s="276">
        <f t="shared" si="1"/>
        <v>4</v>
      </c>
      <c r="N28" s="280">
        <f t="shared" si="2"/>
        <v>8</v>
      </c>
      <c r="O28" s="31"/>
      <c r="P28" s="31"/>
    </row>
    <row r="29" spans="1:16" ht="14.25" x14ac:dyDescent="0.2">
      <c r="A29" s="203" t="str">
        <f t="shared" si="0"/>
        <v>60Jace Budd-DoyleChariles Playinacre</v>
      </c>
      <c r="B29" s="198">
        <v>60</v>
      </c>
      <c r="C29" s="14" t="s">
        <v>107</v>
      </c>
      <c r="D29" s="15" t="s">
        <v>108</v>
      </c>
      <c r="E29" s="307"/>
      <c r="F29" s="293"/>
      <c r="G29" s="13"/>
      <c r="H29" s="28">
        <v>4153.0000000000009</v>
      </c>
      <c r="I29" s="28"/>
      <c r="J29" s="294"/>
      <c r="K29" s="310"/>
      <c r="L29" s="292">
        <v>1</v>
      </c>
      <c r="M29" s="276">
        <f t="shared" si="1"/>
        <v>7</v>
      </c>
      <c r="N29" s="280">
        <f t="shared" si="2"/>
        <v>14</v>
      </c>
    </row>
    <row r="30" spans="1:16" ht="14.25" x14ac:dyDescent="0.2">
      <c r="A30" s="204" t="str">
        <f t="shared" si="0"/>
        <v>60Kate BannerOver the Rainbow</v>
      </c>
      <c r="B30" s="198">
        <v>60</v>
      </c>
      <c r="C30" s="14" t="s">
        <v>124</v>
      </c>
      <c r="D30" s="15" t="s">
        <v>325</v>
      </c>
      <c r="E30" s="307"/>
      <c r="F30" s="293"/>
      <c r="G30" s="13"/>
      <c r="H30" s="13">
        <v>4149</v>
      </c>
      <c r="I30" s="28"/>
      <c r="J30" s="30"/>
      <c r="K30" s="17"/>
      <c r="L30" s="17">
        <v>1</v>
      </c>
      <c r="M30" s="199">
        <f t="shared" si="1"/>
        <v>7</v>
      </c>
      <c r="N30" s="280">
        <f t="shared" si="2"/>
        <v>14</v>
      </c>
    </row>
    <row r="31" spans="1:16" ht="14.25" x14ac:dyDescent="0.2">
      <c r="A31" s="204" t="str">
        <f t="shared" si="0"/>
        <v>60Tameaka SmithClare Downs Gandalf</v>
      </c>
      <c r="B31" s="198">
        <v>60</v>
      </c>
      <c r="C31" s="14" t="s">
        <v>326</v>
      </c>
      <c r="D31" s="15" t="s">
        <v>327</v>
      </c>
      <c r="E31" s="307"/>
      <c r="F31" s="293"/>
      <c r="G31" s="13"/>
      <c r="H31" s="13">
        <v>3741.9999999999991</v>
      </c>
      <c r="I31" s="28"/>
      <c r="J31" s="30"/>
      <c r="K31" s="17"/>
      <c r="L31" s="17">
        <v>2</v>
      </c>
      <c r="M31" s="199">
        <f t="shared" si="1"/>
        <v>6</v>
      </c>
      <c r="N31" s="280">
        <f t="shared" si="2"/>
        <v>12</v>
      </c>
    </row>
    <row r="32" spans="1:16" ht="14.25" x14ac:dyDescent="0.2">
      <c r="A32" s="204" t="str">
        <f t="shared" si="0"/>
        <v>60Emily MaxwellEddie</v>
      </c>
      <c r="B32" s="198">
        <v>60</v>
      </c>
      <c r="C32" s="14" t="s">
        <v>283</v>
      </c>
      <c r="D32" s="15" t="s">
        <v>328</v>
      </c>
      <c r="E32" s="307"/>
      <c r="F32" s="293"/>
      <c r="G32" s="13"/>
      <c r="H32" s="13">
        <v>3604.0000000000009</v>
      </c>
      <c r="I32" s="28"/>
      <c r="J32" s="30"/>
      <c r="K32" s="17"/>
      <c r="L32" s="17">
        <v>3</v>
      </c>
      <c r="M32" s="199">
        <f t="shared" si="1"/>
        <v>5</v>
      </c>
      <c r="N32" s="280">
        <f t="shared" si="2"/>
        <v>10</v>
      </c>
    </row>
    <row r="33" spans="1:14" ht="14.25" x14ac:dyDescent="0.2">
      <c r="A33" s="204" t="str">
        <f t="shared" si="0"/>
        <v>60Sophie ApplebyPenley Marco Polo</v>
      </c>
      <c r="B33" s="198">
        <v>60</v>
      </c>
      <c r="C33" s="14" t="s">
        <v>329</v>
      </c>
      <c r="D33" s="15" t="s">
        <v>330</v>
      </c>
      <c r="E33" s="307"/>
      <c r="F33" s="293"/>
      <c r="G33" s="13"/>
      <c r="H33" s="13">
        <v>3547</v>
      </c>
      <c r="I33" s="28"/>
      <c r="J33" s="30"/>
      <c r="K33" s="17"/>
      <c r="L33" s="17">
        <v>4</v>
      </c>
      <c r="M33" s="199">
        <f t="shared" si="1"/>
        <v>4</v>
      </c>
      <c r="N33" s="280">
        <f t="shared" si="2"/>
        <v>8</v>
      </c>
    </row>
    <row r="34" spans="1:14" ht="14.25" x14ac:dyDescent="0.2">
      <c r="A34" s="204" t="str">
        <f t="shared" si="0"/>
        <v>60Jasmine FisherMaraahn El Shamae</v>
      </c>
      <c r="B34" s="198">
        <v>60</v>
      </c>
      <c r="C34" s="14" t="s">
        <v>331</v>
      </c>
      <c r="D34" s="15" t="s">
        <v>332</v>
      </c>
      <c r="E34" s="307"/>
      <c r="F34" s="293"/>
      <c r="G34" s="13"/>
      <c r="H34" s="13">
        <v>3498</v>
      </c>
      <c r="I34" s="28"/>
      <c r="J34" s="30"/>
      <c r="K34" s="17"/>
      <c r="L34" s="17">
        <v>5</v>
      </c>
      <c r="M34" s="199">
        <f t="shared" si="1"/>
        <v>3</v>
      </c>
      <c r="N34" s="280">
        <f t="shared" si="2"/>
        <v>6</v>
      </c>
    </row>
    <row r="35" spans="1:14" ht="14.25" x14ac:dyDescent="0.2">
      <c r="A35" s="204" t="str">
        <f t="shared" si="0"/>
        <v>60Sienna McKimmRio Cambria Integrity</v>
      </c>
      <c r="B35" s="198">
        <v>60</v>
      </c>
      <c r="C35" s="14" t="s">
        <v>333</v>
      </c>
      <c r="D35" s="15" t="s">
        <v>334</v>
      </c>
      <c r="E35" s="307"/>
      <c r="F35" s="293"/>
      <c r="G35" s="13"/>
      <c r="H35" s="13">
        <v>3356.0000000000009</v>
      </c>
      <c r="I35" s="28"/>
      <c r="J35" s="30"/>
      <c r="K35" s="17"/>
      <c r="L35" s="17">
        <v>6</v>
      </c>
      <c r="M35" s="199">
        <f t="shared" si="1"/>
        <v>2</v>
      </c>
      <c r="N35" s="280">
        <f t="shared" si="2"/>
        <v>4</v>
      </c>
    </row>
    <row r="36" spans="1:14" ht="14.25" x14ac:dyDescent="0.2">
      <c r="A36" s="204" t="str">
        <f t="shared" si="0"/>
        <v>60Hannah SteinhoffWillowie Wild Child</v>
      </c>
      <c r="B36" s="198">
        <v>60</v>
      </c>
      <c r="C36" s="14" t="s">
        <v>335</v>
      </c>
      <c r="D36" s="15" t="s">
        <v>336</v>
      </c>
      <c r="E36" s="307"/>
      <c r="F36" s="293"/>
      <c r="G36" s="13"/>
      <c r="H36" s="13">
        <v>3088.9999999999995</v>
      </c>
      <c r="I36" s="28"/>
      <c r="J36" s="30"/>
      <c r="K36" s="17"/>
      <c r="L36" s="17">
        <v>7</v>
      </c>
      <c r="M36" s="199">
        <f t="shared" si="1"/>
        <v>1</v>
      </c>
      <c r="N36" s="280">
        <f t="shared" si="2"/>
        <v>2</v>
      </c>
    </row>
    <row r="37" spans="1:14" ht="14.25" x14ac:dyDescent="0.2">
      <c r="A37" s="204" t="str">
        <f t="shared" si="0"/>
        <v>60Becky StrideMakuta</v>
      </c>
      <c r="B37" s="198">
        <v>60</v>
      </c>
      <c r="C37" s="14" t="s">
        <v>95</v>
      </c>
      <c r="D37" s="15" t="s">
        <v>337</v>
      </c>
      <c r="E37" s="307"/>
      <c r="F37" s="293"/>
      <c r="G37" s="13"/>
      <c r="H37" s="13">
        <v>2964</v>
      </c>
      <c r="I37" s="28"/>
      <c r="J37" s="30"/>
      <c r="K37" s="17"/>
      <c r="L37" s="17">
        <v>8</v>
      </c>
      <c r="M37" s="199">
        <f t="shared" si="1"/>
        <v>1</v>
      </c>
      <c r="N37" s="280">
        <f t="shared" si="2"/>
        <v>2</v>
      </c>
    </row>
    <row r="38" spans="1:14" ht="14.25" x14ac:dyDescent="0.2">
      <c r="A38" s="204" t="str">
        <f t="shared" si="0"/>
        <v>60Koa DoyleMaddilyn</v>
      </c>
      <c r="B38" s="198">
        <v>60</v>
      </c>
      <c r="C38" s="14" t="s">
        <v>83</v>
      </c>
      <c r="D38" s="15" t="s">
        <v>100</v>
      </c>
      <c r="E38" s="307"/>
      <c r="F38" s="293"/>
      <c r="G38" s="13"/>
      <c r="H38" s="13">
        <v>4013</v>
      </c>
      <c r="I38" s="28"/>
      <c r="J38" s="30"/>
      <c r="K38" s="17"/>
      <c r="L38" s="17">
        <v>1</v>
      </c>
      <c r="M38" s="199">
        <f t="shared" si="1"/>
        <v>7</v>
      </c>
      <c r="N38" s="280">
        <f t="shared" si="2"/>
        <v>14</v>
      </c>
    </row>
    <row r="39" spans="1:14" ht="14.25" x14ac:dyDescent="0.2">
      <c r="A39" s="204" t="str">
        <f t="shared" si="0"/>
        <v>60Seren EspositoBeelo-Bi Golden Girl</v>
      </c>
      <c r="B39" s="198">
        <v>60</v>
      </c>
      <c r="C39" s="14" t="s">
        <v>129</v>
      </c>
      <c r="D39" s="15" t="s">
        <v>338</v>
      </c>
      <c r="E39" s="307"/>
      <c r="F39" s="293"/>
      <c r="G39" s="13"/>
      <c r="H39" s="13">
        <v>3508.9999999999991</v>
      </c>
      <c r="I39" s="28"/>
      <c r="J39" s="30"/>
      <c r="K39" s="17"/>
      <c r="L39" s="17">
        <v>2</v>
      </c>
      <c r="M39" s="199">
        <f t="shared" si="1"/>
        <v>6</v>
      </c>
      <c r="N39" s="280">
        <f t="shared" si="2"/>
        <v>12</v>
      </c>
    </row>
    <row r="40" spans="1:14" ht="14.25" x14ac:dyDescent="0.2">
      <c r="A40" s="204" t="str">
        <f t="shared" si="0"/>
        <v>60Elaria AtheisWildwood Beyond Paradise</v>
      </c>
      <c r="B40" s="198">
        <v>60</v>
      </c>
      <c r="C40" s="14" t="s">
        <v>126</v>
      </c>
      <c r="D40" s="196" t="s">
        <v>127</v>
      </c>
      <c r="E40" s="307"/>
      <c r="F40" s="293"/>
      <c r="G40" s="13"/>
      <c r="H40" s="13">
        <v>3498.9999999999973</v>
      </c>
      <c r="I40" s="28"/>
      <c r="J40" s="30"/>
      <c r="K40" s="17"/>
      <c r="L40" s="17">
        <v>3</v>
      </c>
      <c r="M40" s="199">
        <f t="shared" si="1"/>
        <v>5</v>
      </c>
      <c r="N40" s="280">
        <f t="shared" si="2"/>
        <v>10</v>
      </c>
    </row>
    <row r="41" spans="1:14" ht="14.25" x14ac:dyDescent="0.2">
      <c r="A41" s="204" t="str">
        <f t="shared" si="0"/>
        <v>60Molly HillSassy but Classy</v>
      </c>
      <c r="B41" s="198">
        <v>60</v>
      </c>
      <c r="C41" s="14" t="s">
        <v>339</v>
      </c>
      <c r="D41" s="15" t="s">
        <v>340</v>
      </c>
      <c r="E41" s="307"/>
      <c r="F41" s="293"/>
      <c r="G41" s="13"/>
      <c r="H41" s="13">
        <v>3426.0000000000009</v>
      </c>
      <c r="I41" s="28"/>
      <c r="J41" s="30"/>
      <c r="K41" s="17"/>
      <c r="L41" s="17">
        <v>4</v>
      </c>
      <c r="M41" s="199">
        <f t="shared" si="1"/>
        <v>4</v>
      </c>
      <c r="N41" s="280">
        <f t="shared" si="2"/>
        <v>8</v>
      </c>
    </row>
    <row r="42" spans="1:14" ht="14.25" x14ac:dyDescent="0.2">
      <c r="A42" s="204" t="str">
        <f t="shared" si="0"/>
        <v>60Sara ScottSalisbury Magic Affair</v>
      </c>
      <c r="B42" s="198">
        <v>60</v>
      </c>
      <c r="C42" s="14" t="s">
        <v>341</v>
      </c>
      <c r="D42" s="196" t="s">
        <v>342</v>
      </c>
      <c r="E42" s="307"/>
      <c r="F42" s="293"/>
      <c r="G42" s="13"/>
      <c r="H42" s="13">
        <v>3200.0000000000018</v>
      </c>
      <c r="I42" s="28"/>
      <c r="J42" s="30"/>
      <c r="K42" s="17"/>
      <c r="L42" s="17">
        <v>5</v>
      </c>
      <c r="M42" s="199">
        <f t="shared" si="1"/>
        <v>3</v>
      </c>
      <c r="N42" s="280">
        <f t="shared" si="2"/>
        <v>6</v>
      </c>
    </row>
    <row r="43" spans="1:14" ht="14.25" x14ac:dyDescent="0.2">
      <c r="A43" s="204" t="str">
        <f t="shared" si="0"/>
        <v>60Ruby Neame-LutyWendamar Nia</v>
      </c>
      <c r="B43" s="198">
        <v>60</v>
      </c>
      <c r="C43" s="14" t="s">
        <v>343</v>
      </c>
      <c r="D43" s="15" t="s">
        <v>344</v>
      </c>
      <c r="E43" s="307"/>
      <c r="F43" s="293"/>
      <c r="G43" s="13"/>
      <c r="H43" s="13">
        <v>3084.0000000000009</v>
      </c>
      <c r="I43" s="28"/>
      <c r="J43" s="30"/>
      <c r="K43" s="17"/>
      <c r="L43" s="17">
        <v>6</v>
      </c>
      <c r="M43" s="199">
        <f t="shared" si="1"/>
        <v>2</v>
      </c>
      <c r="N43" s="280">
        <f t="shared" si="2"/>
        <v>4</v>
      </c>
    </row>
    <row r="44" spans="1:14" ht="14.25" x14ac:dyDescent="0.2">
      <c r="A44" s="204" t="str">
        <f t="shared" si="0"/>
        <v>60Marlie HelliwellBralgon Hottshott</v>
      </c>
      <c r="B44" s="198">
        <v>60</v>
      </c>
      <c r="C44" s="14" t="s">
        <v>345</v>
      </c>
      <c r="D44" s="15" t="s">
        <v>346</v>
      </c>
      <c r="E44" s="307"/>
      <c r="F44" s="293"/>
      <c r="G44" s="13"/>
      <c r="H44" s="13">
        <v>1944.0000000000009</v>
      </c>
      <c r="I44" s="28"/>
      <c r="J44" s="30"/>
      <c r="K44" s="17"/>
      <c r="L44" s="17">
        <v>7</v>
      </c>
      <c r="M44" s="199">
        <f t="shared" si="1"/>
        <v>1</v>
      </c>
      <c r="N44" s="280">
        <f t="shared" si="2"/>
        <v>2</v>
      </c>
    </row>
    <row r="45" spans="1:14" ht="14.25" x14ac:dyDescent="0.2">
      <c r="A45" s="204" t="str">
        <f t="shared" si="0"/>
        <v>60Lexi O'NeillTiaja Park Foxy</v>
      </c>
      <c r="B45" s="198">
        <v>60</v>
      </c>
      <c r="C45" s="14" t="s">
        <v>132</v>
      </c>
      <c r="D45" s="15" t="s">
        <v>133</v>
      </c>
      <c r="E45" s="307"/>
      <c r="F45" s="293"/>
      <c r="G45" s="13"/>
      <c r="H45" s="13"/>
      <c r="I45" s="28"/>
      <c r="J45" s="30"/>
      <c r="K45" s="17"/>
      <c r="L45" s="17"/>
      <c r="M45" s="199">
        <f t="shared" si="1"/>
        <v>0</v>
      </c>
      <c r="N45" s="280">
        <f t="shared" si="2"/>
        <v>0</v>
      </c>
    </row>
    <row r="46" spans="1:14" ht="14.25" x14ac:dyDescent="0.2">
      <c r="A46" s="204" t="str">
        <f t="shared" si="0"/>
        <v>45Amelia SpeedSecret</v>
      </c>
      <c r="B46" s="354">
        <v>45</v>
      </c>
      <c r="C46" s="153" t="s">
        <v>347</v>
      </c>
      <c r="D46" s="196" t="s">
        <v>348</v>
      </c>
      <c r="E46" s="307"/>
      <c r="F46" s="293"/>
      <c r="G46" s="13">
        <v>3333.9999999999986</v>
      </c>
      <c r="H46" s="13"/>
      <c r="I46" s="28"/>
      <c r="J46" s="30"/>
      <c r="K46" s="17"/>
      <c r="L46" s="17">
        <v>1</v>
      </c>
      <c r="M46" s="199">
        <f t="shared" si="1"/>
        <v>7</v>
      </c>
      <c r="N46" s="280">
        <f t="shared" si="2"/>
        <v>14</v>
      </c>
    </row>
    <row r="47" spans="1:14" ht="14.25" x14ac:dyDescent="0.2">
      <c r="A47" s="204" t="str">
        <f t="shared" si="0"/>
        <v>45Hannah RoseDusty</v>
      </c>
      <c r="B47" s="354">
        <v>45</v>
      </c>
      <c r="C47" s="153" t="s">
        <v>258</v>
      </c>
      <c r="D47" s="196" t="s">
        <v>259</v>
      </c>
      <c r="E47" s="307"/>
      <c r="F47" s="293"/>
      <c r="G47" s="13">
        <v>3261.0000000000005</v>
      </c>
      <c r="H47" s="13"/>
      <c r="I47" s="28"/>
      <c r="J47" s="30"/>
      <c r="K47" s="17"/>
      <c r="L47" s="17">
        <v>2</v>
      </c>
      <c r="M47" s="199">
        <f t="shared" si="1"/>
        <v>6</v>
      </c>
      <c r="N47" s="280">
        <f t="shared" si="2"/>
        <v>12</v>
      </c>
    </row>
    <row r="48" spans="1:14" ht="14.25" x14ac:dyDescent="0.2">
      <c r="A48" s="204" t="str">
        <f t="shared" si="0"/>
        <v>45Sophie TennantJechuja Romany Heart</v>
      </c>
      <c r="B48" s="354">
        <v>45</v>
      </c>
      <c r="C48" s="153" t="s">
        <v>147</v>
      </c>
      <c r="D48" s="196" t="s">
        <v>148</v>
      </c>
      <c r="E48" s="307"/>
      <c r="F48" s="293"/>
      <c r="G48" s="13">
        <v>2911.9999999999991</v>
      </c>
      <c r="H48" s="13"/>
      <c r="I48" s="28"/>
      <c r="J48" s="30"/>
      <c r="K48" s="17"/>
      <c r="L48" s="17">
        <v>3</v>
      </c>
      <c r="M48" s="199">
        <f t="shared" si="1"/>
        <v>5</v>
      </c>
      <c r="N48" s="280">
        <f t="shared" si="2"/>
        <v>10</v>
      </c>
    </row>
    <row r="49" spans="1:14" ht="14.25" x14ac:dyDescent="0.2">
      <c r="A49" s="204" t="str">
        <f t="shared" si="0"/>
        <v>45Tracey JoosteHunter's Choice</v>
      </c>
      <c r="B49" s="354">
        <v>45</v>
      </c>
      <c r="C49" s="153" t="s">
        <v>349</v>
      </c>
      <c r="D49" s="15" t="s">
        <v>350</v>
      </c>
      <c r="E49" s="307"/>
      <c r="F49" s="293"/>
      <c r="G49" s="13">
        <v>2540.0000000000005</v>
      </c>
      <c r="H49" s="13"/>
      <c r="I49" s="28"/>
      <c r="J49" s="30"/>
      <c r="K49" s="17"/>
      <c r="L49" s="17">
        <v>4</v>
      </c>
      <c r="M49" s="199">
        <f t="shared" si="1"/>
        <v>4</v>
      </c>
      <c r="N49" s="280">
        <f t="shared" si="2"/>
        <v>8</v>
      </c>
    </row>
    <row r="50" spans="1:14" ht="14.25" x14ac:dyDescent="0.2">
      <c r="A50" s="204" t="str">
        <f t="shared" si="0"/>
        <v>45Florence WilsonPaddy</v>
      </c>
      <c r="B50" s="354">
        <v>45</v>
      </c>
      <c r="C50" s="14" t="s">
        <v>138</v>
      </c>
      <c r="D50" s="15" t="s">
        <v>139</v>
      </c>
      <c r="E50" s="307"/>
      <c r="F50" s="293"/>
      <c r="G50" s="13">
        <v>4330.0000000000018</v>
      </c>
      <c r="H50" s="13"/>
      <c r="I50" s="28"/>
      <c r="J50" s="30"/>
      <c r="K50" s="17"/>
      <c r="L50" s="17">
        <v>1</v>
      </c>
      <c r="M50" s="199">
        <f t="shared" si="1"/>
        <v>7</v>
      </c>
      <c r="N50" s="280">
        <f t="shared" si="2"/>
        <v>14</v>
      </c>
    </row>
    <row r="51" spans="1:14" ht="14.25" x14ac:dyDescent="0.2">
      <c r="A51" s="204" t="str">
        <f t="shared" si="0"/>
        <v>45Alice ColebrookCelestine Winston</v>
      </c>
      <c r="B51" s="354">
        <v>45</v>
      </c>
      <c r="C51" s="14" t="s">
        <v>351</v>
      </c>
      <c r="D51" s="15" t="s">
        <v>352</v>
      </c>
      <c r="E51" s="307"/>
      <c r="F51" s="293"/>
      <c r="G51" s="13">
        <v>3989.9999999999968</v>
      </c>
      <c r="H51" s="13"/>
      <c r="I51" s="28"/>
      <c r="J51" s="30"/>
      <c r="K51" s="17"/>
      <c r="L51" s="17">
        <v>2</v>
      </c>
      <c r="M51" s="199">
        <f t="shared" si="1"/>
        <v>6</v>
      </c>
      <c r="N51" s="280">
        <f t="shared" si="2"/>
        <v>12</v>
      </c>
    </row>
    <row r="52" spans="1:14" ht="14.25" x14ac:dyDescent="0.2">
      <c r="A52" s="204" t="str">
        <f t="shared" si="0"/>
        <v>45Sienna BalinskiTamblyn Park Image</v>
      </c>
      <c r="B52" s="354">
        <v>45</v>
      </c>
      <c r="C52" s="14" t="s">
        <v>353</v>
      </c>
      <c r="D52" s="15" t="s">
        <v>354</v>
      </c>
      <c r="E52" s="307"/>
      <c r="F52" s="293"/>
      <c r="G52" s="13">
        <v>3833</v>
      </c>
      <c r="H52" s="13"/>
      <c r="I52" s="28"/>
      <c r="J52" s="30"/>
      <c r="K52" s="17"/>
      <c r="L52" s="17">
        <v>3</v>
      </c>
      <c r="M52" s="199">
        <f t="shared" si="1"/>
        <v>5</v>
      </c>
      <c r="N52" s="280">
        <f t="shared" si="2"/>
        <v>10</v>
      </c>
    </row>
    <row r="53" spans="1:14" ht="14.25" x14ac:dyDescent="0.2">
      <c r="A53" s="204" t="str">
        <f t="shared" si="0"/>
        <v>45Pippa O'NeillJack</v>
      </c>
      <c r="B53" s="354">
        <v>45</v>
      </c>
      <c r="C53" s="283" t="s">
        <v>141</v>
      </c>
      <c r="D53" s="15" t="s">
        <v>142</v>
      </c>
      <c r="E53" s="307"/>
      <c r="F53" s="293"/>
      <c r="G53" s="13">
        <v>3668.9999999999973</v>
      </c>
      <c r="H53" s="13"/>
      <c r="I53" s="28"/>
      <c r="J53" s="30"/>
      <c r="K53" s="17"/>
      <c r="L53" s="17">
        <v>4</v>
      </c>
      <c r="M53" s="199">
        <f t="shared" si="1"/>
        <v>4</v>
      </c>
      <c r="N53" s="280">
        <f t="shared" si="2"/>
        <v>8</v>
      </c>
    </row>
    <row r="54" spans="1:14" ht="14.25" x14ac:dyDescent="0.2">
      <c r="A54" s="204" t="str">
        <f t="shared" ref="A54:A63" si="3">CONCATENATE(B54,C54,D54)</f>
        <v>45Kaylee ThompsonComanche</v>
      </c>
      <c r="B54" s="354">
        <v>45</v>
      </c>
      <c r="C54" s="153" t="s">
        <v>355</v>
      </c>
      <c r="D54" s="15" t="s">
        <v>356</v>
      </c>
      <c r="E54" s="307"/>
      <c r="F54" s="293"/>
      <c r="G54" s="13">
        <v>3347.9999999999982</v>
      </c>
      <c r="H54" s="13"/>
      <c r="I54" s="28"/>
      <c r="J54" s="30"/>
      <c r="K54" s="17"/>
      <c r="L54" s="17">
        <v>5</v>
      </c>
      <c r="M54" s="199">
        <f t="shared" si="1"/>
        <v>3</v>
      </c>
      <c r="N54" s="280">
        <f t="shared" si="2"/>
        <v>6</v>
      </c>
    </row>
    <row r="55" spans="1:14" ht="14.25" x14ac:dyDescent="0.2">
      <c r="A55" s="204" t="str">
        <f t="shared" si="3"/>
        <v>45Harriet DickinsonGeorge</v>
      </c>
      <c r="B55" s="354">
        <v>45</v>
      </c>
      <c r="C55" s="153" t="s">
        <v>357</v>
      </c>
      <c r="D55" s="15" t="s">
        <v>358</v>
      </c>
      <c r="E55" s="307"/>
      <c r="F55" s="293"/>
      <c r="G55" s="13">
        <v>3302.9999999999995</v>
      </c>
      <c r="H55" s="13"/>
      <c r="I55" s="28"/>
      <c r="J55" s="30"/>
      <c r="K55" s="17"/>
      <c r="L55" s="17">
        <v>6</v>
      </c>
      <c r="M55" s="199">
        <f t="shared" si="1"/>
        <v>2</v>
      </c>
      <c r="N55" s="280">
        <f t="shared" si="2"/>
        <v>4</v>
      </c>
    </row>
    <row r="56" spans="1:14" ht="14.25" x14ac:dyDescent="0.2">
      <c r="A56" s="204" t="str">
        <f t="shared" si="3"/>
        <v>45Bella PearceBungullastud Impact</v>
      </c>
      <c r="B56" s="354">
        <v>45</v>
      </c>
      <c r="C56" s="153" t="s">
        <v>359</v>
      </c>
      <c r="D56" s="196" t="s">
        <v>360</v>
      </c>
      <c r="E56" s="307"/>
      <c r="F56" s="293"/>
      <c r="G56" s="13">
        <v>3081.0000000000027</v>
      </c>
      <c r="H56" s="13"/>
      <c r="I56" s="28"/>
      <c r="J56" s="30"/>
      <c r="K56" s="17"/>
      <c r="L56" s="17">
        <v>7</v>
      </c>
      <c r="M56" s="199">
        <f t="shared" si="1"/>
        <v>1</v>
      </c>
      <c r="N56" s="280">
        <f t="shared" si="2"/>
        <v>2</v>
      </c>
    </row>
    <row r="57" spans="1:14" ht="14.25" x14ac:dyDescent="0.2">
      <c r="A57" s="204" t="str">
        <f t="shared" si="3"/>
        <v>45Kate BerzinsPeppa Mint</v>
      </c>
      <c r="B57" s="354">
        <v>45</v>
      </c>
      <c r="C57" s="14" t="s">
        <v>361</v>
      </c>
      <c r="D57" s="15" t="s">
        <v>362</v>
      </c>
      <c r="E57" s="307"/>
      <c r="F57" s="293"/>
      <c r="G57" s="13">
        <v>2599</v>
      </c>
      <c r="H57" s="13"/>
      <c r="I57" s="28"/>
      <c r="J57" s="30"/>
      <c r="K57" s="17"/>
      <c r="L57" s="17">
        <v>8</v>
      </c>
      <c r="M57" s="199">
        <f t="shared" si="1"/>
        <v>1</v>
      </c>
      <c r="N57" s="280">
        <f t="shared" si="2"/>
        <v>2</v>
      </c>
    </row>
    <row r="58" spans="1:14" ht="14.25" x14ac:dyDescent="0.2">
      <c r="A58" s="204" t="str">
        <f t="shared" si="3"/>
        <v>45Kate WatkinsApplewood Classic Deluxe</v>
      </c>
      <c r="B58" s="354">
        <v>45</v>
      </c>
      <c r="C58" s="14" t="s">
        <v>169</v>
      </c>
      <c r="D58" s="15" t="s">
        <v>170</v>
      </c>
      <c r="E58" s="307"/>
      <c r="F58" s="293"/>
      <c r="G58" s="13"/>
      <c r="H58" s="13"/>
      <c r="I58" s="28"/>
      <c r="J58" s="30"/>
      <c r="K58" s="17"/>
      <c r="L58" s="17"/>
      <c r="M58" s="199"/>
      <c r="N58" s="280">
        <f t="shared" si="2"/>
        <v>0</v>
      </c>
    </row>
    <row r="59" spans="1:14" ht="14.25" x14ac:dyDescent="0.2">
      <c r="A59" s="204" t="str">
        <f t="shared" si="3"/>
        <v/>
      </c>
      <c r="B59" s="13"/>
      <c r="C59" s="14"/>
      <c r="D59" s="15"/>
      <c r="E59" s="307"/>
      <c r="F59" s="293"/>
      <c r="G59" s="13"/>
      <c r="H59" s="13"/>
      <c r="I59" s="28"/>
      <c r="J59" s="30"/>
      <c r="K59" s="17"/>
      <c r="L59" s="17"/>
      <c r="M59" s="199"/>
      <c r="N59" s="201"/>
    </row>
    <row r="60" spans="1:14" ht="14.25" x14ac:dyDescent="0.2">
      <c r="A60" s="204" t="str">
        <f t="shared" si="3"/>
        <v/>
      </c>
      <c r="B60" s="13"/>
      <c r="C60" s="14"/>
      <c r="D60" s="15"/>
      <c r="E60" s="307"/>
      <c r="F60" s="293"/>
      <c r="G60" s="13"/>
      <c r="H60" s="13"/>
      <c r="I60" s="28"/>
      <c r="J60" s="30"/>
      <c r="K60" s="17"/>
      <c r="L60" s="17"/>
      <c r="M60" s="199"/>
      <c r="N60" s="201"/>
    </row>
    <row r="61" spans="1:14" ht="14.25" x14ac:dyDescent="0.2">
      <c r="A61" s="204" t="str">
        <f t="shared" si="3"/>
        <v/>
      </c>
      <c r="B61" s="13"/>
      <c r="C61" s="14"/>
      <c r="D61" s="15"/>
      <c r="E61" s="307"/>
      <c r="F61" s="293"/>
      <c r="G61" s="13"/>
      <c r="H61" s="13"/>
      <c r="I61" s="28"/>
      <c r="J61" s="30"/>
      <c r="K61" s="17"/>
      <c r="L61" s="17"/>
      <c r="M61" s="199"/>
      <c r="N61" s="201"/>
    </row>
    <row r="62" spans="1:14" ht="14.25" x14ac:dyDescent="0.2">
      <c r="A62" s="204" t="str">
        <f t="shared" si="3"/>
        <v/>
      </c>
      <c r="B62" s="13"/>
      <c r="C62" s="14"/>
      <c r="D62" s="15"/>
      <c r="E62" s="307"/>
      <c r="F62" s="293"/>
      <c r="G62" s="13"/>
      <c r="H62" s="13"/>
      <c r="I62" s="28"/>
      <c r="J62" s="30"/>
      <c r="K62" s="17"/>
      <c r="L62" s="17"/>
      <c r="M62" s="199"/>
      <c r="N62" s="201"/>
    </row>
    <row r="63" spans="1:14" ht="15" thickBot="1" x14ac:dyDescent="0.25">
      <c r="A63" s="207" t="str">
        <f t="shared" si="3"/>
        <v/>
      </c>
      <c r="B63" s="20"/>
      <c r="C63" s="21"/>
      <c r="D63" s="22"/>
      <c r="E63" s="308"/>
      <c r="F63" s="309"/>
      <c r="G63" s="20"/>
      <c r="H63" s="20"/>
      <c r="I63" s="29"/>
      <c r="J63" s="54"/>
      <c r="K63" s="25"/>
      <c r="L63" s="25"/>
      <c r="M63" s="200"/>
      <c r="N63" s="202"/>
    </row>
    <row r="66" spans="2:5" x14ac:dyDescent="0.2">
      <c r="B66" s="9"/>
      <c r="D66" s="9"/>
      <c r="E66" s="9"/>
    </row>
    <row r="67" spans="2:5" x14ac:dyDescent="0.2">
      <c r="B67" s="9"/>
      <c r="D67" s="9"/>
      <c r="E67" s="9"/>
    </row>
    <row r="68" spans="2:5" x14ac:dyDescent="0.2">
      <c r="B68" s="9"/>
      <c r="D68" s="9"/>
      <c r="E68" s="9"/>
    </row>
    <row r="69" spans="2:5" x14ac:dyDescent="0.2">
      <c r="B69" s="9"/>
      <c r="D69" s="9"/>
      <c r="E69" s="9"/>
    </row>
    <row r="70" spans="2:5" x14ac:dyDescent="0.2">
      <c r="B70" s="9"/>
      <c r="D70" s="9"/>
      <c r="E70" s="9"/>
    </row>
    <row r="71" spans="2:5" x14ac:dyDescent="0.2">
      <c r="B71" s="9"/>
      <c r="D71" s="9"/>
      <c r="E71" s="9"/>
    </row>
    <row r="72" spans="2:5" x14ac:dyDescent="0.2">
      <c r="B72" s="9"/>
      <c r="D72" s="9"/>
      <c r="E72" s="9"/>
    </row>
    <row r="73" spans="2:5" x14ac:dyDescent="0.2">
      <c r="B73" s="9"/>
      <c r="D73" s="9"/>
      <c r="E73" s="9"/>
    </row>
    <row r="74" spans="2:5" x14ac:dyDescent="0.2">
      <c r="B74" s="9"/>
      <c r="D74" s="9"/>
      <c r="E74" s="9"/>
    </row>
    <row r="75" spans="2:5" x14ac:dyDescent="0.2">
      <c r="B75" s="9"/>
      <c r="D75" s="9"/>
      <c r="E75" s="9"/>
    </row>
    <row r="76" spans="2:5" x14ac:dyDescent="0.2">
      <c r="B76" s="9"/>
      <c r="D76" s="9"/>
      <c r="E76" s="9"/>
    </row>
    <row r="77" spans="2:5" x14ac:dyDescent="0.2">
      <c r="B77" s="9"/>
      <c r="D77" s="9"/>
      <c r="E77" s="9"/>
    </row>
    <row r="78" spans="2:5" x14ac:dyDescent="0.2">
      <c r="B78" s="9"/>
      <c r="D78" s="9"/>
      <c r="E78" s="9"/>
    </row>
    <row r="79" spans="2:5" x14ac:dyDescent="0.2">
      <c r="B79" s="9"/>
      <c r="D79" s="9"/>
      <c r="E79" s="9"/>
    </row>
    <row r="80" spans="2:5" x14ac:dyDescent="0.2">
      <c r="B80" s="9"/>
      <c r="D80" s="9"/>
      <c r="E80" s="9"/>
    </row>
  </sheetData>
  <mergeCells count="19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B2:M2"/>
    <mergeCell ref="F3:F4"/>
    <mergeCell ref="L3:L5"/>
    <mergeCell ref="M3:M5"/>
    <mergeCell ref="G4:G5"/>
    <mergeCell ref="H4:H5"/>
    <mergeCell ref="G3:K3"/>
    <mergeCell ref="K4:K5"/>
    <mergeCell ref="K1:M1"/>
  </mergeCells>
  <phoneticPr fontId="13" type="noConversion"/>
  <conditionalFormatting sqref="C1:D5">
    <cfRule type="duplicateValues" dxfId="4" priority="191"/>
  </conditionalFormatting>
  <conditionalFormatting sqref="C81:D1048576 C1:D65">
    <cfRule type="duplicateValues" dxfId="3" priority="192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10CBC8-692A-44F5-8CE2-FE714E91C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90-105 12-24</vt:lpstr>
      <vt:lpstr>80-85 10-24</vt:lpstr>
      <vt:lpstr>60-75 8-24</vt:lpstr>
      <vt:lpstr>45-55 8-24</vt:lpstr>
      <vt:lpstr>RBPS</vt:lpstr>
      <vt:lpstr>BEV1</vt:lpstr>
      <vt:lpstr>MOR</vt:lpstr>
      <vt:lpstr>SER</vt:lpstr>
      <vt:lpstr>SC24</vt:lpstr>
      <vt:lpstr>BUSS</vt:lpstr>
      <vt:lpstr>BEV2</vt:lpstr>
      <vt:lpstr>Spare</vt:lpstr>
      <vt:lpstr>'45-55 8-24'!Print_Area</vt:lpstr>
      <vt:lpstr>'60-75 8-24'!Print_Area</vt:lpstr>
      <vt:lpstr>'80-85 10-24'!Print_Area</vt:lpstr>
      <vt:lpstr>'90-105 12-24'!Print_Area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dcterms:created xsi:type="dcterms:W3CDTF">2006-03-23T00:27:41Z</dcterms:created>
  <dcterms:modified xsi:type="dcterms:W3CDTF">2024-11-17T04:55:13Z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