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cawa.sharepoint.com/sites/Data/Shared Documents/12 Projects/12.3 Sports Leaderboards/03 HHT/2024 HHT/RESULTS HHT 24/"/>
    </mc:Choice>
  </mc:AlternateContent>
  <xr:revisionPtr revIDLastSave="8" documentId="8_{6A5F2589-7EBF-4894-A93A-8AB8F7DB695C}" xr6:coauthVersionLast="47" xr6:coauthVersionMax="47" xr10:uidLastSave="{0346F397-F7B6-45F3-A3E4-EE328FD2D06C}"/>
  <bookViews>
    <workbookView xWindow="-120" yWindow="-120" windowWidth="29040" windowHeight="15720" tabRatio="897" xr2:uid="{00000000-000D-0000-FFFF-FFFF00000000}"/>
  </bookViews>
  <sheets>
    <sheet name="95-105 11-24" sheetId="125" r:id="rId1"/>
    <sheet name="80 10-24" sheetId="124" r:id="rId2"/>
    <sheet name="65 9-24" sheetId="123" r:id="rId3"/>
    <sheet name="30-45 6-12" sheetId="37" r:id="rId4"/>
    <sheet name="RBPS" sheetId="109" r:id="rId5"/>
    <sheet name="MOR" sheetId="131" r:id="rId6"/>
    <sheet name="PM1" sheetId="117" r:id="rId7"/>
    <sheet name="BAL1" sheetId="127" r:id="rId8"/>
    <sheet name="PM2" sheetId="120" r:id="rId9"/>
    <sheet name="PM3" sheetId="132" r:id="rId10"/>
    <sheet name="LOG" sheetId="112" r:id="rId11"/>
    <sheet name="SER1" sheetId="128" r:id="rId12"/>
    <sheet name="SC" sheetId="114" r:id="rId13"/>
    <sheet name="Spare" sheetId="119" r:id="rId14"/>
    <sheet name="Spare1" sheetId="129" r:id="rId15"/>
    <sheet name="Spare2" sheetId="126" r:id="rId16"/>
    <sheet name="Spare3" sheetId="133" r:id="rId17"/>
  </sheets>
  <externalReferences>
    <externalReference r:id="rId18"/>
    <externalReference r:id="rId19"/>
    <externalReference r:id="rId20"/>
  </externalReferences>
  <definedNames>
    <definedName name="_xlnm._FilterDatabase" localSheetId="3" hidden="1">'30-45 6-12'!$B$5:$AC$75</definedName>
    <definedName name="_xlnm._FilterDatabase" localSheetId="2" hidden="1">'65 9-24'!$B$6:$G$41</definedName>
    <definedName name="_xlnm._FilterDatabase" localSheetId="1" hidden="1">'80 10-24'!$B$5:$S$56</definedName>
    <definedName name="_xlnm._FilterDatabase" localSheetId="0" hidden="1">'95-105 11-24'!$B$6:$G$74</definedName>
    <definedName name="_xlnm._FilterDatabase" localSheetId="7" hidden="1">'BAL1'!$A$3:$M$208</definedName>
    <definedName name="_xlnm._FilterDatabase" localSheetId="10" hidden="1">LOG!$A$3:$M$206</definedName>
    <definedName name="_xlnm._FilterDatabase" localSheetId="6" hidden="1">'PM1'!$A$3:$M$53</definedName>
    <definedName name="_xlnm._FilterDatabase" localSheetId="16" hidden="1">Spare3!$A$3:$M$62</definedName>
    <definedName name="_xlnm.Print_Area" localSheetId="3">'30-45 6-12'!$A$1:$AD$78</definedName>
    <definedName name="_xlnm.Print_Area" localSheetId="2">'65 9-24'!$A$1:$S$26</definedName>
    <definedName name="_xlnm.Print_Area" localSheetId="1">'80 10-24'!$A$1:$S$32</definedName>
    <definedName name="_xlnm.Print_Area" localSheetId="0">'95-105 11-24'!$A$1:$S$79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114" l="1"/>
  <c r="L10" i="114"/>
  <c r="L11" i="114"/>
  <c r="L12" i="114"/>
  <c r="L14" i="114"/>
  <c r="L15" i="114"/>
  <c r="L16" i="114"/>
  <c r="L17" i="114"/>
  <c r="L18" i="114"/>
  <c r="L19" i="114"/>
  <c r="L20" i="114"/>
  <c r="L21" i="114"/>
  <c r="L22" i="114"/>
  <c r="L23" i="114"/>
  <c r="L24" i="114"/>
  <c r="L25" i="114"/>
  <c r="L26" i="114"/>
  <c r="L27" i="114"/>
  <c r="L29" i="114"/>
  <c r="L30" i="114"/>
  <c r="L31" i="114"/>
  <c r="L32" i="114"/>
  <c r="L33" i="114"/>
  <c r="L34" i="114"/>
  <c r="L35" i="114"/>
  <c r="L36" i="114"/>
  <c r="L37" i="114"/>
  <c r="L38" i="114"/>
  <c r="L39" i="114"/>
  <c r="L40" i="114"/>
  <c r="L41" i="114"/>
  <c r="L42" i="114"/>
  <c r="L43" i="114"/>
  <c r="L44" i="114"/>
  <c r="L45" i="114"/>
  <c r="L46" i="114"/>
  <c r="L47" i="114"/>
  <c r="L48" i="114"/>
  <c r="L49" i="114"/>
  <c r="L50" i="114"/>
  <c r="L51" i="114"/>
  <c r="L52" i="114"/>
  <c r="L53" i="114"/>
  <c r="L56" i="114"/>
  <c r="L57" i="114"/>
  <c r="L58" i="114"/>
  <c r="L59" i="114"/>
  <c r="L61" i="114"/>
  <c r="L65" i="114"/>
  <c r="L66" i="114"/>
  <c r="L67" i="114"/>
  <c r="L68" i="114"/>
  <c r="L69" i="114"/>
  <c r="L70" i="114"/>
  <c r="L71" i="114"/>
  <c r="L72" i="114"/>
  <c r="L73" i="114"/>
  <c r="L75" i="114"/>
  <c r="L76" i="114"/>
  <c r="L77" i="114"/>
  <c r="L78" i="114"/>
  <c r="L80" i="114"/>
  <c r="L81" i="114"/>
  <c r="L82" i="114"/>
  <c r="L83" i="114"/>
  <c r="L84" i="114"/>
  <c r="L85" i="114"/>
  <c r="L86" i="114"/>
  <c r="L87" i="114"/>
  <c r="L89" i="114"/>
  <c r="L90" i="114"/>
  <c r="L91" i="114"/>
  <c r="L92" i="114"/>
  <c r="L93" i="114"/>
  <c r="L94" i="114"/>
  <c r="L95" i="114"/>
  <c r="L96" i="114"/>
  <c r="L97" i="114"/>
  <c r="L98" i="114"/>
  <c r="L99" i="114"/>
  <c r="L100" i="114"/>
  <c r="L101" i="114"/>
  <c r="L7" i="37" l="1"/>
  <c r="L8" i="37"/>
  <c r="L9" i="37"/>
  <c r="L10" i="37"/>
  <c r="L11" i="37"/>
  <c r="L12" i="37"/>
  <c r="L13" i="37"/>
  <c r="L14" i="37"/>
  <c r="L15" i="37"/>
  <c r="L16" i="37"/>
  <c r="L17" i="37"/>
  <c r="L18" i="37"/>
  <c r="L19" i="37"/>
  <c r="L20" i="37"/>
  <c r="L21" i="37"/>
  <c r="L22" i="37"/>
  <c r="L23" i="37"/>
  <c r="L24" i="37"/>
  <c r="L25" i="37"/>
  <c r="L26" i="37"/>
  <c r="L27" i="37"/>
  <c r="L28" i="37"/>
  <c r="L29" i="37"/>
  <c r="L30" i="37"/>
  <c r="L31" i="37"/>
  <c r="L32" i="37"/>
  <c r="L33" i="37"/>
  <c r="L34" i="37"/>
  <c r="L35" i="37"/>
  <c r="L36" i="37"/>
  <c r="L37" i="37"/>
  <c r="L38" i="37"/>
  <c r="L39" i="37"/>
  <c r="L40" i="37"/>
  <c r="L41" i="37"/>
  <c r="L42" i="37"/>
  <c r="L43" i="37"/>
  <c r="L44" i="37"/>
  <c r="K7" i="37"/>
  <c r="K8" i="37"/>
  <c r="K9" i="37"/>
  <c r="K10" i="37"/>
  <c r="K11" i="37"/>
  <c r="K12" i="37"/>
  <c r="K13" i="37"/>
  <c r="K14" i="37"/>
  <c r="K15" i="37"/>
  <c r="K16" i="37"/>
  <c r="K17" i="37"/>
  <c r="K18" i="37"/>
  <c r="K19" i="37"/>
  <c r="K20" i="37"/>
  <c r="K21" i="37"/>
  <c r="K22" i="37"/>
  <c r="K23" i="37"/>
  <c r="K24" i="37"/>
  <c r="K25" i="37"/>
  <c r="K26" i="37"/>
  <c r="K27" i="37"/>
  <c r="K28" i="37"/>
  <c r="K29" i="37"/>
  <c r="K30" i="37"/>
  <c r="K31" i="37"/>
  <c r="K32" i="37"/>
  <c r="K33" i="37"/>
  <c r="K34" i="37"/>
  <c r="K35" i="37"/>
  <c r="K36" i="37"/>
  <c r="K37" i="37"/>
  <c r="K38" i="37"/>
  <c r="K39" i="37"/>
  <c r="K40" i="37"/>
  <c r="K41" i="37"/>
  <c r="K42" i="37"/>
  <c r="K43" i="37"/>
  <c r="K44" i="37"/>
  <c r="K45" i="37"/>
  <c r="A47" i="128"/>
  <c r="A48" i="128"/>
  <c r="A49" i="128"/>
  <c r="A50" i="128"/>
  <c r="A51" i="128"/>
  <c r="A52" i="128"/>
  <c r="A53" i="128"/>
  <c r="A54" i="128"/>
  <c r="A55" i="128"/>
  <c r="A56" i="128"/>
  <c r="A57" i="128"/>
  <c r="A58" i="128"/>
  <c r="A59" i="128"/>
  <c r="A60" i="128"/>
  <c r="A61" i="128"/>
  <c r="A62" i="128"/>
  <c r="A63" i="128"/>
  <c r="A64" i="128"/>
  <c r="A65" i="128"/>
  <c r="A66" i="128"/>
  <c r="A67" i="128"/>
  <c r="A68" i="128"/>
  <c r="A69" i="128"/>
  <c r="A70" i="128"/>
  <c r="A71" i="128"/>
  <c r="A72" i="128"/>
  <c r="A73" i="128"/>
  <c r="A74" i="128"/>
  <c r="A75" i="128"/>
  <c r="A76" i="128"/>
  <c r="A77" i="128"/>
  <c r="A78" i="128"/>
  <c r="A79" i="128"/>
  <c r="A80" i="128"/>
  <c r="A81" i="128"/>
  <c r="A82" i="128"/>
  <c r="L48" i="128"/>
  <c r="M48" i="128" s="1"/>
  <c r="L49" i="128"/>
  <c r="M49" i="128" s="1"/>
  <c r="L50" i="128"/>
  <c r="M50" i="128" s="1"/>
  <c r="L52" i="128"/>
  <c r="M52" i="128" s="1"/>
  <c r="L54" i="128"/>
  <c r="M54" i="128" s="1"/>
  <c r="L55" i="128"/>
  <c r="M55" i="128" s="1"/>
  <c r="L58" i="128"/>
  <c r="M58" i="128" s="1"/>
  <c r="L59" i="128"/>
  <c r="M59" i="128" s="1"/>
  <c r="L60" i="128"/>
  <c r="M60" i="128" s="1"/>
  <c r="L61" i="128"/>
  <c r="M61" i="128" s="1"/>
  <c r="L67" i="128"/>
  <c r="L68" i="128"/>
  <c r="M68" i="128" s="1"/>
  <c r="L69" i="128"/>
  <c r="M69" i="128" s="1"/>
  <c r="L70" i="128"/>
  <c r="M70" i="128" s="1"/>
  <c r="L71" i="128"/>
  <c r="M71" i="128" s="1"/>
  <c r="L72" i="128"/>
  <c r="M72" i="128" s="1"/>
  <c r="L73" i="128"/>
  <c r="M73" i="128" s="1"/>
  <c r="L74" i="128"/>
  <c r="M74" i="128" s="1"/>
  <c r="L75" i="128"/>
  <c r="M75" i="128" s="1"/>
  <c r="L76" i="128"/>
  <c r="M76" i="128" s="1"/>
  <c r="L77" i="128"/>
  <c r="M77" i="128" s="1"/>
  <c r="L78" i="128"/>
  <c r="M78" i="128" s="1"/>
  <c r="L79" i="128"/>
  <c r="M79" i="128" s="1"/>
  <c r="L80" i="128"/>
  <c r="M80" i="128" s="1"/>
  <c r="L81" i="128"/>
  <c r="M81" i="128" s="1"/>
  <c r="L82" i="128"/>
  <c r="L55" i="132"/>
  <c r="L56" i="132"/>
  <c r="L57" i="132"/>
  <c r="L58" i="132"/>
  <c r="L59" i="132"/>
  <c r="L60" i="132"/>
  <c r="L61" i="132"/>
  <c r="L62" i="132"/>
  <c r="L63" i="132"/>
  <c r="L64" i="132"/>
  <c r="L65" i="132"/>
  <c r="L66" i="132"/>
  <c r="W6" i="37" l="1"/>
  <c r="L22" i="125" l="1"/>
  <c r="L23" i="125"/>
  <c r="L24" i="125"/>
  <c r="L14" i="132" l="1"/>
  <c r="A52" i="119" l="1"/>
  <c r="A53" i="119"/>
  <c r="A54" i="119"/>
  <c r="A55" i="119"/>
  <c r="A56" i="119"/>
  <c r="A57" i="119"/>
  <c r="A58" i="119"/>
  <c r="A59" i="119"/>
  <c r="A60" i="119"/>
  <c r="A61" i="119"/>
  <c r="A62" i="119"/>
  <c r="A63" i="119"/>
  <c r="A64" i="119"/>
  <c r="A65" i="119"/>
  <c r="A66" i="119"/>
  <c r="A67" i="119"/>
  <c r="A68" i="119"/>
  <c r="A69" i="119"/>
  <c r="A70" i="119"/>
  <c r="A71" i="119"/>
  <c r="A72" i="119"/>
  <c r="A73" i="119"/>
  <c r="A74" i="119"/>
  <c r="A75" i="119"/>
  <c r="A76" i="119"/>
  <c r="A77" i="119"/>
  <c r="A78" i="119"/>
  <c r="A79" i="119"/>
  <c r="A80" i="119"/>
  <c r="A81" i="119"/>
  <c r="A82" i="119"/>
  <c r="A83" i="119"/>
  <c r="A84" i="119"/>
  <c r="A85" i="119"/>
  <c r="A86" i="119"/>
  <c r="A87" i="119"/>
  <c r="A88" i="119"/>
  <c r="L52" i="119"/>
  <c r="L53" i="119"/>
  <c r="L54" i="119"/>
  <c r="L55" i="119"/>
  <c r="L56" i="119"/>
  <c r="L57" i="119"/>
  <c r="L58" i="119"/>
  <c r="L59" i="119"/>
  <c r="L60" i="119"/>
  <c r="L61" i="119"/>
  <c r="L62" i="119"/>
  <c r="L63" i="119"/>
  <c r="L64" i="119"/>
  <c r="L65" i="119"/>
  <c r="L66" i="119"/>
  <c r="L67" i="119"/>
  <c r="L68" i="119"/>
  <c r="L69" i="119"/>
  <c r="L70" i="119"/>
  <c r="L71" i="119"/>
  <c r="L72" i="119"/>
  <c r="L73" i="119"/>
  <c r="L74" i="119"/>
  <c r="L75" i="119"/>
  <c r="L76" i="119"/>
  <c r="L77" i="119"/>
  <c r="L78" i="119"/>
  <c r="L79" i="119"/>
  <c r="L80" i="119"/>
  <c r="L81" i="119"/>
  <c r="L82" i="119"/>
  <c r="L83" i="119"/>
  <c r="L84" i="119"/>
  <c r="L85" i="119"/>
  <c r="L86" i="119"/>
  <c r="L87" i="119"/>
  <c r="L88" i="119"/>
  <c r="L89" i="119"/>
  <c r="L90" i="119"/>
  <c r="L91" i="119"/>
  <c r="L92" i="119"/>
  <c r="L93" i="119"/>
  <c r="L94" i="119"/>
  <c r="L95" i="119"/>
  <c r="L96" i="119"/>
  <c r="L97" i="119"/>
  <c r="L98" i="119"/>
  <c r="L99" i="119"/>
  <c r="L100" i="119"/>
  <c r="L101" i="119"/>
  <c r="L102" i="119"/>
  <c r="L103" i="119"/>
  <c r="L104" i="119"/>
  <c r="L105" i="119"/>
  <c r="L106" i="119"/>
  <c r="L107" i="119"/>
  <c r="L108" i="119"/>
  <c r="L109" i="119"/>
  <c r="L110" i="119"/>
  <c r="M5" i="119" l="1"/>
  <c r="M86" i="119" s="1"/>
  <c r="M77" i="119" l="1"/>
  <c r="M84" i="119"/>
  <c r="M94" i="119"/>
  <c r="M95" i="119"/>
  <c r="M53" i="119"/>
  <c r="M102" i="119"/>
  <c r="M85" i="119"/>
  <c r="M101" i="119"/>
  <c r="M97" i="119"/>
  <c r="M98" i="119"/>
  <c r="M108" i="119"/>
  <c r="M52" i="119"/>
  <c r="M72" i="119"/>
  <c r="M104" i="119"/>
  <c r="M105" i="119"/>
  <c r="M79" i="119"/>
  <c r="M54" i="119"/>
  <c r="M90" i="119"/>
  <c r="M71" i="119"/>
  <c r="M88" i="119"/>
  <c r="M66" i="119"/>
  <c r="M103" i="119"/>
  <c r="M73" i="119"/>
  <c r="M56" i="119"/>
  <c r="M92" i="119"/>
  <c r="M65" i="119"/>
  <c r="M93" i="119"/>
  <c r="M91" i="119"/>
  <c r="M67" i="119"/>
  <c r="M96" i="119"/>
  <c r="M109" i="119"/>
  <c r="M99" i="119"/>
  <c r="M55" i="119"/>
  <c r="M60" i="119"/>
  <c r="M68" i="119"/>
  <c r="M69" i="119"/>
  <c r="M57" i="119"/>
  <c r="M80" i="119"/>
  <c r="M106" i="119"/>
  <c r="M87" i="119"/>
  <c r="M78" i="119"/>
  <c r="M107" i="119"/>
  <c r="M82" i="119"/>
  <c r="M76" i="119"/>
  <c r="M63" i="119"/>
  <c r="M58" i="119"/>
  <c r="M74" i="119"/>
  <c r="M59" i="119"/>
  <c r="M75" i="119"/>
  <c r="M81" i="119"/>
  <c r="M61" i="119"/>
  <c r="M89" i="119"/>
  <c r="M83" i="119"/>
  <c r="M70" i="119"/>
  <c r="M64" i="119"/>
  <c r="M100" i="119"/>
  <c r="M110" i="119"/>
  <c r="M62" i="119"/>
  <c r="A91" i="114"/>
  <c r="A92" i="114"/>
  <c r="A93" i="114"/>
  <c r="A94" i="114"/>
  <c r="A95" i="114"/>
  <c r="A96" i="114"/>
  <c r="A97" i="114"/>
  <c r="A98" i="114"/>
  <c r="A99" i="114"/>
  <c r="A100" i="114"/>
  <c r="A101" i="114"/>
  <c r="A102" i="114"/>
  <c r="L102" i="114"/>
  <c r="A103" i="114"/>
  <c r="L103" i="114"/>
  <c r="A104" i="114"/>
  <c r="L104" i="114"/>
  <c r="A105" i="114"/>
  <c r="L105" i="114"/>
  <c r="A106" i="114"/>
  <c r="L106" i="114"/>
  <c r="A107" i="114"/>
  <c r="L107" i="114"/>
  <c r="A108" i="114"/>
  <c r="L108" i="114"/>
  <c r="A109" i="114"/>
  <c r="L109" i="114"/>
  <c r="A110" i="114"/>
  <c r="L110" i="114"/>
  <c r="A111" i="114"/>
  <c r="L111" i="114"/>
  <c r="A112" i="114"/>
  <c r="L112" i="114"/>
  <c r="A113" i="114"/>
  <c r="L113" i="114"/>
  <c r="A114" i="114"/>
  <c r="L114" i="114"/>
  <c r="A115" i="114"/>
  <c r="L115" i="114"/>
  <c r="A116" i="114"/>
  <c r="L116" i="114"/>
  <c r="A117" i="114"/>
  <c r="L117" i="114"/>
  <c r="A118" i="114"/>
  <c r="L118" i="114"/>
  <c r="A119" i="114"/>
  <c r="L119" i="114"/>
  <c r="A120" i="114"/>
  <c r="L120" i="114"/>
  <c r="A121" i="114"/>
  <c r="L121" i="114"/>
  <c r="A122" i="114"/>
  <c r="L122" i="114"/>
  <c r="L6" i="114"/>
  <c r="L7" i="114"/>
  <c r="L8" i="114"/>
  <c r="L52" i="132" l="1"/>
  <c r="L53" i="132"/>
  <c r="L54" i="132"/>
  <c r="L45" i="132"/>
  <c r="L33" i="132"/>
  <c r="L26" i="132"/>
  <c r="L35" i="112" l="1"/>
  <c r="L27" i="112"/>
  <c r="L38" i="112"/>
  <c r="L64" i="112"/>
  <c r="L67" i="112"/>
  <c r="L112" i="112"/>
  <c r="L113" i="112"/>
  <c r="A132" i="112"/>
  <c r="L132" i="112"/>
  <c r="L6" i="120" l="1"/>
  <c r="L7" i="120"/>
  <c r="L8" i="120"/>
  <c r="L9" i="120"/>
  <c r="L10" i="120"/>
  <c r="L11" i="120"/>
  <c r="L12" i="120"/>
  <c r="L13" i="120"/>
  <c r="L14" i="120"/>
  <c r="L15" i="120"/>
  <c r="L16" i="120"/>
  <c r="L17" i="120"/>
  <c r="L18" i="120"/>
  <c r="L19" i="120"/>
  <c r="L20" i="120"/>
  <c r="L21" i="120"/>
  <c r="L22" i="120"/>
  <c r="L23" i="120"/>
  <c r="L24" i="120"/>
  <c r="L25" i="120"/>
  <c r="L26" i="120"/>
  <c r="L27" i="120"/>
  <c r="L28" i="120"/>
  <c r="L29" i="120"/>
  <c r="L30" i="120"/>
  <c r="L31" i="120"/>
  <c r="L32" i="120"/>
  <c r="L33" i="120"/>
  <c r="L34" i="120"/>
  <c r="L35" i="120"/>
  <c r="L36" i="120"/>
  <c r="L37" i="120"/>
  <c r="L38" i="120"/>
  <c r="L39" i="120"/>
  <c r="L40" i="120"/>
  <c r="L41" i="120"/>
  <c r="L42" i="120"/>
  <c r="L43" i="120"/>
  <c r="L44" i="120"/>
  <c r="L45" i="120"/>
  <c r="L46" i="120"/>
  <c r="A47" i="117" l="1"/>
  <c r="A48" i="117"/>
  <c r="A49" i="117"/>
  <c r="A50" i="117"/>
  <c r="A46" i="117"/>
  <c r="A45" i="117"/>
  <c r="L45" i="117"/>
  <c r="L46" i="117"/>
  <c r="L47" i="117"/>
  <c r="L48" i="117"/>
  <c r="L49" i="117"/>
  <c r="L50" i="117"/>
  <c r="L51" i="117"/>
  <c r="L52" i="117"/>
  <c r="L53" i="117"/>
  <c r="L6" i="117"/>
  <c r="L8" i="117"/>
  <c r="L9" i="117"/>
  <c r="L10" i="117"/>
  <c r="L11" i="117"/>
  <c r="L12" i="117"/>
  <c r="L13" i="117"/>
  <c r="L14" i="117"/>
  <c r="L15" i="117"/>
  <c r="L16" i="117"/>
  <c r="L17" i="117"/>
  <c r="L18" i="117"/>
  <c r="L19" i="117"/>
  <c r="L20" i="117"/>
  <c r="L21" i="117"/>
  <c r="L22" i="117"/>
  <c r="L24" i="117"/>
  <c r="L25" i="117"/>
  <c r="L26" i="117"/>
  <c r="L6" i="128" l="1"/>
  <c r="L7" i="128"/>
  <c r="L8" i="128"/>
  <c r="L9" i="128"/>
  <c r="L10" i="128"/>
  <c r="L12" i="128"/>
  <c r="L13" i="128"/>
  <c r="L14" i="128"/>
  <c r="L17" i="128"/>
  <c r="L20" i="128"/>
  <c r="L23" i="128"/>
  <c r="L26" i="128"/>
  <c r="L27" i="128"/>
  <c r="L28" i="128"/>
  <c r="L29" i="128"/>
  <c r="L30" i="128"/>
  <c r="L31" i="128"/>
  <c r="L34" i="128"/>
  <c r="L35" i="128"/>
  <c r="L36" i="128"/>
  <c r="L37" i="128"/>
  <c r="L39" i="128"/>
  <c r="L41" i="128"/>
  <c r="L42" i="128"/>
  <c r="L43" i="128"/>
  <c r="A62" i="133"/>
  <c r="A61" i="133"/>
  <c r="A60" i="133"/>
  <c r="A59" i="133"/>
  <c r="A58" i="133"/>
  <c r="A57" i="133"/>
  <c r="A56" i="133"/>
  <c r="A55" i="133"/>
  <c r="A54" i="133"/>
  <c r="A53" i="133"/>
  <c r="A52" i="133"/>
  <c r="A51" i="133"/>
  <c r="A50" i="133"/>
  <c r="A49" i="133"/>
  <c r="A48" i="133"/>
  <c r="A47" i="133"/>
  <c r="A46" i="133"/>
  <c r="A45" i="133"/>
  <c r="A44" i="133"/>
  <c r="A43" i="133"/>
  <c r="A42" i="133"/>
  <c r="A41" i="133"/>
  <c r="A40" i="133"/>
  <c r="A39" i="133"/>
  <c r="A38" i="133"/>
  <c r="A37" i="133"/>
  <c r="A36" i="133"/>
  <c r="A35" i="133"/>
  <c r="A34" i="133"/>
  <c r="A33" i="133"/>
  <c r="A32" i="133"/>
  <c r="A31" i="133"/>
  <c r="A30" i="133"/>
  <c r="A29" i="133"/>
  <c r="A28" i="133"/>
  <c r="A27" i="133"/>
  <c r="A26" i="133"/>
  <c r="A25" i="133"/>
  <c r="A24" i="133"/>
  <c r="A23" i="133"/>
  <c r="A22" i="133"/>
  <c r="A21" i="133"/>
  <c r="A20" i="133"/>
  <c r="A19" i="133"/>
  <c r="A18" i="133"/>
  <c r="A17" i="133"/>
  <c r="A16" i="133"/>
  <c r="A15" i="133"/>
  <c r="A14" i="133"/>
  <c r="A13" i="133"/>
  <c r="A12" i="133"/>
  <c r="A11" i="133"/>
  <c r="A10" i="133"/>
  <c r="A9" i="133"/>
  <c r="A8" i="133"/>
  <c r="A7" i="133"/>
  <c r="A6" i="133"/>
  <c r="A2" i="133"/>
  <c r="A1" i="133" s="1"/>
  <c r="A98" i="132"/>
  <c r="A97" i="132"/>
  <c r="A96" i="132"/>
  <c r="A95" i="132"/>
  <c r="A94" i="132"/>
  <c r="A93" i="132"/>
  <c r="A92" i="132"/>
  <c r="A91" i="132"/>
  <c r="A90" i="132"/>
  <c r="A89" i="132"/>
  <c r="A88" i="132"/>
  <c r="A87" i="132"/>
  <c r="A86" i="132"/>
  <c r="A85" i="132"/>
  <c r="A84" i="132"/>
  <c r="A83" i="132"/>
  <c r="A82" i="132"/>
  <c r="A81" i="132"/>
  <c r="A80" i="132"/>
  <c r="A79" i="132"/>
  <c r="A78" i="132"/>
  <c r="A77" i="132"/>
  <c r="A76" i="132"/>
  <c r="A75" i="132"/>
  <c r="A74" i="132"/>
  <c r="A73" i="132"/>
  <c r="A72" i="132"/>
  <c r="A71" i="132"/>
  <c r="A70" i="132"/>
  <c r="A69" i="132"/>
  <c r="A68" i="132"/>
  <c r="A67" i="132"/>
  <c r="A66" i="132"/>
  <c r="A65" i="132"/>
  <c r="A64" i="132"/>
  <c r="A63" i="132"/>
  <c r="A62" i="132"/>
  <c r="A61" i="132"/>
  <c r="A60" i="132"/>
  <c r="A59" i="132"/>
  <c r="A58" i="132"/>
  <c r="A57" i="132"/>
  <c r="A56" i="132"/>
  <c r="A55" i="132"/>
  <c r="A54" i="132"/>
  <c r="A53" i="132"/>
  <c r="A52" i="132"/>
  <c r="L51" i="132"/>
  <c r="A51" i="132"/>
  <c r="L50" i="132"/>
  <c r="A50" i="132"/>
  <c r="L49" i="132"/>
  <c r="A49" i="132"/>
  <c r="L48" i="132"/>
  <c r="A48" i="132"/>
  <c r="L47" i="132"/>
  <c r="A47" i="132"/>
  <c r="L46" i="132"/>
  <c r="A46" i="132"/>
  <c r="A45" i="132"/>
  <c r="L44" i="132"/>
  <c r="A44" i="132"/>
  <c r="L43" i="132"/>
  <c r="A43" i="132"/>
  <c r="A42" i="132"/>
  <c r="L41" i="132"/>
  <c r="A41" i="132"/>
  <c r="L40" i="132"/>
  <c r="A40" i="132"/>
  <c r="A39" i="132"/>
  <c r="L38" i="132"/>
  <c r="A38" i="132"/>
  <c r="L37" i="132"/>
  <c r="A37" i="132"/>
  <c r="L36" i="132"/>
  <c r="A36" i="132"/>
  <c r="L35" i="132"/>
  <c r="A35" i="132"/>
  <c r="L34" i="132"/>
  <c r="A34" i="132"/>
  <c r="A33" i="132"/>
  <c r="L32" i="132"/>
  <c r="A32" i="132"/>
  <c r="L31" i="132"/>
  <c r="A31" i="132"/>
  <c r="L30" i="132"/>
  <c r="A30" i="132"/>
  <c r="L29" i="132"/>
  <c r="A29" i="132"/>
  <c r="L28" i="132"/>
  <c r="A28" i="132"/>
  <c r="L27" i="132"/>
  <c r="A27" i="132"/>
  <c r="A26" i="132"/>
  <c r="L25" i="132"/>
  <c r="A25" i="132"/>
  <c r="L24" i="132"/>
  <c r="A24" i="132"/>
  <c r="L23" i="132"/>
  <c r="A23" i="132"/>
  <c r="L22" i="132"/>
  <c r="A22" i="132"/>
  <c r="L21" i="132"/>
  <c r="A21" i="132"/>
  <c r="L20" i="132"/>
  <c r="A20" i="132"/>
  <c r="L19" i="132"/>
  <c r="A19" i="132"/>
  <c r="L18" i="132"/>
  <c r="A18" i="132"/>
  <c r="L17" i="132"/>
  <c r="A17" i="132"/>
  <c r="L16" i="132"/>
  <c r="A16" i="132"/>
  <c r="L15" i="132"/>
  <c r="A15" i="132"/>
  <c r="A14" i="132"/>
  <c r="L13" i="132"/>
  <c r="A13" i="132"/>
  <c r="L12" i="132"/>
  <c r="A12" i="132"/>
  <c r="L11" i="132"/>
  <c r="A11" i="132"/>
  <c r="L10" i="132"/>
  <c r="A10" i="132"/>
  <c r="L9" i="132"/>
  <c r="A9" i="132"/>
  <c r="L8" i="132"/>
  <c r="A8" i="132"/>
  <c r="L7" i="132"/>
  <c r="A7" i="132"/>
  <c r="L6" i="132"/>
  <c r="A6" i="132"/>
  <c r="M5" i="132"/>
  <c r="A2" i="132"/>
  <c r="A1" i="132" s="1"/>
  <c r="L98" i="131"/>
  <c r="A98" i="131"/>
  <c r="L97" i="131"/>
  <c r="A97" i="131"/>
  <c r="L96" i="131"/>
  <c r="A96" i="131"/>
  <c r="L95" i="131"/>
  <c r="A95" i="131"/>
  <c r="L94" i="131"/>
  <c r="A94" i="131"/>
  <c r="L93" i="131"/>
  <c r="A93" i="131"/>
  <c r="L92" i="131"/>
  <c r="A92" i="131"/>
  <c r="L91" i="131"/>
  <c r="A91" i="131"/>
  <c r="L90" i="131"/>
  <c r="A90" i="131"/>
  <c r="L89" i="131"/>
  <c r="A89" i="131"/>
  <c r="L88" i="131"/>
  <c r="A88" i="131"/>
  <c r="L87" i="131"/>
  <c r="A87" i="131"/>
  <c r="L86" i="131"/>
  <c r="A86" i="131"/>
  <c r="L85" i="131"/>
  <c r="A85" i="131"/>
  <c r="L84" i="131"/>
  <c r="A84" i="131"/>
  <c r="L83" i="131"/>
  <c r="A83" i="131"/>
  <c r="L82" i="131"/>
  <c r="A82" i="131"/>
  <c r="L81" i="131"/>
  <c r="A81" i="131"/>
  <c r="L80" i="131"/>
  <c r="A80" i="131"/>
  <c r="L79" i="131"/>
  <c r="A79" i="131"/>
  <c r="L78" i="131"/>
  <c r="A78" i="131"/>
  <c r="L77" i="131"/>
  <c r="A77" i="131"/>
  <c r="L76" i="131"/>
  <c r="A76" i="131"/>
  <c r="L75" i="131"/>
  <c r="A75" i="131"/>
  <c r="L74" i="131"/>
  <c r="A74" i="131"/>
  <c r="L73" i="131"/>
  <c r="A73" i="131"/>
  <c r="L72" i="131"/>
  <c r="A72" i="131"/>
  <c r="L71" i="131"/>
  <c r="A71" i="131"/>
  <c r="L70" i="131"/>
  <c r="A70" i="131"/>
  <c r="L69" i="131"/>
  <c r="A69" i="131"/>
  <c r="L68" i="131"/>
  <c r="A68" i="131"/>
  <c r="L67" i="131"/>
  <c r="A67" i="131"/>
  <c r="L66" i="131"/>
  <c r="A66" i="131"/>
  <c r="L65" i="131"/>
  <c r="A65" i="131"/>
  <c r="L64" i="131"/>
  <c r="A64" i="131"/>
  <c r="L63" i="131"/>
  <c r="A63" i="131"/>
  <c r="L62" i="131"/>
  <c r="A62" i="131"/>
  <c r="L61" i="131"/>
  <c r="A61" i="131"/>
  <c r="L60" i="131"/>
  <c r="A60" i="131"/>
  <c r="L59" i="131"/>
  <c r="A59" i="131"/>
  <c r="L58" i="131"/>
  <c r="A58" i="131"/>
  <c r="L57" i="131"/>
  <c r="A57" i="131"/>
  <c r="L56" i="131"/>
  <c r="A56" i="131"/>
  <c r="L55" i="131"/>
  <c r="A55" i="131"/>
  <c r="L54" i="131"/>
  <c r="A54" i="131"/>
  <c r="L53" i="131"/>
  <c r="A53" i="131"/>
  <c r="L52" i="131"/>
  <c r="A52" i="131"/>
  <c r="L51" i="131"/>
  <c r="A51" i="131"/>
  <c r="L50" i="131"/>
  <c r="A50" i="131"/>
  <c r="L49" i="131"/>
  <c r="A49" i="131"/>
  <c r="L48" i="131"/>
  <c r="A48" i="131"/>
  <c r="L47" i="131"/>
  <c r="A47" i="131"/>
  <c r="L46" i="131"/>
  <c r="A46" i="131"/>
  <c r="L45" i="131"/>
  <c r="A45" i="131"/>
  <c r="L44" i="131"/>
  <c r="A44" i="131"/>
  <c r="L43" i="131"/>
  <c r="A43" i="131"/>
  <c r="L42" i="131"/>
  <c r="A42" i="131"/>
  <c r="L41" i="131"/>
  <c r="A41" i="131"/>
  <c r="L40" i="131"/>
  <c r="A40" i="131"/>
  <c r="L39" i="131"/>
  <c r="A39" i="131"/>
  <c r="L38" i="131"/>
  <c r="A38" i="131"/>
  <c r="L37" i="131"/>
  <c r="A37" i="131"/>
  <c r="L36" i="131"/>
  <c r="A36" i="131"/>
  <c r="L35" i="131"/>
  <c r="A35" i="131"/>
  <c r="L34" i="131"/>
  <c r="A34" i="131"/>
  <c r="L33" i="131"/>
  <c r="A33" i="131"/>
  <c r="L32" i="131"/>
  <c r="A32" i="131"/>
  <c r="L31" i="131"/>
  <c r="A31" i="131"/>
  <c r="L30" i="131"/>
  <c r="A30" i="131"/>
  <c r="L29" i="131"/>
  <c r="A29" i="131"/>
  <c r="L28" i="131"/>
  <c r="A28" i="131"/>
  <c r="L27" i="131"/>
  <c r="A27" i="131"/>
  <c r="L26" i="131"/>
  <c r="A26" i="131"/>
  <c r="L25" i="131"/>
  <c r="A25" i="131"/>
  <c r="L24" i="131"/>
  <c r="A24" i="131"/>
  <c r="L23" i="131"/>
  <c r="A23" i="131"/>
  <c r="L22" i="131"/>
  <c r="A22" i="131"/>
  <c r="L21" i="131"/>
  <c r="A21" i="131"/>
  <c r="L20" i="131"/>
  <c r="A20" i="131"/>
  <c r="L19" i="131"/>
  <c r="A19" i="131"/>
  <c r="L18" i="131"/>
  <c r="A18" i="131"/>
  <c r="L17" i="131"/>
  <c r="A17" i="131"/>
  <c r="L16" i="131"/>
  <c r="A16" i="131"/>
  <c r="L15" i="131"/>
  <c r="A15" i="131"/>
  <c r="L14" i="131"/>
  <c r="A14" i="131"/>
  <c r="L13" i="131"/>
  <c r="A13" i="131"/>
  <c r="L12" i="131"/>
  <c r="A12" i="131"/>
  <c r="L11" i="131"/>
  <c r="A11" i="131"/>
  <c r="L10" i="131"/>
  <c r="A10" i="131"/>
  <c r="L9" i="131"/>
  <c r="A9" i="131"/>
  <c r="L8" i="131"/>
  <c r="A8" i="131"/>
  <c r="L7" i="131"/>
  <c r="A7" i="131"/>
  <c r="L6" i="131"/>
  <c r="A6" i="131"/>
  <c r="M5" i="131"/>
  <c r="A2" i="131"/>
  <c r="A1" i="131" s="1"/>
  <c r="L47" i="129"/>
  <c r="A47" i="129"/>
  <c r="L46" i="129"/>
  <c r="A46" i="129"/>
  <c r="L45" i="129"/>
  <c r="A45" i="129"/>
  <c r="L44" i="129"/>
  <c r="A44" i="129"/>
  <c r="L43" i="129"/>
  <c r="A43" i="129"/>
  <c r="L42" i="129"/>
  <c r="A42" i="129"/>
  <c r="L41" i="129"/>
  <c r="A41" i="129"/>
  <c r="L40" i="129"/>
  <c r="A40" i="129"/>
  <c r="L39" i="129"/>
  <c r="A39" i="129"/>
  <c r="L38" i="129"/>
  <c r="A38" i="129"/>
  <c r="L37" i="129"/>
  <c r="A37" i="129"/>
  <c r="L36" i="129"/>
  <c r="A36" i="129"/>
  <c r="L35" i="129"/>
  <c r="A35" i="129"/>
  <c r="L34" i="129"/>
  <c r="A34" i="129"/>
  <c r="L33" i="129"/>
  <c r="A33" i="129"/>
  <c r="L32" i="129"/>
  <c r="A32" i="129"/>
  <c r="L31" i="129"/>
  <c r="A31" i="129"/>
  <c r="L30" i="129"/>
  <c r="A30" i="129"/>
  <c r="L29" i="129"/>
  <c r="A29" i="129"/>
  <c r="L28" i="129"/>
  <c r="A28" i="129"/>
  <c r="L27" i="129"/>
  <c r="A27" i="129"/>
  <c r="L26" i="129"/>
  <c r="A26" i="129"/>
  <c r="L25" i="129"/>
  <c r="A25" i="129"/>
  <c r="L24" i="129"/>
  <c r="A24" i="129"/>
  <c r="L23" i="129"/>
  <c r="A23" i="129"/>
  <c r="L22" i="129"/>
  <c r="A22" i="129"/>
  <c r="L21" i="129"/>
  <c r="A21" i="129"/>
  <c r="L20" i="129"/>
  <c r="A20" i="129"/>
  <c r="L19" i="129"/>
  <c r="A19" i="129"/>
  <c r="L18" i="129"/>
  <c r="A18" i="129"/>
  <c r="L17" i="129"/>
  <c r="A17" i="129"/>
  <c r="L16" i="129"/>
  <c r="A16" i="129"/>
  <c r="L15" i="129"/>
  <c r="A15" i="129"/>
  <c r="L14" i="129"/>
  <c r="A14" i="129"/>
  <c r="L13" i="129"/>
  <c r="A13" i="129"/>
  <c r="L12" i="129"/>
  <c r="A12" i="129"/>
  <c r="L11" i="129"/>
  <c r="A11" i="129"/>
  <c r="L10" i="129"/>
  <c r="A10" i="129"/>
  <c r="L9" i="129"/>
  <c r="A9" i="129"/>
  <c r="L8" i="129"/>
  <c r="A8" i="129"/>
  <c r="L7" i="129"/>
  <c r="A7" i="129"/>
  <c r="L6" i="129"/>
  <c r="A6" i="129"/>
  <c r="M5" i="129"/>
  <c r="A2" i="129"/>
  <c r="A1" i="129" s="1"/>
  <c r="M7" i="126"/>
  <c r="M11" i="126"/>
  <c r="M15" i="126"/>
  <c r="M25" i="126"/>
  <c r="M34" i="126"/>
  <c r="A77" i="114"/>
  <c r="A76" i="114"/>
  <c r="A75" i="114"/>
  <c r="A74" i="114"/>
  <c r="A73" i="114"/>
  <c r="M57" i="132" l="1"/>
  <c r="M66" i="132"/>
  <c r="M64" i="132"/>
  <c r="M60" i="132"/>
  <c r="M56" i="132"/>
  <c r="M62" i="132"/>
  <c r="M61" i="132"/>
  <c r="O17" i="124" s="1"/>
  <c r="M63" i="132"/>
  <c r="M58" i="132"/>
  <c r="M65" i="132"/>
  <c r="M59" i="132"/>
  <c r="O14" i="124" s="1"/>
  <c r="M55" i="132"/>
  <c r="O19" i="124" s="1"/>
  <c r="T7" i="37"/>
  <c r="T15" i="37"/>
  <c r="T31" i="37"/>
  <c r="T39" i="37"/>
  <c r="T8" i="37"/>
  <c r="T16" i="37"/>
  <c r="T24" i="37"/>
  <c r="T32" i="37"/>
  <c r="T40" i="37"/>
  <c r="T44" i="37"/>
  <c r="T46" i="37"/>
  <c r="T9" i="37"/>
  <c r="T17" i="37"/>
  <c r="T25" i="37"/>
  <c r="T33" i="37"/>
  <c r="T41" i="37"/>
  <c r="T43" i="37"/>
  <c r="T30" i="37"/>
  <c r="T10" i="37"/>
  <c r="T18" i="37"/>
  <c r="T26" i="37"/>
  <c r="T34" i="37"/>
  <c r="T42" i="37"/>
  <c r="T28" i="37"/>
  <c r="T6" i="37"/>
  <c r="T11" i="37"/>
  <c r="T19" i="37"/>
  <c r="T27" i="37"/>
  <c r="T35" i="37"/>
  <c r="T36" i="37"/>
  <c r="T20" i="37"/>
  <c r="T38" i="37"/>
  <c r="T21" i="37"/>
  <c r="T29" i="37"/>
  <c r="T37" i="37"/>
  <c r="T45" i="37"/>
  <c r="T14" i="37"/>
  <c r="T22" i="37"/>
  <c r="M14" i="132"/>
  <c r="M26" i="132"/>
  <c r="T12" i="37" s="1"/>
  <c r="M42" i="132"/>
  <c r="O25" i="123" s="1"/>
  <c r="M53" i="132"/>
  <c r="O15" i="124" s="1"/>
  <c r="M45" i="132"/>
  <c r="O44" i="123" s="1"/>
  <c r="M33" i="132"/>
  <c r="M54" i="132"/>
  <c r="M52" i="132"/>
  <c r="S9" i="37"/>
  <c r="S17" i="37"/>
  <c r="S25" i="37"/>
  <c r="S33" i="37"/>
  <c r="S41" i="37"/>
  <c r="S49" i="37"/>
  <c r="O12" i="123"/>
  <c r="O20" i="123"/>
  <c r="O28" i="123"/>
  <c r="O36" i="123"/>
  <c r="O52" i="123"/>
  <c r="O60" i="123"/>
  <c r="O68" i="123"/>
  <c r="O7" i="124"/>
  <c r="O23" i="124"/>
  <c r="O31" i="124"/>
  <c r="O39" i="124"/>
  <c r="O9" i="125"/>
  <c r="O26" i="124"/>
  <c r="O12" i="125"/>
  <c r="S29" i="37"/>
  <c r="O8" i="123"/>
  <c r="O32" i="123"/>
  <c r="O40" i="123"/>
  <c r="O56" i="123"/>
  <c r="S22" i="37"/>
  <c r="O17" i="123"/>
  <c r="S31" i="37"/>
  <c r="O18" i="123"/>
  <c r="O26" i="123"/>
  <c r="O42" i="123"/>
  <c r="O50" i="123"/>
  <c r="O58" i="123"/>
  <c r="O6" i="123"/>
  <c r="S16" i="37"/>
  <c r="S32" i="37"/>
  <c r="O11" i="123"/>
  <c r="O35" i="123"/>
  <c r="O51" i="123"/>
  <c r="O67" i="123"/>
  <c r="O8" i="125"/>
  <c r="S10" i="37"/>
  <c r="S18" i="37"/>
  <c r="S26" i="37"/>
  <c r="S34" i="37"/>
  <c r="S42" i="37"/>
  <c r="O13" i="123"/>
  <c r="O21" i="123"/>
  <c r="O29" i="123"/>
  <c r="O37" i="123"/>
  <c r="O45" i="123"/>
  <c r="O53" i="123"/>
  <c r="O61" i="123"/>
  <c r="O69" i="123"/>
  <c r="O8" i="124"/>
  <c r="O16" i="124"/>
  <c r="O24" i="124"/>
  <c r="O32" i="124"/>
  <c r="O40" i="124"/>
  <c r="O10" i="125"/>
  <c r="S28" i="37"/>
  <c r="S44" i="37"/>
  <c r="O15" i="123"/>
  <c r="O31" i="123"/>
  <c r="O47" i="123"/>
  <c r="O63" i="123"/>
  <c r="O10" i="124"/>
  <c r="O34" i="124"/>
  <c r="S13" i="37"/>
  <c r="S45" i="37"/>
  <c r="O16" i="123"/>
  <c r="O48" i="123"/>
  <c r="O11" i="124"/>
  <c r="O27" i="124"/>
  <c r="O13" i="125"/>
  <c r="S46" i="37"/>
  <c r="O49" i="123"/>
  <c r="O65" i="123"/>
  <c r="O20" i="124"/>
  <c r="O36" i="124"/>
  <c r="S15" i="37"/>
  <c r="S39" i="37"/>
  <c r="S47" i="37"/>
  <c r="O10" i="123"/>
  <c r="O34" i="123"/>
  <c r="O66" i="123"/>
  <c r="O13" i="124"/>
  <c r="O29" i="124"/>
  <c r="O37" i="124"/>
  <c r="O7" i="125"/>
  <c r="S8" i="37"/>
  <c r="S24" i="37"/>
  <c r="O19" i="123"/>
  <c r="O59" i="123"/>
  <c r="O30" i="124"/>
  <c r="O16" i="125"/>
  <c r="S11" i="37"/>
  <c r="S19" i="37"/>
  <c r="S27" i="37"/>
  <c r="S35" i="37"/>
  <c r="S43" i="37"/>
  <c r="O14" i="123"/>
  <c r="O30" i="123"/>
  <c r="O38" i="123"/>
  <c r="O46" i="123"/>
  <c r="O54" i="123"/>
  <c r="O62" i="123"/>
  <c r="O70" i="123"/>
  <c r="O9" i="124"/>
  <c r="O25" i="124"/>
  <c r="O33" i="124"/>
  <c r="O41" i="124"/>
  <c r="O11" i="125"/>
  <c r="S20" i="37"/>
  <c r="S36" i="37"/>
  <c r="O7" i="123"/>
  <c r="O23" i="123"/>
  <c r="O39" i="123"/>
  <c r="O55" i="123"/>
  <c r="O71" i="123"/>
  <c r="O18" i="124"/>
  <c r="O42" i="124"/>
  <c r="S21" i="37"/>
  <c r="S37" i="37"/>
  <c r="O64" i="123"/>
  <c r="O35" i="124"/>
  <c r="O6" i="125"/>
  <c r="S14" i="37"/>
  <c r="S38" i="37"/>
  <c r="O9" i="123"/>
  <c r="O33" i="123"/>
  <c r="O41" i="123"/>
  <c r="O57" i="123"/>
  <c r="O12" i="124"/>
  <c r="O28" i="124"/>
  <c r="O14" i="125"/>
  <c r="S23" i="37"/>
  <c r="O21" i="124"/>
  <c r="O6" i="124"/>
  <c r="S12" i="37"/>
  <c r="S48" i="37"/>
  <c r="O43" i="123"/>
  <c r="O38" i="124"/>
  <c r="S7" i="37"/>
  <c r="O15" i="125"/>
  <c r="O27" i="123"/>
  <c r="O22" i="124"/>
  <c r="L47" i="37"/>
  <c r="L55" i="37"/>
  <c r="K48" i="37"/>
  <c r="K9" i="123"/>
  <c r="K17" i="123"/>
  <c r="K25" i="123"/>
  <c r="K33" i="123"/>
  <c r="K41" i="123"/>
  <c r="K49" i="123"/>
  <c r="K57" i="123"/>
  <c r="K65" i="123"/>
  <c r="K14" i="125"/>
  <c r="K22" i="125"/>
  <c r="L48" i="37"/>
  <c r="K10" i="123"/>
  <c r="K26" i="123"/>
  <c r="K42" i="123"/>
  <c r="K58" i="123"/>
  <c r="K7" i="125"/>
  <c r="K23" i="125"/>
  <c r="L49" i="37"/>
  <c r="K19" i="123"/>
  <c r="K35" i="123"/>
  <c r="K51" i="123"/>
  <c r="K67" i="123"/>
  <c r="K8" i="125"/>
  <c r="K24" i="125"/>
  <c r="K7" i="123"/>
  <c r="K30" i="123"/>
  <c r="K54" i="123"/>
  <c r="K19" i="125"/>
  <c r="L53" i="37"/>
  <c r="K23" i="123"/>
  <c r="K39" i="123"/>
  <c r="K63" i="123"/>
  <c r="K20" i="125"/>
  <c r="L50" i="37"/>
  <c r="L58" i="37"/>
  <c r="K12" i="123"/>
  <c r="K20" i="123"/>
  <c r="K28" i="123"/>
  <c r="K36" i="123"/>
  <c r="K44" i="123"/>
  <c r="K52" i="123"/>
  <c r="K60" i="123"/>
  <c r="K68" i="123"/>
  <c r="K9" i="125"/>
  <c r="K17" i="125"/>
  <c r="L51" i="37"/>
  <c r="L59" i="37"/>
  <c r="K13" i="123"/>
  <c r="K21" i="123"/>
  <c r="K29" i="123"/>
  <c r="K37" i="123"/>
  <c r="K45" i="123"/>
  <c r="K53" i="123"/>
  <c r="K10" i="125"/>
  <c r="K18" i="125"/>
  <c r="L52" i="37"/>
  <c r="L60" i="37"/>
  <c r="K22" i="123"/>
  <c r="K46" i="123"/>
  <c r="K6" i="124"/>
  <c r="K6" i="37"/>
  <c r="K6" i="123"/>
  <c r="K31" i="123"/>
  <c r="K55" i="123"/>
  <c r="L6" i="37"/>
  <c r="L46" i="37"/>
  <c r="L54" i="37"/>
  <c r="L62" i="37"/>
  <c r="K47" i="37"/>
  <c r="K8" i="123"/>
  <c r="K16" i="123"/>
  <c r="K24" i="123"/>
  <c r="K32" i="123"/>
  <c r="K40" i="123"/>
  <c r="K48" i="123"/>
  <c r="K56" i="123"/>
  <c r="K64" i="123"/>
  <c r="K13" i="125"/>
  <c r="K21" i="125"/>
  <c r="L56" i="37"/>
  <c r="K49" i="37"/>
  <c r="K18" i="123"/>
  <c r="K34" i="123"/>
  <c r="K50" i="123"/>
  <c r="K66" i="123"/>
  <c r="K15" i="125"/>
  <c r="K6" i="125"/>
  <c r="L57" i="37"/>
  <c r="K11" i="123"/>
  <c r="K27" i="123"/>
  <c r="K43" i="123"/>
  <c r="K16" i="125"/>
  <c r="K14" i="123"/>
  <c r="K38" i="123"/>
  <c r="K62" i="123"/>
  <c r="K11" i="125"/>
  <c r="L45" i="37"/>
  <c r="L61" i="37"/>
  <c r="K46" i="37"/>
  <c r="K15" i="123"/>
  <c r="K47" i="123"/>
  <c r="K12" i="125"/>
  <c r="M90" i="131"/>
  <c r="M18" i="131"/>
  <c r="M30" i="131"/>
  <c r="M38" i="131"/>
  <c r="M46" i="131"/>
  <c r="M54" i="131"/>
  <c r="M62" i="131"/>
  <c r="M70" i="131"/>
  <c r="M98" i="131"/>
  <c r="M6" i="131"/>
  <c r="M22" i="131"/>
  <c r="M26" i="131"/>
  <c r="K59" i="123" s="1"/>
  <c r="M34" i="131"/>
  <c r="M42" i="131"/>
  <c r="M50" i="131"/>
  <c r="M58" i="131"/>
  <c r="M66" i="131"/>
  <c r="M74" i="131"/>
  <c r="M78" i="131"/>
  <c r="M86" i="131"/>
  <c r="M94" i="131"/>
  <c r="M11" i="131"/>
  <c r="M19" i="131"/>
  <c r="M27" i="131"/>
  <c r="K61" i="123" s="1"/>
  <c r="M35" i="131"/>
  <c r="M43" i="131"/>
  <c r="M51" i="131"/>
  <c r="M59" i="131"/>
  <c r="M67" i="131"/>
  <c r="M75" i="131"/>
  <c r="M79" i="131"/>
  <c r="M83" i="131"/>
  <c r="M87" i="131"/>
  <c r="M91" i="131"/>
  <c r="M95" i="131"/>
  <c r="M10" i="131"/>
  <c r="M14" i="131"/>
  <c r="M8" i="131"/>
  <c r="M12" i="131"/>
  <c r="M16" i="131"/>
  <c r="M20" i="131"/>
  <c r="M24" i="131"/>
  <c r="M28" i="131"/>
  <c r="M32" i="131"/>
  <c r="M36" i="131"/>
  <c r="M40" i="131"/>
  <c r="M44" i="131"/>
  <c r="M48" i="131"/>
  <c r="M52" i="131"/>
  <c r="M56" i="131"/>
  <c r="M60" i="131"/>
  <c r="M64" i="131"/>
  <c r="M68" i="131"/>
  <c r="M72" i="131"/>
  <c r="M76" i="131"/>
  <c r="M80" i="131"/>
  <c r="M84" i="131"/>
  <c r="M88" i="131"/>
  <c r="M92" i="131"/>
  <c r="M96" i="131"/>
  <c r="M22" i="129"/>
  <c r="M30" i="129"/>
  <c r="M11" i="129"/>
  <c r="M19" i="129"/>
  <c r="M7" i="129"/>
  <c r="M15" i="129"/>
  <c r="M27" i="129"/>
  <c r="M16" i="129"/>
  <c r="M24" i="129"/>
  <c r="M29" i="129"/>
  <c r="M33" i="129"/>
  <c r="M6" i="129"/>
  <c r="M26" i="129"/>
  <c r="M11" i="132"/>
  <c r="M19" i="132"/>
  <c r="M27" i="132"/>
  <c r="M35" i="132"/>
  <c r="M43" i="132"/>
  <c r="O22" i="123" s="1"/>
  <c r="M51" i="132"/>
  <c r="M8" i="132"/>
  <c r="S40" i="37" s="1"/>
  <c r="M12" i="132"/>
  <c r="M16" i="132"/>
  <c r="M20" i="132"/>
  <c r="M24" i="132"/>
  <c r="M32" i="132"/>
  <c r="M40" i="132"/>
  <c r="M48" i="132"/>
  <c r="O24" i="123" s="1"/>
  <c r="M9" i="132"/>
  <c r="M17" i="132"/>
  <c r="M25" i="132"/>
  <c r="M41" i="132"/>
  <c r="M49" i="132"/>
  <c r="M10" i="132"/>
  <c r="M18" i="132"/>
  <c r="M34" i="132"/>
  <c r="M50" i="132"/>
  <c r="M6" i="132"/>
  <c r="M22" i="132"/>
  <c r="M30" i="132"/>
  <c r="M38" i="132"/>
  <c r="M46" i="132"/>
  <c r="M13" i="132"/>
  <c r="M21" i="132"/>
  <c r="S6" i="37" s="1"/>
  <c r="M29" i="132"/>
  <c r="M37" i="132"/>
  <c r="M28" i="132"/>
  <c r="T13" i="37" s="1"/>
  <c r="M36" i="132"/>
  <c r="M44" i="132"/>
  <c r="M7" i="132"/>
  <c r="M15" i="132"/>
  <c r="S30" i="37" s="1"/>
  <c r="M23" i="132"/>
  <c r="T23" i="37" s="1"/>
  <c r="M31" i="132"/>
  <c r="M39" i="132"/>
  <c r="M47" i="132"/>
  <c r="M21" i="131"/>
  <c r="M29" i="131"/>
  <c r="M37" i="131"/>
  <c r="M45" i="131"/>
  <c r="M61" i="131"/>
  <c r="M69" i="131"/>
  <c r="M77" i="131"/>
  <c r="M85" i="131"/>
  <c r="M93" i="131"/>
  <c r="M25" i="131"/>
  <c r="M49" i="131"/>
  <c r="M97" i="131"/>
  <c r="M13" i="131"/>
  <c r="M9" i="131"/>
  <c r="M17" i="131"/>
  <c r="M33" i="131"/>
  <c r="M41" i="131"/>
  <c r="M57" i="131"/>
  <c r="M65" i="131"/>
  <c r="M73" i="131"/>
  <c r="M81" i="131"/>
  <c r="M89" i="131"/>
  <c r="M7" i="131"/>
  <c r="M15" i="131"/>
  <c r="M23" i="131"/>
  <c r="M31" i="131"/>
  <c r="M39" i="131"/>
  <c r="M47" i="131"/>
  <c r="M55" i="131"/>
  <c r="M63" i="131"/>
  <c r="M71" i="131"/>
  <c r="M53" i="131"/>
  <c r="M82" i="131"/>
  <c r="M12" i="129"/>
  <c r="M31" i="129"/>
  <c r="M10" i="129"/>
  <c r="M13" i="129"/>
  <c r="M21" i="129"/>
  <c r="M9" i="129"/>
  <c r="M17" i="129"/>
  <c r="A32" i="120"/>
  <c r="L46" i="128"/>
  <c r="A46" i="128"/>
  <c r="A45" i="128"/>
  <c r="A44" i="128"/>
  <c r="M43" i="128"/>
  <c r="A43" i="128"/>
  <c r="M42" i="128"/>
  <c r="A42" i="128"/>
  <c r="M41" i="128"/>
  <c r="A41" i="128"/>
  <c r="A40" i="128"/>
  <c r="M39" i="128"/>
  <c r="A39" i="128"/>
  <c r="A38" i="128"/>
  <c r="M37" i="128"/>
  <c r="A37" i="128"/>
  <c r="M36" i="128"/>
  <c r="A36" i="128"/>
  <c r="A35" i="128"/>
  <c r="M34" i="128"/>
  <c r="A34" i="128"/>
  <c r="A33" i="128"/>
  <c r="A32" i="128"/>
  <c r="M31" i="128"/>
  <c r="A31" i="128"/>
  <c r="M30" i="128"/>
  <c r="A30" i="128"/>
  <c r="M29" i="128"/>
  <c r="A29" i="128"/>
  <c r="A28" i="128"/>
  <c r="M27" i="128"/>
  <c r="A27" i="128"/>
  <c r="M26" i="128"/>
  <c r="A26" i="128"/>
  <c r="A25" i="128"/>
  <c r="A24" i="128"/>
  <c r="M23" i="128"/>
  <c r="A23" i="128"/>
  <c r="A22" i="128"/>
  <c r="A21" i="128"/>
  <c r="M20" i="128"/>
  <c r="A20" i="128"/>
  <c r="A19" i="128"/>
  <c r="A18" i="128"/>
  <c r="M17" i="128"/>
  <c r="A17" i="128"/>
  <c r="A16" i="128"/>
  <c r="A15" i="128"/>
  <c r="M14" i="128"/>
  <c r="A14" i="128"/>
  <c r="M13" i="128"/>
  <c r="A13" i="128"/>
  <c r="M12" i="128"/>
  <c r="A12" i="128"/>
  <c r="A11" i="128"/>
  <c r="M10" i="128"/>
  <c r="A10" i="128"/>
  <c r="M9" i="128"/>
  <c r="A9" i="128"/>
  <c r="M8" i="128"/>
  <c r="A8" i="128"/>
  <c r="M7" i="128"/>
  <c r="A7" i="128"/>
  <c r="M6" i="128"/>
  <c r="A6" i="128"/>
  <c r="A2" i="128"/>
  <c r="A1" i="128" s="1"/>
  <c r="L33" i="117"/>
  <c r="L32" i="117"/>
  <c r="L36" i="117"/>
  <c r="L44" i="117"/>
  <c r="L42" i="117"/>
  <c r="L39" i="117"/>
  <c r="L35" i="117"/>
  <c r="L40" i="117"/>
  <c r="L30" i="117"/>
  <c r="L38" i="117"/>
  <c r="L41" i="117"/>
  <c r="L37" i="117"/>
  <c r="L31" i="117"/>
  <c r="L29" i="117"/>
  <c r="L28" i="117"/>
  <c r="X11" i="37" l="1"/>
  <c r="X19" i="37"/>
  <c r="X27" i="37"/>
  <c r="X35" i="37"/>
  <c r="X43" i="37"/>
  <c r="X18" i="37"/>
  <c r="X42" i="37"/>
  <c r="X12" i="37"/>
  <c r="X20" i="37"/>
  <c r="X28" i="37"/>
  <c r="X36" i="37"/>
  <c r="X44" i="37"/>
  <c r="X13" i="37"/>
  <c r="X21" i="37"/>
  <c r="X29" i="37"/>
  <c r="X37" i="37"/>
  <c r="X45" i="37"/>
  <c r="X10" i="37"/>
  <c r="X14" i="37"/>
  <c r="X22" i="37"/>
  <c r="X30" i="37"/>
  <c r="X38" i="37"/>
  <c r="X46" i="37"/>
  <c r="X26" i="37"/>
  <c r="X7" i="37"/>
  <c r="X15" i="37"/>
  <c r="X23" i="37"/>
  <c r="X31" i="37"/>
  <c r="X39" i="37"/>
  <c r="X47" i="37"/>
  <c r="X34" i="37"/>
  <c r="X8" i="37"/>
  <c r="X16" i="37"/>
  <c r="X24" i="37"/>
  <c r="X32" i="37"/>
  <c r="X40" i="37"/>
  <c r="X6" i="37"/>
  <c r="X9" i="37"/>
  <c r="X17" i="37"/>
  <c r="X25" i="37"/>
  <c r="X33" i="37"/>
  <c r="X41" i="37"/>
  <c r="W14" i="37"/>
  <c r="W22" i="37"/>
  <c r="W30" i="37"/>
  <c r="W38" i="37"/>
  <c r="W46" i="37"/>
  <c r="W54" i="37"/>
  <c r="W62" i="37"/>
  <c r="Q8" i="123"/>
  <c r="Q16" i="123"/>
  <c r="Q24" i="123"/>
  <c r="Q32" i="123"/>
  <c r="Q40" i="123"/>
  <c r="Q48" i="123"/>
  <c r="Q56" i="123"/>
  <c r="Q64" i="123"/>
  <c r="Q6" i="123"/>
  <c r="Q11" i="124"/>
  <c r="Q19" i="124"/>
  <c r="Q27" i="124"/>
  <c r="Q35" i="124"/>
  <c r="Q43" i="124"/>
  <c r="Q8" i="125"/>
  <c r="Q16" i="125"/>
  <c r="Q17" i="125"/>
  <c r="Q15" i="124"/>
  <c r="Q39" i="124"/>
  <c r="W37" i="37"/>
  <c r="Q47" i="123"/>
  <c r="Q7" i="125"/>
  <c r="W7" i="37"/>
  <c r="W15" i="37"/>
  <c r="W23" i="37"/>
  <c r="W31" i="37"/>
  <c r="W39" i="37"/>
  <c r="W47" i="37"/>
  <c r="W55" i="37"/>
  <c r="W63" i="37"/>
  <c r="Q9" i="123"/>
  <c r="Q17" i="123"/>
  <c r="Q25" i="123"/>
  <c r="Q33" i="123"/>
  <c r="Q41" i="123"/>
  <c r="Q49" i="123"/>
  <c r="Q57" i="123"/>
  <c r="Q65" i="123"/>
  <c r="Q12" i="124"/>
  <c r="Q20" i="124"/>
  <c r="Q28" i="124"/>
  <c r="Q36" i="124"/>
  <c r="Q44" i="124"/>
  <c r="Q9" i="125"/>
  <c r="Q7" i="124"/>
  <c r="Q23" i="123"/>
  <c r="Q63" i="123"/>
  <c r="Q42" i="124"/>
  <c r="W8" i="37"/>
  <c r="W16" i="37"/>
  <c r="W24" i="37"/>
  <c r="W32" i="37"/>
  <c r="W40" i="37"/>
  <c r="W48" i="37"/>
  <c r="W56" i="37"/>
  <c r="W64" i="37"/>
  <c r="Q10" i="123"/>
  <c r="Q18" i="123"/>
  <c r="Q26" i="123"/>
  <c r="Q34" i="123"/>
  <c r="Q42" i="123"/>
  <c r="Q50" i="123"/>
  <c r="Q58" i="123"/>
  <c r="Q66" i="123"/>
  <c r="Q13" i="124"/>
  <c r="Q21" i="124"/>
  <c r="Q29" i="124"/>
  <c r="Q37" i="124"/>
  <c r="Q10" i="125"/>
  <c r="Q6" i="125"/>
  <c r="Q60" i="123"/>
  <c r="Q12" i="125"/>
  <c r="Q7" i="123"/>
  <c r="Q15" i="125"/>
  <c r="W9" i="37"/>
  <c r="W17" i="37"/>
  <c r="W25" i="37"/>
  <c r="W33" i="37"/>
  <c r="W41" i="37"/>
  <c r="W49" i="37"/>
  <c r="W57" i="37"/>
  <c r="W65" i="37"/>
  <c r="Q11" i="123"/>
  <c r="Q19" i="123"/>
  <c r="Q27" i="123"/>
  <c r="Q35" i="123"/>
  <c r="Q43" i="123"/>
  <c r="Q51" i="123"/>
  <c r="Q59" i="123"/>
  <c r="Q67" i="123"/>
  <c r="Q14" i="124"/>
  <c r="Q22" i="124"/>
  <c r="Q30" i="124"/>
  <c r="Q38" i="124"/>
  <c r="Q6" i="124"/>
  <c r="Q11" i="125"/>
  <c r="Q44" i="123"/>
  <c r="Q31" i="124"/>
  <c r="W53" i="37"/>
  <c r="Q18" i="124"/>
  <c r="W10" i="37"/>
  <c r="W18" i="37"/>
  <c r="W26" i="37"/>
  <c r="W34" i="37"/>
  <c r="W42" i="37"/>
  <c r="W50" i="37"/>
  <c r="W58" i="37"/>
  <c r="W66" i="37"/>
  <c r="Q12" i="123"/>
  <c r="Q20" i="123"/>
  <c r="Q28" i="123"/>
  <c r="Q36" i="123"/>
  <c r="Q52" i="123"/>
  <c r="Q68" i="123"/>
  <c r="Q23" i="124"/>
  <c r="N17" i="125"/>
  <c r="Q39" i="123"/>
  <c r="Q26" i="124"/>
  <c r="W11" i="37"/>
  <c r="W19" i="37"/>
  <c r="W27" i="37"/>
  <c r="W35" i="37"/>
  <c r="W43" i="37"/>
  <c r="W51" i="37"/>
  <c r="W59" i="37"/>
  <c r="Q13" i="123"/>
  <c r="Q21" i="123"/>
  <c r="Q29" i="123"/>
  <c r="Q37" i="123"/>
  <c r="Q45" i="123"/>
  <c r="Q53" i="123"/>
  <c r="Q61" i="123"/>
  <c r="Q69" i="123"/>
  <c r="Q8" i="124"/>
  <c r="Q16" i="124"/>
  <c r="Q24" i="124"/>
  <c r="Q32" i="124"/>
  <c r="Q40" i="124"/>
  <c r="Q13" i="125"/>
  <c r="N18" i="125"/>
  <c r="Q14" i="125"/>
  <c r="W21" i="37"/>
  <c r="W61" i="37"/>
  <c r="Q31" i="123"/>
  <c r="Q55" i="123"/>
  <c r="Q34" i="124"/>
  <c r="W12" i="37"/>
  <c r="W20" i="37"/>
  <c r="W28" i="37"/>
  <c r="W36" i="37"/>
  <c r="W44" i="37"/>
  <c r="W52" i="37"/>
  <c r="W60" i="37"/>
  <c r="Q14" i="123"/>
  <c r="Q22" i="123"/>
  <c r="Q30" i="123"/>
  <c r="Q38" i="123"/>
  <c r="Q46" i="123"/>
  <c r="Q54" i="123"/>
  <c r="Q62" i="123"/>
  <c r="Q70" i="123"/>
  <c r="Q9" i="124"/>
  <c r="Q17" i="124"/>
  <c r="Q25" i="124"/>
  <c r="Q33" i="124"/>
  <c r="Q41" i="124"/>
  <c r="W29" i="37"/>
  <c r="W45" i="37"/>
  <c r="Q15" i="123"/>
  <c r="Q10" i="124"/>
  <c r="W13" i="37"/>
  <c r="N22" i="125"/>
  <c r="N30" i="125"/>
  <c r="N38" i="125"/>
  <c r="N24" i="125"/>
  <c r="N40" i="125"/>
  <c r="N33" i="125"/>
  <c r="N34" i="125"/>
  <c r="N19" i="125"/>
  <c r="N35" i="125"/>
  <c r="N28" i="125"/>
  <c r="N29" i="125"/>
  <c r="N23" i="125"/>
  <c r="N31" i="125"/>
  <c r="N39" i="125"/>
  <c r="N32" i="125"/>
  <c r="N25" i="125"/>
  <c r="N41" i="125"/>
  <c r="N26" i="125"/>
  <c r="N42" i="125"/>
  <c r="N27" i="125"/>
  <c r="N20" i="125"/>
  <c r="N36" i="125"/>
  <c r="N21" i="125"/>
  <c r="N37" i="125"/>
  <c r="M83" i="124"/>
  <c r="M84" i="124"/>
  <c r="M82" i="124"/>
  <c r="M85" i="124"/>
  <c r="Q70" i="37"/>
  <c r="Q72" i="37"/>
  <c r="Q69" i="37"/>
  <c r="Q74" i="37"/>
  <c r="Q65" i="37"/>
  <c r="Q67" i="37"/>
  <c r="Q64" i="37"/>
  <c r="Q66" i="37"/>
  <c r="Q71" i="37"/>
  <c r="Q68" i="37"/>
  <c r="Q73" i="37"/>
  <c r="M70" i="123"/>
  <c r="M92" i="123"/>
  <c r="M77" i="123"/>
  <c r="M78" i="123"/>
  <c r="Q61" i="37"/>
  <c r="M45" i="124"/>
  <c r="M49" i="124"/>
  <c r="M53" i="124"/>
  <c r="M57" i="124"/>
  <c r="M61" i="124"/>
  <c r="M65" i="124"/>
  <c r="M69" i="124"/>
  <c r="M73" i="124"/>
  <c r="M77" i="124"/>
  <c r="Q58" i="37"/>
  <c r="Q63" i="37"/>
  <c r="Q60" i="37"/>
  <c r="M44" i="124"/>
  <c r="M48" i="124"/>
  <c r="M52" i="124"/>
  <c r="M56" i="124"/>
  <c r="M60" i="124"/>
  <c r="M64" i="124"/>
  <c r="M68" i="124"/>
  <c r="M72" i="124"/>
  <c r="M76" i="124"/>
  <c r="Q57" i="37"/>
  <c r="M63" i="124"/>
  <c r="M67" i="124"/>
  <c r="M75" i="124"/>
  <c r="Q62" i="37"/>
  <c r="M43" i="124"/>
  <c r="M47" i="124"/>
  <c r="M51" i="124"/>
  <c r="M55" i="124"/>
  <c r="M59" i="124"/>
  <c r="M71" i="124"/>
  <c r="Q59" i="37"/>
  <c r="M46" i="124"/>
  <c r="M50" i="124"/>
  <c r="M54" i="124"/>
  <c r="M58" i="124"/>
  <c r="M62" i="124"/>
  <c r="M66" i="124"/>
  <c r="M70" i="124"/>
  <c r="M74" i="124"/>
  <c r="M78" i="124"/>
  <c r="M71" i="123"/>
  <c r="M79" i="123"/>
  <c r="M87" i="123"/>
  <c r="M95" i="123"/>
  <c r="M72" i="123"/>
  <c r="M80" i="123"/>
  <c r="M88" i="123"/>
  <c r="M96" i="123"/>
  <c r="M73" i="123"/>
  <c r="M81" i="123"/>
  <c r="M89" i="123"/>
  <c r="M97" i="123"/>
  <c r="M74" i="123"/>
  <c r="M82" i="123"/>
  <c r="M90" i="123"/>
  <c r="M98" i="123"/>
  <c r="M75" i="123"/>
  <c r="M83" i="123"/>
  <c r="M91" i="123"/>
  <c r="M68" i="123"/>
  <c r="M76" i="123"/>
  <c r="M84" i="123"/>
  <c r="M69" i="123"/>
  <c r="M85" i="123"/>
  <c r="M93" i="123"/>
  <c r="M86" i="123"/>
  <c r="M94" i="123"/>
  <c r="L53" i="127" l="1"/>
  <c r="L34" i="127"/>
  <c r="L6" i="127"/>
  <c r="L130" i="127"/>
  <c r="L193" i="127"/>
  <c r="L165" i="127"/>
  <c r="L126" i="127"/>
  <c r="L205" i="127"/>
  <c r="L191" i="127"/>
  <c r="L124" i="127"/>
  <c r="L120" i="127"/>
  <c r="L136" i="127"/>
  <c r="L155" i="127"/>
  <c r="L88" i="127"/>
  <c r="L179" i="127"/>
  <c r="L183" i="127"/>
  <c r="L127" i="127"/>
  <c r="L44" i="127"/>
  <c r="L203" i="127"/>
  <c r="L72" i="127"/>
  <c r="L163" i="127"/>
  <c r="L18" i="127"/>
  <c r="L103" i="127"/>
  <c r="L82" i="127"/>
  <c r="L122" i="127"/>
  <c r="L145" i="127"/>
  <c r="L147" i="127"/>
  <c r="L62" i="127"/>
  <c r="L187" i="127"/>
  <c r="L91" i="127"/>
  <c r="L190" i="127"/>
  <c r="L94" i="127"/>
  <c r="L61" i="127"/>
  <c r="L15" i="127"/>
  <c r="L117" i="127"/>
  <c r="L153" i="127"/>
  <c r="L79" i="127"/>
  <c r="L11" i="127"/>
  <c r="L101" i="127"/>
  <c r="L198" i="127"/>
  <c r="L138" i="127"/>
  <c r="L67" i="127"/>
  <c r="L160" i="127"/>
  <c r="L95" i="127"/>
  <c r="L104" i="127"/>
  <c r="L33" i="127"/>
  <c r="L21" i="127"/>
  <c r="L107" i="127"/>
  <c r="L81" i="127"/>
  <c r="L77" i="127"/>
  <c r="L17" i="127"/>
  <c r="L168" i="127"/>
  <c r="L39" i="127"/>
  <c r="L154" i="127"/>
  <c r="L87" i="127"/>
  <c r="L182" i="127"/>
  <c r="L133" i="127"/>
  <c r="L135" i="127"/>
  <c r="L65" i="127"/>
  <c r="L172" i="127"/>
  <c r="L75" i="127"/>
  <c r="L28" i="127"/>
  <c r="L162" i="127"/>
  <c r="L51" i="127"/>
  <c r="L37" i="127"/>
  <c r="L59" i="127"/>
  <c r="L176" i="127"/>
  <c r="L70" i="127"/>
  <c r="L196" i="127"/>
  <c r="L43" i="127"/>
  <c r="L24" i="127"/>
  <c r="L113" i="127"/>
  <c r="L54" i="127"/>
  <c r="L150" i="127"/>
  <c r="L140" i="127"/>
  <c r="L31" i="127"/>
  <c r="L144" i="127"/>
  <c r="L202" i="127"/>
  <c r="L174" i="127"/>
  <c r="L158" i="127"/>
  <c r="L121" i="127"/>
  <c r="L180" i="127"/>
  <c r="L99" i="127"/>
  <c r="L97" i="127"/>
  <c r="L29" i="127"/>
  <c r="L200" i="127"/>
  <c r="L25" i="127"/>
  <c r="L85" i="127"/>
  <c r="L57" i="127"/>
  <c r="L186" i="127"/>
  <c r="L111" i="127"/>
  <c r="L47" i="127"/>
  <c r="L49" i="127"/>
  <c r="L178" i="127"/>
  <c r="L115" i="127"/>
  <c r="L41" i="127"/>
  <c r="L119" i="127"/>
  <c r="L55" i="127"/>
  <c r="L131" i="127"/>
  <c r="L170" i="127"/>
  <c r="L109" i="127"/>
  <c r="L71" i="127"/>
  <c r="L142" i="127"/>
  <c r="L13" i="127"/>
  <c r="L35" i="127"/>
  <c r="L166" i="127"/>
  <c r="L83" i="127"/>
  <c r="L194" i="127"/>
  <c r="L128" i="127"/>
  <c r="L206" i="127"/>
  <c r="L192" i="127"/>
  <c r="L125" i="127"/>
  <c r="L9" i="127"/>
  <c r="L156" i="127"/>
  <c r="L89" i="127"/>
  <c r="L184" i="127"/>
  <c r="L129" i="127"/>
  <c r="L164" i="127"/>
  <c r="L19" i="127"/>
  <c r="L105" i="127"/>
  <c r="L146" i="127"/>
  <c r="L63" i="127"/>
  <c r="L188" i="127"/>
  <c r="L7" i="127"/>
  <c r="L45" i="127"/>
  <c r="L204" i="127"/>
  <c r="L73" i="127"/>
  <c r="L123" i="127"/>
  <c r="L148" i="127"/>
  <c r="L207" i="127"/>
  <c r="L208" i="127"/>
  <c r="L90" i="127"/>
  <c r="L116" i="127"/>
  <c r="M5" i="127"/>
  <c r="M8" i="127" s="1"/>
  <c r="L60" i="127"/>
  <c r="L14" i="127"/>
  <c r="L10" i="127"/>
  <c r="L100" i="127"/>
  <c r="L197" i="127"/>
  <c r="L134" i="127"/>
  <c r="L64" i="127"/>
  <c r="L137" i="127"/>
  <c r="L66" i="127"/>
  <c r="L159" i="127"/>
  <c r="L171" i="127"/>
  <c r="L74" i="127"/>
  <c r="L93" i="127"/>
  <c r="L26" i="127"/>
  <c r="L151" i="127"/>
  <c r="L102" i="127"/>
  <c r="L161" i="127"/>
  <c r="L50" i="127"/>
  <c r="L32" i="127"/>
  <c r="L20" i="127"/>
  <c r="L78" i="127"/>
  <c r="L106" i="127"/>
  <c r="L98" i="127"/>
  <c r="L96" i="127"/>
  <c r="L80" i="127"/>
  <c r="L175" i="127"/>
  <c r="L68" i="127"/>
  <c r="L76" i="127"/>
  <c r="L16" i="127"/>
  <c r="L195" i="127"/>
  <c r="L42" i="127"/>
  <c r="L22" i="127"/>
  <c r="L167" i="127"/>
  <c r="L36" i="127"/>
  <c r="L38" i="127"/>
  <c r="L112" i="127"/>
  <c r="L52" i="127"/>
  <c r="L27" i="127"/>
  <c r="L152" i="127"/>
  <c r="L149" i="127"/>
  <c r="L199" i="127"/>
  <c r="L139" i="127"/>
  <c r="L86" i="127"/>
  <c r="L23" i="127"/>
  <c r="L84" i="127"/>
  <c r="L58" i="127"/>
  <c r="L181" i="127"/>
  <c r="L56" i="127"/>
  <c r="L185" i="127"/>
  <c r="L132" i="127"/>
  <c r="L30" i="127"/>
  <c r="L110" i="127"/>
  <c r="L46" i="127"/>
  <c r="L48" i="127"/>
  <c r="L177" i="127"/>
  <c r="L114" i="127"/>
  <c r="L40" i="127"/>
  <c r="L143" i="127"/>
  <c r="L118" i="127"/>
  <c r="L169" i="127"/>
  <c r="L108" i="127"/>
  <c r="L201" i="127"/>
  <c r="L69" i="127"/>
  <c r="L141" i="127"/>
  <c r="L173" i="127"/>
  <c r="L12" i="127"/>
  <c r="L157" i="127"/>
  <c r="L92" i="127"/>
  <c r="L189" i="127"/>
  <c r="A191" i="127"/>
  <c r="A124" i="127"/>
  <c r="A120" i="127"/>
  <c r="A8" i="127"/>
  <c r="A136" i="127"/>
  <c r="A155" i="127"/>
  <c r="A88" i="127"/>
  <c r="A179" i="127"/>
  <c r="A183" i="127"/>
  <c r="A127" i="127"/>
  <c r="A44" i="127"/>
  <c r="A203" i="127"/>
  <c r="A72" i="127"/>
  <c r="A163" i="127"/>
  <c r="A18" i="127"/>
  <c r="A103" i="127"/>
  <c r="A82" i="127"/>
  <c r="A122" i="127"/>
  <c r="A145" i="127"/>
  <c r="A147" i="127"/>
  <c r="A62" i="127"/>
  <c r="A187" i="127"/>
  <c r="A91" i="127"/>
  <c r="A190" i="127"/>
  <c r="A94" i="127"/>
  <c r="A61" i="127"/>
  <c r="A15" i="127"/>
  <c r="A117" i="127"/>
  <c r="A153" i="127"/>
  <c r="A79" i="127"/>
  <c r="A11" i="127"/>
  <c r="A101" i="127"/>
  <c r="A198" i="127"/>
  <c r="A138" i="127"/>
  <c r="A67" i="127"/>
  <c r="A160" i="127"/>
  <c r="A95" i="127"/>
  <c r="A104" i="127"/>
  <c r="A33" i="127"/>
  <c r="A21" i="127"/>
  <c r="A107" i="127"/>
  <c r="A81" i="127"/>
  <c r="A77" i="127"/>
  <c r="A17" i="127"/>
  <c r="A168" i="127"/>
  <c r="A39" i="127"/>
  <c r="A154" i="127"/>
  <c r="A87" i="127"/>
  <c r="A182" i="127"/>
  <c r="A133" i="127"/>
  <c r="A135" i="127"/>
  <c r="A65" i="127"/>
  <c r="A172" i="127"/>
  <c r="A75" i="127"/>
  <c r="A28" i="127"/>
  <c r="A162" i="127"/>
  <c r="A51" i="127"/>
  <c r="A37" i="127"/>
  <c r="A59" i="127"/>
  <c r="A176" i="127"/>
  <c r="A70" i="127"/>
  <c r="A196" i="127"/>
  <c r="A43" i="127"/>
  <c r="A24" i="127"/>
  <c r="A113" i="127"/>
  <c r="A54" i="127"/>
  <c r="A150" i="127"/>
  <c r="A140" i="127"/>
  <c r="A31" i="127"/>
  <c r="A144" i="127"/>
  <c r="A202" i="127"/>
  <c r="A174" i="127"/>
  <c r="A158" i="127"/>
  <c r="A121" i="127"/>
  <c r="A180" i="127"/>
  <c r="A99" i="127"/>
  <c r="A97" i="127"/>
  <c r="A29" i="127"/>
  <c r="A200" i="127"/>
  <c r="A25" i="127"/>
  <c r="A85" i="127"/>
  <c r="A57" i="127"/>
  <c r="A186" i="127"/>
  <c r="A111" i="127"/>
  <c r="A47" i="127"/>
  <c r="A49" i="127"/>
  <c r="A178" i="127"/>
  <c r="A115" i="127"/>
  <c r="A41" i="127"/>
  <c r="A119" i="127"/>
  <c r="A55" i="127"/>
  <c r="A131" i="127"/>
  <c r="A170" i="127"/>
  <c r="A109" i="127"/>
  <c r="A71" i="127"/>
  <c r="A142" i="127"/>
  <c r="A13" i="127"/>
  <c r="A35" i="127"/>
  <c r="A166" i="127"/>
  <c r="A83" i="127"/>
  <c r="A194" i="127"/>
  <c r="A128" i="127"/>
  <c r="A206" i="127"/>
  <c r="A192" i="127"/>
  <c r="A125" i="127"/>
  <c r="A9" i="127"/>
  <c r="A156" i="127"/>
  <c r="A89" i="127"/>
  <c r="A184" i="127"/>
  <c r="A129" i="127"/>
  <c r="A164" i="127"/>
  <c r="A19" i="127"/>
  <c r="A105" i="127"/>
  <c r="A146" i="127"/>
  <c r="A63" i="127"/>
  <c r="A188" i="127"/>
  <c r="A7" i="127"/>
  <c r="A45" i="127"/>
  <c r="A204" i="127"/>
  <c r="A73" i="127"/>
  <c r="A123" i="127"/>
  <c r="A148" i="127"/>
  <c r="A207" i="127"/>
  <c r="A208" i="127"/>
  <c r="A189" i="127"/>
  <c r="A92" i="127"/>
  <c r="A60" i="127"/>
  <c r="A14" i="127"/>
  <c r="A116" i="127"/>
  <c r="A10" i="127"/>
  <c r="A100" i="127"/>
  <c r="A197" i="127"/>
  <c r="A134" i="127"/>
  <c r="A64" i="127"/>
  <c r="A137" i="127"/>
  <c r="A66" i="127"/>
  <c r="A159" i="127"/>
  <c r="A171" i="127"/>
  <c r="A74" i="127"/>
  <c r="A93" i="127"/>
  <c r="A26" i="127"/>
  <c r="A151" i="127"/>
  <c r="A102" i="127"/>
  <c r="A161" i="127"/>
  <c r="A50" i="127"/>
  <c r="A32" i="127"/>
  <c r="A20" i="127"/>
  <c r="A78" i="127"/>
  <c r="A106" i="127"/>
  <c r="A98" i="127"/>
  <c r="A96" i="127"/>
  <c r="A80" i="127"/>
  <c r="A175" i="127"/>
  <c r="A68" i="127"/>
  <c r="A76" i="127"/>
  <c r="A16" i="127"/>
  <c r="A195" i="127"/>
  <c r="A42" i="127"/>
  <c r="A22" i="127"/>
  <c r="A167" i="127"/>
  <c r="A36" i="127"/>
  <c r="A38" i="127"/>
  <c r="A112" i="127"/>
  <c r="A52" i="127"/>
  <c r="A27" i="127"/>
  <c r="A152" i="127"/>
  <c r="A149" i="127"/>
  <c r="A199" i="127"/>
  <c r="A139" i="127"/>
  <c r="A86" i="127"/>
  <c r="A23" i="127"/>
  <c r="A84" i="127"/>
  <c r="A58" i="127"/>
  <c r="A181" i="127"/>
  <c r="A56" i="127"/>
  <c r="A185" i="127"/>
  <c r="A132" i="127"/>
  <c r="A30" i="127"/>
  <c r="A110" i="127"/>
  <c r="A46" i="127"/>
  <c r="A48" i="127"/>
  <c r="A177" i="127"/>
  <c r="A114" i="127"/>
  <c r="A40" i="127"/>
  <c r="A143" i="127"/>
  <c r="A118" i="127"/>
  <c r="A169" i="127"/>
  <c r="A108" i="127"/>
  <c r="A201" i="127"/>
  <c r="A69" i="127"/>
  <c r="A141" i="127"/>
  <c r="A173" i="127"/>
  <c r="A12" i="127"/>
  <c r="A157" i="127"/>
  <c r="A53" i="127"/>
  <c r="A34" i="127"/>
  <c r="A6" i="127"/>
  <c r="A130" i="127"/>
  <c r="A193" i="127"/>
  <c r="A165" i="127"/>
  <c r="A126" i="127"/>
  <c r="A205" i="127"/>
  <c r="A90" i="127"/>
  <c r="A2" i="127"/>
  <c r="A1" i="127" s="1"/>
  <c r="M12" i="127" l="1"/>
  <c r="M132" i="127"/>
  <c r="M185" i="127"/>
  <c r="M103" i="127"/>
  <c r="M7" i="125"/>
  <c r="M15" i="125"/>
  <c r="P10" i="37"/>
  <c r="P18" i="37"/>
  <c r="P32" i="37"/>
  <c r="P40" i="37"/>
  <c r="P46" i="37"/>
  <c r="M8" i="125"/>
  <c r="M16" i="125"/>
  <c r="P11" i="37"/>
  <c r="P19" i="37"/>
  <c r="P25" i="37"/>
  <c r="P33" i="37"/>
  <c r="P41" i="37"/>
  <c r="P16" i="37"/>
  <c r="M9" i="125"/>
  <c r="M17" i="125"/>
  <c r="P12" i="37"/>
  <c r="P20" i="37"/>
  <c r="P26" i="37"/>
  <c r="P34" i="37"/>
  <c r="P42" i="37"/>
  <c r="P38" i="37"/>
  <c r="M10" i="125"/>
  <c r="M18" i="125"/>
  <c r="P13" i="37"/>
  <c r="P21" i="37"/>
  <c r="P27" i="37"/>
  <c r="P35" i="37"/>
  <c r="P43" i="37"/>
  <c r="P8" i="37"/>
  <c r="M11" i="125"/>
  <c r="P6" i="37"/>
  <c r="P14" i="37"/>
  <c r="P22" i="37"/>
  <c r="P28" i="37"/>
  <c r="P36" i="37"/>
  <c r="P44" i="37"/>
  <c r="P23" i="37"/>
  <c r="M12" i="125"/>
  <c r="P7" i="37"/>
  <c r="P15" i="37"/>
  <c r="P29" i="37"/>
  <c r="P37" i="37"/>
  <c r="P45" i="37"/>
  <c r="M13" i="125"/>
  <c r="M14" i="125"/>
  <c r="P9" i="37"/>
  <c r="P17" i="37"/>
  <c r="P24" i="37"/>
  <c r="P39" i="37"/>
  <c r="P30" i="37"/>
  <c r="M205" i="127"/>
  <c r="M45" i="127"/>
  <c r="M128" i="127"/>
  <c r="M29" i="127"/>
  <c r="M144" i="127"/>
  <c r="M196" i="127"/>
  <c r="M75" i="127"/>
  <c r="M39" i="127"/>
  <c r="M104" i="127"/>
  <c r="M79" i="127"/>
  <c r="M187" i="127"/>
  <c r="M49" i="127"/>
  <c r="M189" i="127"/>
  <c r="M84" i="127"/>
  <c r="M93" i="127"/>
  <c r="M208" i="127"/>
  <c r="M69" i="127"/>
  <c r="M129" i="127"/>
  <c r="M110" i="127"/>
  <c r="M76" i="127"/>
  <c r="M177" i="127"/>
  <c r="M98" i="127"/>
  <c r="M109" i="127"/>
  <c r="M18" i="127"/>
  <c r="M88" i="127"/>
  <c r="M90" i="127"/>
  <c r="M7" i="127"/>
  <c r="P31" i="37" s="1"/>
  <c r="M184" i="127"/>
  <c r="M194" i="127"/>
  <c r="M170" i="127"/>
  <c r="M47" i="127"/>
  <c r="M97" i="127"/>
  <c r="M31" i="127"/>
  <c r="M70" i="127"/>
  <c r="M172" i="127"/>
  <c r="M168" i="127"/>
  <c r="M95" i="127"/>
  <c r="M153" i="127"/>
  <c r="M62" i="127"/>
  <c r="M163" i="127"/>
  <c r="M155" i="127"/>
  <c r="M126" i="127"/>
  <c r="M188" i="127"/>
  <c r="M89" i="127"/>
  <c r="M83" i="127"/>
  <c r="M131" i="127"/>
  <c r="M111" i="127"/>
  <c r="M99" i="127"/>
  <c r="M140" i="127"/>
  <c r="M176" i="127"/>
  <c r="M65" i="127"/>
  <c r="M17" i="127"/>
  <c r="M41" i="123" s="1"/>
  <c r="M160" i="127"/>
  <c r="M117" i="127"/>
  <c r="M147" i="127"/>
  <c r="M72" i="127"/>
  <c r="M136" i="127"/>
  <c r="M165" i="127"/>
  <c r="M207" i="127"/>
  <c r="M63" i="127"/>
  <c r="M156" i="127"/>
  <c r="M166" i="127"/>
  <c r="M55" i="127"/>
  <c r="M186" i="127"/>
  <c r="M180" i="127"/>
  <c r="M150" i="127"/>
  <c r="M59" i="127"/>
  <c r="M135" i="127"/>
  <c r="M77" i="127"/>
  <c r="M67" i="127"/>
  <c r="M15" i="127"/>
  <c r="M145" i="127"/>
  <c r="M203" i="127"/>
  <c r="M193" i="127"/>
  <c r="M148" i="127"/>
  <c r="M146" i="127"/>
  <c r="M9" i="127"/>
  <c r="M35" i="127"/>
  <c r="M6" i="125" s="1"/>
  <c r="M119" i="127"/>
  <c r="M57" i="127"/>
  <c r="M121" i="127"/>
  <c r="M54" i="127"/>
  <c r="M37" i="127"/>
  <c r="M133" i="127"/>
  <c r="M81" i="127"/>
  <c r="M138" i="127"/>
  <c r="M61" i="127"/>
  <c r="M122" i="127"/>
  <c r="M44" i="127"/>
  <c r="M130" i="127"/>
  <c r="M123" i="127"/>
  <c r="M105" i="127"/>
  <c r="M125" i="127"/>
  <c r="M13" i="127"/>
  <c r="M41" i="127"/>
  <c r="M85" i="127"/>
  <c r="M158" i="127"/>
  <c r="M113" i="127"/>
  <c r="M51" i="127"/>
  <c r="M182" i="127"/>
  <c r="M107" i="127"/>
  <c r="M198" i="127"/>
  <c r="M94" i="127"/>
  <c r="M82" i="127"/>
  <c r="M127" i="127"/>
  <c r="M120" i="127"/>
  <c r="M6" i="127"/>
  <c r="M73" i="127"/>
  <c r="M19" i="127"/>
  <c r="M192" i="127"/>
  <c r="M142" i="127"/>
  <c r="M115" i="127"/>
  <c r="M25" i="127"/>
  <c r="M174" i="127"/>
  <c r="M24" i="127"/>
  <c r="M162" i="127"/>
  <c r="M87" i="127"/>
  <c r="M21" i="127"/>
  <c r="M101" i="127"/>
  <c r="M190" i="127"/>
  <c r="M183" i="127"/>
  <c r="M124" i="127"/>
  <c r="M34" i="127"/>
  <c r="K34" i="124" s="1"/>
  <c r="M204" i="127"/>
  <c r="M164" i="127"/>
  <c r="M206" i="127"/>
  <c r="M71" i="127"/>
  <c r="M178" i="127"/>
  <c r="M200" i="127"/>
  <c r="M202" i="127"/>
  <c r="M43" i="127"/>
  <c r="M28" i="127"/>
  <c r="M154" i="127"/>
  <c r="M33" i="127"/>
  <c r="M11" i="127"/>
  <c r="M91" i="127"/>
  <c r="M179" i="127"/>
  <c r="M191" i="127"/>
  <c r="M53" i="127"/>
  <c r="M14" i="123"/>
  <c r="M22" i="123"/>
  <c r="M30" i="123"/>
  <c r="M38" i="123"/>
  <c r="M46" i="123"/>
  <c r="O6" i="37"/>
  <c r="O14" i="37"/>
  <c r="O22" i="37"/>
  <c r="O28" i="37"/>
  <c r="O36" i="37"/>
  <c r="O44" i="37"/>
  <c r="M54" i="123"/>
  <c r="M62" i="123"/>
  <c r="M9" i="124"/>
  <c r="M17" i="124"/>
  <c r="M25" i="124"/>
  <c r="M33" i="124"/>
  <c r="M41" i="124"/>
  <c r="M19" i="125"/>
  <c r="M11" i="123"/>
  <c r="O20" i="37"/>
  <c r="M7" i="124"/>
  <c r="M7" i="123"/>
  <c r="M15" i="123"/>
  <c r="M23" i="123"/>
  <c r="M31" i="123"/>
  <c r="M39" i="123"/>
  <c r="M47" i="123"/>
  <c r="O7" i="37"/>
  <c r="O15" i="37"/>
  <c r="O29" i="37"/>
  <c r="O37" i="37"/>
  <c r="O45" i="37"/>
  <c r="M55" i="123"/>
  <c r="M63" i="123"/>
  <c r="M10" i="124"/>
  <c r="M18" i="124"/>
  <c r="M26" i="124"/>
  <c r="M34" i="124"/>
  <c r="M42" i="124"/>
  <c r="M20" i="125"/>
  <c r="M22" i="124"/>
  <c r="M12" i="123"/>
  <c r="O34" i="37"/>
  <c r="M39" i="124"/>
  <c r="M8" i="123"/>
  <c r="M16" i="123"/>
  <c r="M24" i="123"/>
  <c r="M32" i="123"/>
  <c r="M40" i="123"/>
  <c r="O8" i="37"/>
  <c r="O16" i="37"/>
  <c r="O23" i="37"/>
  <c r="O30" i="37"/>
  <c r="O38" i="37"/>
  <c r="O46" i="37"/>
  <c r="M48" i="123"/>
  <c r="M56" i="123"/>
  <c r="M64" i="123"/>
  <c r="M6" i="123"/>
  <c r="M11" i="124"/>
  <c r="M27" i="124"/>
  <c r="M35" i="124"/>
  <c r="O11" i="37"/>
  <c r="M59" i="123"/>
  <c r="M36" i="123"/>
  <c r="O12" i="37"/>
  <c r="O42" i="37"/>
  <c r="M60" i="123"/>
  <c r="M31" i="124"/>
  <c r="M9" i="123"/>
  <c r="M17" i="123"/>
  <c r="M25" i="123"/>
  <c r="M33" i="123"/>
  <c r="O9" i="37"/>
  <c r="O17" i="37"/>
  <c r="O24" i="37"/>
  <c r="O31" i="37"/>
  <c r="O39" i="37"/>
  <c r="O47" i="37"/>
  <c r="M49" i="123"/>
  <c r="M57" i="123"/>
  <c r="M65" i="123"/>
  <c r="M12" i="124"/>
  <c r="M20" i="124"/>
  <c r="M36" i="124"/>
  <c r="O33" i="37"/>
  <c r="O41" i="37"/>
  <c r="M67" i="123"/>
  <c r="M38" i="124"/>
  <c r="M44" i="123"/>
  <c r="M15" i="124"/>
  <c r="M10" i="123"/>
  <c r="M18" i="123"/>
  <c r="M26" i="123"/>
  <c r="M34" i="123"/>
  <c r="M42" i="123"/>
  <c r="O10" i="37"/>
  <c r="O18" i="37"/>
  <c r="O32" i="37"/>
  <c r="O48" i="37"/>
  <c r="M50" i="123"/>
  <c r="M58" i="123"/>
  <c r="M66" i="123"/>
  <c r="M13" i="124"/>
  <c r="M21" i="124"/>
  <c r="M29" i="124"/>
  <c r="M37" i="124"/>
  <c r="M43" i="123"/>
  <c r="O25" i="37"/>
  <c r="M51" i="123"/>
  <c r="M30" i="124"/>
  <c r="M20" i="123"/>
  <c r="M23" i="124"/>
  <c r="M13" i="123"/>
  <c r="M21" i="123"/>
  <c r="M29" i="123"/>
  <c r="M37" i="123"/>
  <c r="M45" i="123"/>
  <c r="O13" i="37"/>
  <c r="O21" i="37"/>
  <c r="O27" i="37"/>
  <c r="O35" i="37"/>
  <c r="O43" i="37"/>
  <c r="M53" i="123"/>
  <c r="M61" i="123"/>
  <c r="M8" i="124"/>
  <c r="M16" i="124"/>
  <c r="M24" i="124"/>
  <c r="M32" i="124"/>
  <c r="M40" i="124"/>
  <c r="M6" i="124"/>
  <c r="M27" i="123"/>
  <c r="O19" i="37"/>
  <c r="M14" i="124"/>
  <c r="M28" i="123"/>
  <c r="O26" i="37"/>
  <c r="M52" i="123"/>
  <c r="K35" i="124"/>
  <c r="K82" i="124"/>
  <c r="K83" i="124"/>
  <c r="K84" i="124"/>
  <c r="K85" i="124"/>
  <c r="K64" i="37"/>
  <c r="M69" i="37"/>
  <c r="K72" i="37"/>
  <c r="M65" i="37"/>
  <c r="K74" i="37"/>
  <c r="M64" i="37"/>
  <c r="K67" i="37"/>
  <c r="M72" i="37"/>
  <c r="K65" i="37"/>
  <c r="K73" i="37"/>
  <c r="M73" i="37"/>
  <c r="K69" i="37"/>
  <c r="M67" i="37"/>
  <c r="K70" i="37"/>
  <c r="M70" i="37"/>
  <c r="K68" i="37"/>
  <c r="M66" i="37"/>
  <c r="M68" i="37"/>
  <c r="K71" i="37"/>
  <c r="K66" i="37"/>
  <c r="M71" i="37"/>
  <c r="M74" i="37"/>
  <c r="K69" i="123"/>
  <c r="K77" i="123"/>
  <c r="K85" i="123"/>
  <c r="K72" i="123"/>
  <c r="K73" i="123"/>
  <c r="K83" i="123"/>
  <c r="K70" i="123"/>
  <c r="K78" i="123"/>
  <c r="K86" i="123"/>
  <c r="K80" i="123"/>
  <c r="K81" i="123"/>
  <c r="K91" i="123"/>
  <c r="K71" i="123"/>
  <c r="K79" i="123"/>
  <c r="K87" i="123"/>
  <c r="K88" i="123"/>
  <c r="K89" i="123"/>
  <c r="K84" i="123"/>
  <c r="K74" i="123"/>
  <c r="K82" i="123"/>
  <c r="K90" i="123"/>
  <c r="K75" i="123"/>
  <c r="K76" i="123"/>
  <c r="L32" i="125"/>
  <c r="L40" i="125"/>
  <c r="K24" i="124"/>
  <c r="K32" i="124"/>
  <c r="K41" i="124"/>
  <c r="K49" i="124"/>
  <c r="K57" i="124"/>
  <c r="K65" i="124"/>
  <c r="K73" i="124"/>
  <c r="M53" i="37"/>
  <c r="K56" i="37"/>
  <c r="M61" i="37"/>
  <c r="K62" i="37"/>
  <c r="L43" i="125"/>
  <c r="K76" i="124"/>
  <c r="L28" i="125"/>
  <c r="K37" i="124"/>
  <c r="K61" i="124"/>
  <c r="K52" i="37"/>
  <c r="M63" i="37"/>
  <c r="K31" i="124"/>
  <c r="K64" i="124"/>
  <c r="K53" i="37"/>
  <c r="L25" i="125"/>
  <c r="L33" i="125"/>
  <c r="L41" i="125"/>
  <c r="K25" i="124"/>
  <c r="K33" i="124"/>
  <c r="K42" i="124"/>
  <c r="K50" i="124"/>
  <c r="K58" i="124"/>
  <c r="K66" i="124"/>
  <c r="K74" i="124"/>
  <c r="K51" i="37"/>
  <c r="M56" i="37"/>
  <c r="K59" i="37"/>
  <c r="L27" i="125"/>
  <c r="K36" i="124"/>
  <c r="K52" i="124"/>
  <c r="K68" i="124"/>
  <c r="K57" i="37"/>
  <c r="L36" i="125"/>
  <c r="K53" i="124"/>
  <c r="K77" i="124"/>
  <c r="K60" i="37"/>
  <c r="K58" i="37"/>
  <c r="K23" i="124"/>
  <c r="K56" i="124"/>
  <c r="M50" i="37"/>
  <c r="L26" i="125"/>
  <c r="L34" i="125"/>
  <c r="L42" i="125"/>
  <c r="K26" i="124"/>
  <c r="K43" i="124"/>
  <c r="K51" i="124"/>
  <c r="K59" i="124"/>
  <c r="K67" i="124"/>
  <c r="K75" i="124"/>
  <c r="M51" i="37"/>
  <c r="K54" i="37"/>
  <c r="M59" i="37"/>
  <c r="L35" i="125"/>
  <c r="K27" i="124"/>
  <c r="K44" i="124"/>
  <c r="K60" i="124"/>
  <c r="M54" i="37"/>
  <c r="M62" i="37"/>
  <c r="K28" i="124"/>
  <c r="K45" i="124"/>
  <c r="K69" i="124"/>
  <c r="M57" i="37"/>
  <c r="M55" i="37"/>
  <c r="L39" i="125"/>
  <c r="K40" i="124"/>
  <c r="K72" i="124"/>
  <c r="K61" i="37"/>
  <c r="L29" i="125"/>
  <c r="L37" i="125"/>
  <c r="K21" i="124"/>
  <c r="K29" i="124"/>
  <c r="K38" i="124"/>
  <c r="K46" i="124"/>
  <c r="K54" i="124"/>
  <c r="K62" i="124"/>
  <c r="K70" i="124"/>
  <c r="K78" i="124"/>
  <c r="M52" i="37"/>
  <c r="K55" i="37"/>
  <c r="M60" i="37"/>
  <c r="K63" i="37"/>
  <c r="L30" i="125"/>
  <c r="L38" i="125"/>
  <c r="K22" i="124"/>
  <c r="K30" i="124"/>
  <c r="K39" i="124"/>
  <c r="K47" i="124"/>
  <c r="K55" i="124"/>
  <c r="K63" i="124"/>
  <c r="K71" i="124"/>
  <c r="K50" i="37"/>
  <c r="L31" i="125"/>
  <c r="K48" i="124"/>
  <c r="M58" i="37"/>
  <c r="M75" i="37"/>
  <c r="K75" i="37"/>
  <c r="M60" i="127"/>
  <c r="M141" i="127"/>
  <c r="M139" i="127"/>
  <c r="M78" i="127"/>
  <c r="M199" i="127"/>
  <c r="M20" i="127"/>
  <c r="M92" i="127"/>
  <c r="M108" i="127"/>
  <c r="M152" i="127"/>
  <c r="M50" i="127"/>
  <c r="M10" i="127"/>
  <c r="M169" i="127"/>
  <c r="M27" i="127"/>
  <c r="M161" i="127"/>
  <c r="M143" i="127"/>
  <c r="M52" i="127"/>
  <c r="M102" i="127"/>
  <c r="M40" i="127"/>
  <c r="M112" i="127"/>
  <c r="M151" i="127"/>
  <c r="M36" i="127"/>
  <c r="M48" i="127"/>
  <c r="M167" i="127"/>
  <c r="M74" i="127"/>
  <c r="M46" i="127"/>
  <c r="M22" i="127"/>
  <c r="M19" i="123" s="1"/>
  <c r="M159" i="127"/>
  <c r="M42" i="127"/>
  <c r="M66" i="127"/>
  <c r="M16" i="127"/>
  <c r="M64" i="127"/>
  <c r="M134" i="127"/>
  <c r="M56" i="127"/>
  <c r="M175" i="127"/>
  <c r="M197" i="127"/>
  <c r="M181" i="127"/>
  <c r="M80" i="127"/>
  <c r="M100" i="127"/>
  <c r="M173" i="127"/>
  <c r="M23" i="127"/>
  <c r="M106" i="127"/>
  <c r="M116" i="127"/>
  <c r="M14" i="127"/>
  <c r="M201" i="127"/>
  <c r="M58" i="127"/>
  <c r="M195" i="127"/>
  <c r="M26" i="127"/>
  <c r="M35" i="123" s="1"/>
  <c r="M118" i="127"/>
  <c r="M86" i="127"/>
  <c r="M68" i="127"/>
  <c r="M171" i="127"/>
  <c r="M114" i="127"/>
  <c r="M149" i="127"/>
  <c r="M96" i="127"/>
  <c r="M137" i="127"/>
  <c r="M157" i="127"/>
  <c r="M30" i="127"/>
  <c r="M28" i="124" s="1"/>
  <c r="M38" i="127"/>
  <c r="O40" i="37" s="1"/>
  <c r="M32" i="127"/>
  <c r="A30" i="112"/>
  <c r="A201" i="112"/>
  <c r="A196" i="112"/>
  <c r="A53" i="112"/>
  <c r="A102" i="112"/>
  <c r="A22" i="112"/>
  <c r="A89" i="112"/>
  <c r="A40" i="112"/>
  <c r="A90" i="112"/>
  <c r="A181" i="112"/>
  <c r="A17" i="112"/>
  <c r="A15" i="112"/>
  <c r="A130" i="112"/>
  <c r="A35" i="112"/>
  <c r="A193" i="112"/>
  <c r="A24" i="112"/>
  <c r="A16" i="112"/>
  <c r="A127" i="112"/>
  <c r="A177" i="112"/>
  <c r="A60" i="112"/>
  <c r="A51" i="112"/>
  <c r="A99" i="112"/>
  <c r="A122" i="112"/>
  <c r="A157" i="112"/>
  <c r="L105" i="112"/>
  <c r="L57" i="112"/>
  <c r="L204" i="112"/>
  <c r="L189" i="112"/>
  <c r="L11" i="112"/>
  <c r="L183" i="112"/>
  <c r="L166" i="112"/>
  <c r="L29" i="112"/>
  <c r="L140" i="112"/>
  <c r="L106" i="112"/>
  <c r="L146" i="112"/>
  <c r="L78" i="112"/>
  <c r="L191" i="112"/>
  <c r="L33" i="112"/>
  <c r="L149" i="112"/>
  <c r="L172" i="112"/>
  <c r="L160" i="112"/>
  <c r="L76" i="112"/>
  <c r="L121" i="112"/>
  <c r="L65" i="112"/>
  <c r="L107" i="112"/>
  <c r="L12" i="112"/>
  <c r="L91" i="112"/>
  <c r="L125" i="112"/>
  <c r="L28" i="112"/>
  <c r="L96" i="112"/>
  <c r="L118" i="112"/>
  <c r="L168" i="112"/>
  <c r="L174" i="112"/>
  <c r="L117" i="112"/>
  <c r="L128" i="112"/>
  <c r="L7" i="112"/>
  <c r="L88" i="112"/>
  <c r="L46" i="112"/>
  <c r="L103" i="112"/>
  <c r="L84" i="112"/>
  <c r="L154" i="112"/>
  <c r="L41" i="112"/>
  <c r="L42" i="112"/>
  <c r="L156" i="112"/>
  <c r="L62" i="112"/>
  <c r="L97" i="112"/>
  <c r="L153" i="112"/>
  <c r="L152" i="112"/>
  <c r="L100" i="112"/>
  <c r="L55" i="112"/>
  <c r="L120" i="112"/>
  <c r="L134" i="112"/>
  <c r="L162" i="112"/>
  <c r="L151" i="112"/>
  <c r="L131" i="112"/>
  <c r="L195" i="112"/>
  <c r="L199" i="112"/>
  <c r="L20" i="112"/>
  <c r="L144" i="112"/>
  <c r="L83" i="112"/>
  <c r="L39" i="112"/>
  <c r="L192" i="112"/>
  <c r="L26" i="112"/>
  <c r="L136" i="112"/>
  <c r="L23" i="112"/>
  <c r="L142" i="112"/>
  <c r="L63" i="112"/>
  <c r="L170" i="112"/>
  <c r="L129" i="112"/>
  <c r="L31" i="112"/>
  <c r="L164" i="112"/>
  <c r="L123" i="112"/>
  <c r="L108" i="112"/>
  <c r="L58" i="112"/>
  <c r="L180" i="112"/>
  <c r="L184" i="112"/>
  <c r="L175" i="112"/>
  <c r="L182" i="112"/>
  <c r="L133" i="112"/>
  <c r="L21" i="112"/>
  <c r="L43" i="112"/>
  <c r="L94" i="112"/>
  <c r="L6" i="112"/>
  <c r="L104" i="112"/>
  <c r="L25" i="112"/>
  <c r="L139" i="112"/>
  <c r="L54" i="112"/>
  <c r="L158" i="112"/>
  <c r="L32" i="112"/>
  <c r="L194" i="112"/>
  <c r="L178" i="112"/>
  <c r="L56" i="112"/>
  <c r="L200" i="112"/>
  <c r="L34" i="112"/>
  <c r="L48" i="112"/>
  <c r="L187" i="112"/>
  <c r="L95" i="112"/>
  <c r="L70" i="112"/>
  <c r="L74" i="112"/>
  <c r="L75" i="112"/>
  <c r="L93" i="112"/>
  <c r="L36" i="112"/>
  <c r="L101" i="112"/>
  <c r="L47" i="112"/>
  <c r="L111" i="112"/>
  <c r="L197" i="112"/>
  <c r="L202" i="112"/>
  <c r="L18" i="112"/>
  <c r="L13" i="112"/>
  <c r="L138" i="112"/>
  <c r="L115" i="112"/>
  <c r="L14" i="112"/>
  <c r="L73" i="112"/>
  <c r="L19" i="112"/>
  <c r="L80" i="112"/>
  <c r="L82" i="112"/>
  <c r="L159" i="112"/>
  <c r="L85" i="112"/>
  <c r="L9" i="112"/>
  <c r="L165" i="112"/>
  <c r="L98" i="112"/>
  <c r="L114" i="112"/>
  <c r="L10" i="112"/>
  <c r="L116" i="112"/>
  <c r="L203" i="112"/>
  <c r="L190" i="112"/>
  <c r="L148" i="112"/>
  <c r="L124" i="112"/>
  <c r="L59" i="112"/>
  <c r="L44" i="112"/>
  <c r="L173" i="112"/>
  <c r="L66" i="112"/>
  <c r="L171" i="112"/>
  <c r="L87" i="112"/>
  <c r="L188" i="112"/>
  <c r="L92" i="112"/>
  <c r="L145" i="112"/>
  <c r="L167" i="112"/>
  <c r="L81" i="112"/>
  <c r="L161" i="112"/>
  <c r="L137" i="112"/>
  <c r="L49" i="112"/>
  <c r="L110" i="112"/>
  <c r="L61" i="112"/>
  <c r="L150" i="112"/>
  <c r="L52" i="112"/>
  <c r="L72" i="112"/>
  <c r="L69" i="112"/>
  <c r="L143" i="112"/>
  <c r="L45" i="112"/>
  <c r="L119" i="112"/>
  <c r="L8" i="112"/>
  <c r="L155" i="112"/>
  <c r="L79" i="112"/>
  <c r="L135" i="112"/>
  <c r="L77" i="112"/>
  <c r="L71" i="112"/>
  <c r="L68" i="112"/>
  <c r="L176" i="112"/>
  <c r="L109" i="112"/>
  <c r="L147" i="112"/>
  <c r="L86" i="112"/>
  <c r="L163" i="112"/>
  <c r="L37" i="112"/>
  <c r="L141" i="112"/>
  <c r="L185" i="112"/>
  <c r="L186" i="112"/>
  <c r="L198" i="112"/>
  <c r="L169" i="112"/>
  <c r="L179" i="112"/>
  <c r="L126" i="112"/>
  <c r="L50" i="112"/>
  <c r="L157" i="112"/>
  <c r="L122" i="112"/>
  <c r="L99" i="112"/>
  <c r="L51" i="112"/>
  <c r="L60" i="112"/>
  <c r="L177" i="112"/>
  <c r="L127" i="112"/>
  <c r="L16" i="112"/>
  <c r="L24" i="112"/>
  <c r="L193" i="112"/>
  <c r="L130" i="112"/>
  <c r="L15" i="112"/>
  <c r="L17" i="112"/>
  <c r="L181" i="112"/>
  <c r="L90" i="112"/>
  <c r="L40" i="112"/>
  <c r="L89" i="112"/>
  <c r="L22" i="112"/>
  <c r="L102" i="112"/>
  <c r="L53" i="112"/>
  <c r="L196" i="112"/>
  <c r="L201" i="112"/>
  <c r="L30" i="112"/>
  <c r="A148" i="112"/>
  <c r="A190" i="112"/>
  <c r="A203" i="112"/>
  <c r="A116" i="112"/>
  <c r="A10" i="112"/>
  <c r="A114" i="112"/>
  <c r="A98" i="112"/>
  <c r="A165" i="112"/>
  <c r="A9" i="112"/>
  <c r="A85" i="112"/>
  <c r="A159" i="112"/>
  <c r="A82" i="112"/>
  <c r="A80" i="112"/>
  <c r="A19" i="112"/>
  <c r="A73" i="112"/>
  <c r="A14" i="112"/>
  <c r="A115" i="112"/>
  <c r="A138" i="112"/>
  <c r="A13" i="112"/>
  <c r="A27" i="112"/>
  <c r="A18" i="112"/>
  <c r="A202" i="112"/>
  <c r="A197" i="112"/>
  <c r="A111" i="112"/>
  <c r="A47" i="112"/>
  <c r="A101" i="112"/>
  <c r="A38" i="112"/>
  <c r="A36" i="112"/>
  <c r="A93" i="112"/>
  <c r="A75" i="112"/>
  <c r="A74" i="112"/>
  <c r="A70" i="112"/>
  <c r="A95" i="112"/>
  <c r="A187" i="112"/>
  <c r="A48" i="112"/>
  <c r="A34" i="112"/>
  <c r="A200" i="112"/>
  <c r="A56" i="112"/>
  <c r="A178" i="112"/>
  <c r="A194" i="112"/>
  <c r="A32" i="112"/>
  <c r="A158" i="112"/>
  <c r="A54" i="112"/>
  <c r="A139" i="112"/>
  <c r="A25" i="112"/>
  <c r="A104" i="112"/>
  <c r="A6" i="112"/>
  <c r="A94" i="112"/>
  <c r="A43" i="112"/>
  <c r="A21" i="112"/>
  <c r="A133" i="112"/>
  <c r="A182" i="112"/>
  <c r="A175" i="112"/>
  <c r="A184" i="112"/>
  <c r="A180" i="112"/>
  <c r="A58" i="112"/>
  <c r="A108" i="112"/>
  <c r="A123" i="112"/>
  <c r="A164" i="112"/>
  <c r="A112" i="112"/>
  <c r="A31" i="112"/>
  <c r="A129" i="112"/>
  <c r="A170" i="112"/>
  <c r="A63" i="112"/>
  <c r="A142" i="112"/>
  <c r="A23" i="112"/>
  <c r="A136" i="112"/>
  <c r="A26" i="112"/>
  <c r="A192" i="112"/>
  <c r="A39" i="112"/>
  <c r="A83" i="112"/>
  <c r="A144" i="112"/>
  <c r="A20" i="112"/>
  <c r="A113" i="112"/>
  <c r="A199" i="112"/>
  <c r="A195" i="112"/>
  <c r="A131" i="112"/>
  <c r="A151" i="112"/>
  <c r="A162" i="112"/>
  <c r="A134" i="112"/>
  <c r="A64" i="112"/>
  <c r="A120" i="112"/>
  <c r="A55" i="112"/>
  <c r="A100" i="112"/>
  <c r="A152" i="112"/>
  <c r="A153" i="112"/>
  <c r="A97" i="112"/>
  <c r="A62" i="112"/>
  <c r="A156" i="112"/>
  <c r="A42" i="112"/>
  <c r="A41" i="112"/>
  <c r="A154" i="112"/>
  <c r="A84" i="112"/>
  <c r="A103" i="112"/>
  <c r="A46" i="112"/>
  <c r="A88" i="112"/>
  <c r="A7" i="112"/>
  <c r="A128" i="112"/>
  <c r="A117" i="112"/>
  <c r="A174" i="112"/>
  <c r="A168" i="112"/>
  <c r="A118" i="112"/>
  <c r="A96" i="112"/>
  <c r="A28" i="112"/>
  <c r="A125" i="112"/>
  <c r="A91" i="112"/>
  <c r="A12" i="112"/>
  <c r="A107" i="112"/>
  <c r="A65" i="112"/>
  <c r="A121" i="112"/>
  <c r="A76" i="112"/>
  <c r="A160" i="112"/>
  <c r="A172" i="112"/>
  <c r="A149" i="112"/>
  <c r="A33" i="112"/>
  <c r="A191" i="112"/>
  <c r="A78" i="112"/>
  <c r="A146" i="112"/>
  <c r="A106" i="112"/>
  <c r="A140" i="112"/>
  <c r="A29" i="112"/>
  <c r="A166" i="112"/>
  <c r="A183" i="112"/>
  <c r="A11" i="112"/>
  <c r="A189" i="112"/>
  <c r="A204" i="112"/>
  <c r="A57" i="112"/>
  <c r="A105" i="112"/>
  <c r="A124" i="112"/>
  <c r="A87" i="112"/>
  <c r="A171" i="112"/>
  <c r="A66" i="112"/>
  <c r="A173" i="112"/>
  <c r="A44" i="112"/>
  <c r="A59" i="112"/>
  <c r="M19" i="124" l="1"/>
  <c r="L47" i="126"/>
  <c r="A47" i="126"/>
  <c r="L46" i="126"/>
  <c r="A46" i="126"/>
  <c r="L45" i="126"/>
  <c r="A45" i="126"/>
  <c r="L44" i="126"/>
  <c r="M44" i="126" s="1"/>
  <c r="A44" i="126"/>
  <c r="L43" i="126"/>
  <c r="M43" i="126" s="1"/>
  <c r="A43" i="126"/>
  <c r="L42" i="126"/>
  <c r="M42" i="126" s="1"/>
  <c r="A42" i="126"/>
  <c r="L41" i="126"/>
  <c r="M41" i="126" s="1"/>
  <c r="A41" i="126"/>
  <c r="L40" i="126"/>
  <c r="M40" i="126" s="1"/>
  <c r="A40" i="126"/>
  <c r="L39" i="126"/>
  <c r="M39" i="126" s="1"/>
  <c r="A39" i="126"/>
  <c r="L38" i="126"/>
  <c r="M38" i="126" s="1"/>
  <c r="A38" i="126"/>
  <c r="L37" i="126"/>
  <c r="M37" i="126" s="1"/>
  <c r="A37" i="126"/>
  <c r="L36" i="126"/>
  <c r="M36" i="126" s="1"/>
  <c r="A36" i="126"/>
  <c r="L35" i="126"/>
  <c r="M35" i="126" s="1"/>
  <c r="A35" i="126"/>
  <c r="A34" i="126"/>
  <c r="L33" i="126"/>
  <c r="M33" i="126" s="1"/>
  <c r="A33" i="126"/>
  <c r="L32" i="126"/>
  <c r="M32" i="126" s="1"/>
  <c r="A32" i="126"/>
  <c r="L31" i="126"/>
  <c r="M31" i="126" s="1"/>
  <c r="A31" i="126"/>
  <c r="L30" i="126"/>
  <c r="M30" i="126" s="1"/>
  <c r="A30" i="126"/>
  <c r="L29" i="126"/>
  <c r="M29" i="126" s="1"/>
  <c r="A29" i="126"/>
  <c r="L28" i="126"/>
  <c r="M28" i="126" s="1"/>
  <c r="A28" i="126"/>
  <c r="L27" i="126"/>
  <c r="M27" i="126" s="1"/>
  <c r="A27" i="126"/>
  <c r="L26" i="126"/>
  <c r="M26" i="126" s="1"/>
  <c r="A26" i="126"/>
  <c r="A25" i="126"/>
  <c r="L24" i="126"/>
  <c r="M24" i="126" s="1"/>
  <c r="A24" i="126"/>
  <c r="L23" i="126"/>
  <c r="M23" i="126" s="1"/>
  <c r="A23" i="126"/>
  <c r="L22" i="126"/>
  <c r="M22" i="126" s="1"/>
  <c r="A22" i="126"/>
  <c r="L21" i="126"/>
  <c r="M21" i="126" s="1"/>
  <c r="A21" i="126"/>
  <c r="L20" i="126"/>
  <c r="M20" i="126" s="1"/>
  <c r="A20" i="126"/>
  <c r="L19" i="126"/>
  <c r="M19" i="126" s="1"/>
  <c r="A19" i="126"/>
  <c r="L18" i="126"/>
  <c r="M18" i="126" s="1"/>
  <c r="A18" i="126"/>
  <c r="L17" i="126"/>
  <c r="M17" i="126" s="1"/>
  <c r="A17" i="126"/>
  <c r="L16" i="126"/>
  <c r="M16" i="126" s="1"/>
  <c r="A16" i="126"/>
  <c r="A15" i="126"/>
  <c r="L14" i="126"/>
  <c r="M14" i="126" s="1"/>
  <c r="A14" i="126"/>
  <c r="L13" i="126"/>
  <c r="M13" i="126" s="1"/>
  <c r="A13" i="126"/>
  <c r="L12" i="126"/>
  <c r="M12" i="126" s="1"/>
  <c r="A12" i="126"/>
  <c r="A11" i="126"/>
  <c r="L10" i="126"/>
  <c r="M10" i="126" s="1"/>
  <c r="A10" i="126"/>
  <c r="L9" i="126"/>
  <c r="M9" i="126" s="1"/>
  <c r="A9" i="126"/>
  <c r="L8" i="126"/>
  <c r="M8" i="126" s="1"/>
  <c r="A8" i="126"/>
  <c r="A7" i="126"/>
  <c r="L6" i="126"/>
  <c r="A6" i="126"/>
  <c r="A2" i="126"/>
  <c r="A1" i="126" s="1"/>
  <c r="L98" i="120"/>
  <c r="M98" i="120" s="1"/>
  <c r="A98" i="120"/>
  <c r="L97" i="120"/>
  <c r="A97" i="120"/>
  <c r="L96" i="120"/>
  <c r="A96" i="120"/>
  <c r="L95" i="120"/>
  <c r="A95" i="120"/>
  <c r="L94" i="120"/>
  <c r="M94" i="120" s="1"/>
  <c r="A94" i="120"/>
  <c r="L93" i="120"/>
  <c r="A93" i="120"/>
  <c r="L92" i="120"/>
  <c r="A92" i="120"/>
  <c r="L91" i="120"/>
  <c r="A91" i="120"/>
  <c r="L90" i="120"/>
  <c r="M90" i="120" s="1"/>
  <c r="A90" i="120"/>
  <c r="L89" i="120"/>
  <c r="A89" i="120"/>
  <c r="L88" i="120"/>
  <c r="A88" i="120"/>
  <c r="L87" i="120"/>
  <c r="A87" i="120"/>
  <c r="L86" i="120"/>
  <c r="M86" i="120" s="1"/>
  <c r="A86" i="120"/>
  <c r="L85" i="120"/>
  <c r="A85" i="120"/>
  <c r="L84" i="120"/>
  <c r="A84" i="120"/>
  <c r="L83" i="120"/>
  <c r="A83" i="120"/>
  <c r="L82" i="120"/>
  <c r="M82" i="120" s="1"/>
  <c r="A82" i="120"/>
  <c r="L81" i="120"/>
  <c r="A81" i="120"/>
  <c r="L80" i="120"/>
  <c r="A80" i="120"/>
  <c r="L79" i="120"/>
  <c r="A79" i="120"/>
  <c r="L78" i="120"/>
  <c r="M78" i="120" s="1"/>
  <c r="A78" i="120"/>
  <c r="L77" i="120"/>
  <c r="A77" i="120"/>
  <c r="L76" i="120"/>
  <c r="A76" i="120"/>
  <c r="L75" i="120"/>
  <c r="A75" i="120"/>
  <c r="L74" i="120"/>
  <c r="M74" i="120" s="1"/>
  <c r="A74" i="120"/>
  <c r="L73" i="120"/>
  <c r="A73" i="120"/>
  <c r="L72" i="120"/>
  <c r="A72" i="120"/>
  <c r="L71" i="120"/>
  <c r="A71" i="120"/>
  <c r="L70" i="120"/>
  <c r="M70" i="120" s="1"/>
  <c r="A70" i="120"/>
  <c r="L69" i="120"/>
  <c r="A69" i="120"/>
  <c r="L68" i="120"/>
  <c r="A68" i="120"/>
  <c r="L67" i="120"/>
  <c r="A67" i="120"/>
  <c r="L66" i="120"/>
  <c r="M66" i="120" s="1"/>
  <c r="A66" i="120"/>
  <c r="L65" i="120"/>
  <c r="A65" i="120"/>
  <c r="L64" i="120"/>
  <c r="A64" i="120"/>
  <c r="L63" i="120"/>
  <c r="A63" i="120"/>
  <c r="L62" i="120"/>
  <c r="M62" i="120" s="1"/>
  <c r="A62" i="120"/>
  <c r="L61" i="120"/>
  <c r="A61" i="120"/>
  <c r="L60" i="120"/>
  <c r="A60" i="120"/>
  <c r="L59" i="120"/>
  <c r="A59" i="120"/>
  <c r="L58" i="120"/>
  <c r="M58" i="120" s="1"/>
  <c r="A58" i="120"/>
  <c r="L57" i="120"/>
  <c r="A57" i="120"/>
  <c r="L56" i="120"/>
  <c r="A56" i="120"/>
  <c r="L55" i="120"/>
  <c r="A55" i="120"/>
  <c r="L54" i="120"/>
  <c r="M54" i="120" s="1"/>
  <c r="A54" i="120"/>
  <c r="L53" i="120"/>
  <c r="A53" i="120"/>
  <c r="L52" i="120"/>
  <c r="A52" i="120"/>
  <c r="L51" i="120"/>
  <c r="A51" i="120"/>
  <c r="L50" i="120"/>
  <c r="M50" i="120" s="1"/>
  <c r="A50" i="120"/>
  <c r="L49" i="120"/>
  <c r="M49" i="120" s="1"/>
  <c r="A49" i="120"/>
  <c r="L48" i="120"/>
  <c r="A48" i="120"/>
  <c r="L47" i="120"/>
  <c r="M47" i="120" s="1"/>
  <c r="A47" i="120"/>
  <c r="M46" i="120"/>
  <c r="A46" i="120"/>
  <c r="M45" i="120"/>
  <c r="A45" i="120"/>
  <c r="A44" i="120"/>
  <c r="M43" i="120"/>
  <c r="A43" i="120"/>
  <c r="A42" i="120"/>
  <c r="M41" i="120"/>
  <c r="A41" i="120"/>
  <c r="A40" i="120"/>
  <c r="M39" i="120"/>
  <c r="A39" i="120"/>
  <c r="M38" i="120"/>
  <c r="A38" i="120"/>
  <c r="A37" i="120"/>
  <c r="M36" i="120"/>
  <c r="A36" i="120"/>
  <c r="M35" i="120"/>
  <c r="A35" i="120"/>
  <c r="M34" i="120"/>
  <c r="A34" i="120"/>
  <c r="A33" i="120"/>
  <c r="M32" i="120"/>
  <c r="A31" i="120"/>
  <c r="M30" i="120"/>
  <c r="A30" i="120"/>
  <c r="A29" i="120"/>
  <c r="M28" i="120"/>
  <c r="A28" i="120"/>
  <c r="A27" i="120"/>
  <c r="M26" i="120"/>
  <c r="A26" i="120"/>
  <c r="A25" i="120"/>
  <c r="M24" i="120"/>
  <c r="A24" i="120"/>
  <c r="A23" i="120"/>
  <c r="M22" i="120"/>
  <c r="A22" i="120"/>
  <c r="A21" i="120"/>
  <c r="M20" i="120"/>
  <c r="A20" i="120"/>
  <c r="A19" i="120"/>
  <c r="M18" i="120"/>
  <c r="A18" i="120"/>
  <c r="A17" i="120"/>
  <c r="M16" i="120"/>
  <c r="A16" i="120"/>
  <c r="A15" i="120"/>
  <c r="M14" i="120"/>
  <c r="A14" i="120"/>
  <c r="A13" i="120"/>
  <c r="M12" i="120"/>
  <c r="A12" i="120"/>
  <c r="A11" i="120"/>
  <c r="M10" i="120"/>
  <c r="A10" i="120"/>
  <c r="A9" i="120"/>
  <c r="M8" i="120"/>
  <c r="A8" i="120"/>
  <c r="A7" i="120"/>
  <c r="M6" i="120"/>
  <c r="A6" i="120"/>
  <c r="M42" i="120"/>
  <c r="A2" i="120"/>
  <c r="A1" i="120" s="1"/>
  <c r="L135" i="119"/>
  <c r="M135" i="119" s="1"/>
  <c r="A135" i="119"/>
  <c r="L134" i="119"/>
  <c r="M134" i="119" s="1"/>
  <c r="A134" i="119"/>
  <c r="L133" i="119"/>
  <c r="M133" i="119" s="1"/>
  <c r="A133" i="119"/>
  <c r="L132" i="119"/>
  <c r="M132" i="119" s="1"/>
  <c r="A132" i="119"/>
  <c r="L131" i="119"/>
  <c r="M131" i="119" s="1"/>
  <c r="A131" i="119"/>
  <c r="L130" i="119"/>
  <c r="M130" i="119" s="1"/>
  <c r="A130" i="119"/>
  <c r="L129" i="119"/>
  <c r="A129" i="119"/>
  <c r="L128" i="119"/>
  <c r="M128" i="119" s="1"/>
  <c r="A128" i="119"/>
  <c r="L127" i="119"/>
  <c r="M127" i="119" s="1"/>
  <c r="A127" i="119"/>
  <c r="L126" i="119"/>
  <c r="M126" i="119" s="1"/>
  <c r="A126" i="119"/>
  <c r="L125" i="119"/>
  <c r="A125" i="119"/>
  <c r="L124" i="119"/>
  <c r="M124" i="119" s="1"/>
  <c r="A124" i="119"/>
  <c r="L123" i="119"/>
  <c r="M123" i="119" s="1"/>
  <c r="A123" i="119"/>
  <c r="L122" i="119"/>
  <c r="M122" i="119" s="1"/>
  <c r="A122" i="119"/>
  <c r="L121" i="119"/>
  <c r="M121" i="119" s="1"/>
  <c r="A121" i="119"/>
  <c r="L120" i="119"/>
  <c r="M120" i="119" s="1"/>
  <c r="A120" i="119"/>
  <c r="L119" i="119"/>
  <c r="M119" i="119" s="1"/>
  <c r="A119" i="119"/>
  <c r="L118" i="119"/>
  <c r="M118" i="119" s="1"/>
  <c r="A118" i="119"/>
  <c r="L117" i="119"/>
  <c r="M117" i="119" s="1"/>
  <c r="A117" i="119"/>
  <c r="L116" i="119"/>
  <c r="M116" i="119" s="1"/>
  <c r="A116" i="119"/>
  <c r="L115" i="119"/>
  <c r="M115" i="119" s="1"/>
  <c r="A115" i="119"/>
  <c r="L114" i="119"/>
  <c r="M114" i="119" s="1"/>
  <c r="A114" i="119"/>
  <c r="L113" i="119"/>
  <c r="M113" i="119" s="1"/>
  <c r="A113" i="119"/>
  <c r="L112" i="119"/>
  <c r="M112" i="119" s="1"/>
  <c r="A112" i="119"/>
  <c r="L111" i="119"/>
  <c r="M111" i="119" s="1"/>
  <c r="A111" i="119"/>
  <c r="A110" i="119"/>
  <c r="A109" i="119"/>
  <c r="A108" i="119"/>
  <c r="A107" i="119"/>
  <c r="A106" i="119"/>
  <c r="A105" i="119"/>
  <c r="A104" i="119"/>
  <c r="A103" i="119"/>
  <c r="A102" i="119"/>
  <c r="A101" i="119"/>
  <c r="A100" i="119"/>
  <c r="A99" i="119"/>
  <c r="A98" i="119"/>
  <c r="A97" i="119"/>
  <c r="A96" i="119"/>
  <c r="A95" i="119"/>
  <c r="A94" i="119"/>
  <c r="A93" i="119"/>
  <c r="A92" i="119"/>
  <c r="A91" i="119"/>
  <c r="A90" i="119"/>
  <c r="A89" i="119"/>
  <c r="L51" i="119"/>
  <c r="M51" i="119" s="1"/>
  <c r="A51" i="119"/>
  <c r="L50" i="119"/>
  <c r="M50" i="119" s="1"/>
  <c r="A50" i="119"/>
  <c r="L49" i="119"/>
  <c r="M49" i="119" s="1"/>
  <c r="A49" i="119"/>
  <c r="L48" i="119"/>
  <c r="M48" i="119" s="1"/>
  <c r="A48" i="119"/>
  <c r="L47" i="119"/>
  <c r="M47" i="119" s="1"/>
  <c r="A47" i="119"/>
  <c r="L46" i="119"/>
  <c r="M46" i="119" s="1"/>
  <c r="A46" i="119"/>
  <c r="L45" i="119"/>
  <c r="M45" i="119" s="1"/>
  <c r="A45" i="119"/>
  <c r="L44" i="119"/>
  <c r="M44" i="119" s="1"/>
  <c r="A44" i="119"/>
  <c r="L43" i="119"/>
  <c r="M43" i="119" s="1"/>
  <c r="A43" i="119"/>
  <c r="L42" i="119"/>
  <c r="M42" i="119" s="1"/>
  <c r="A42" i="119"/>
  <c r="L41" i="119"/>
  <c r="M41" i="119" s="1"/>
  <c r="A41" i="119"/>
  <c r="L40" i="119"/>
  <c r="M40" i="119" s="1"/>
  <c r="A40" i="119"/>
  <c r="L39" i="119"/>
  <c r="M39" i="119" s="1"/>
  <c r="A39" i="119"/>
  <c r="L38" i="119"/>
  <c r="M38" i="119" s="1"/>
  <c r="A38" i="119"/>
  <c r="L37" i="119"/>
  <c r="M37" i="119" s="1"/>
  <c r="A37" i="119"/>
  <c r="L36" i="119"/>
  <c r="M36" i="119" s="1"/>
  <c r="A36" i="119"/>
  <c r="L35" i="119"/>
  <c r="M35" i="119" s="1"/>
  <c r="A35" i="119"/>
  <c r="L34" i="119"/>
  <c r="M34" i="119" s="1"/>
  <c r="A34" i="119"/>
  <c r="L33" i="119"/>
  <c r="M33" i="119" s="1"/>
  <c r="A33" i="119"/>
  <c r="L32" i="119"/>
  <c r="M32" i="119" s="1"/>
  <c r="A32" i="119"/>
  <c r="L31" i="119"/>
  <c r="M31" i="119" s="1"/>
  <c r="A31" i="119"/>
  <c r="L30" i="119"/>
  <c r="M30" i="119" s="1"/>
  <c r="A30" i="119"/>
  <c r="L29" i="119"/>
  <c r="M29" i="119" s="1"/>
  <c r="A29" i="119"/>
  <c r="L28" i="119"/>
  <c r="M28" i="119" s="1"/>
  <c r="A28" i="119"/>
  <c r="L27" i="119"/>
  <c r="M27" i="119" s="1"/>
  <c r="A27" i="119"/>
  <c r="L26" i="119"/>
  <c r="M26" i="119" s="1"/>
  <c r="A26" i="119"/>
  <c r="L25" i="119"/>
  <c r="M25" i="119" s="1"/>
  <c r="A25" i="119"/>
  <c r="L24" i="119"/>
  <c r="M24" i="119" s="1"/>
  <c r="A24" i="119"/>
  <c r="L23" i="119"/>
  <c r="M23" i="119" s="1"/>
  <c r="A23" i="119"/>
  <c r="L22" i="119"/>
  <c r="M22" i="119" s="1"/>
  <c r="A22" i="119"/>
  <c r="L21" i="119"/>
  <c r="A21" i="119"/>
  <c r="L20" i="119"/>
  <c r="M20" i="119" s="1"/>
  <c r="A20" i="119"/>
  <c r="L19" i="119"/>
  <c r="M19" i="119" s="1"/>
  <c r="A19" i="119"/>
  <c r="L18" i="119"/>
  <c r="M18" i="119" s="1"/>
  <c r="A18" i="119"/>
  <c r="L17" i="119"/>
  <c r="M17" i="119" s="1"/>
  <c r="A17" i="119"/>
  <c r="L16" i="119"/>
  <c r="M16" i="119" s="1"/>
  <c r="A16" i="119"/>
  <c r="L15" i="119"/>
  <c r="M15" i="119" s="1"/>
  <c r="A15" i="119"/>
  <c r="L14" i="119"/>
  <c r="M14" i="119" s="1"/>
  <c r="A14" i="119"/>
  <c r="L13" i="119"/>
  <c r="M13" i="119" s="1"/>
  <c r="A13" i="119"/>
  <c r="L12" i="119"/>
  <c r="M12" i="119" s="1"/>
  <c r="A12" i="119"/>
  <c r="L11" i="119"/>
  <c r="M11" i="119" s="1"/>
  <c r="A11" i="119"/>
  <c r="L10" i="119"/>
  <c r="M10" i="119" s="1"/>
  <c r="A10" i="119"/>
  <c r="L9" i="119"/>
  <c r="M9" i="119" s="1"/>
  <c r="A9" i="119"/>
  <c r="L8" i="119"/>
  <c r="M8" i="119" s="1"/>
  <c r="A8" i="119"/>
  <c r="L7" i="119"/>
  <c r="M7" i="119" s="1"/>
  <c r="A7" i="119"/>
  <c r="M6" i="119"/>
  <c r="A6" i="119"/>
  <c r="A2" i="119"/>
  <c r="A1" i="119" s="1"/>
  <c r="A10" i="117"/>
  <c r="A19" i="117"/>
  <c r="A13" i="117"/>
  <c r="A51" i="117"/>
  <c r="A43" i="117"/>
  <c r="A37" i="117"/>
  <c r="A7" i="117"/>
  <c r="A20" i="117"/>
  <c r="A23" i="117"/>
  <c r="A18" i="117"/>
  <c r="A16" i="117"/>
  <c r="A41" i="117"/>
  <c r="A38" i="117"/>
  <c r="A30" i="117"/>
  <c r="A40" i="117"/>
  <c r="A35" i="117"/>
  <c r="A39" i="117"/>
  <c r="A42" i="117"/>
  <c r="A44" i="117"/>
  <c r="A53" i="117"/>
  <c r="A17" i="117"/>
  <c r="A34" i="117"/>
  <c r="A9" i="117"/>
  <c r="A26" i="117"/>
  <c r="A27" i="117"/>
  <c r="A52" i="117"/>
  <c r="A14" i="117"/>
  <c r="A21" i="117"/>
  <c r="A36" i="117"/>
  <c r="A8" i="117"/>
  <c r="A32" i="117"/>
  <c r="A25" i="117"/>
  <c r="A33" i="117"/>
  <c r="A24" i="117"/>
  <c r="A31" i="117"/>
  <c r="A12" i="117"/>
  <c r="A11" i="117"/>
  <c r="A29" i="117"/>
  <c r="A22" i="117"/>
  <c r="A15" i="117"/>
  <c r="A6" i="117"/>
  <c r="A28" i="117"/>
  <c r="M5" i="117"/>
  <c r="A2" i="117"/>
  <c r="A1" i="117" s="1"/>
  <c r="L130" i="114"/>
  <c r="A130" i="114"/>
  <c r="L129" i="114"/>
  <c r="A129" i="114"/>
  <c r="L128" i="114"/>
  <c r="A128" i="114"/>
  <c r="L127" i="114"/>
  <c r="A127" i="114"/>
  <c r="L126" i="114"/>
  <c r="A126" i="114"/>
  <c r="L125" i="114"/>
  <c r="A125" i="114"/>
  <c r="L124" i="114"/>
  <c r="A124" i="114"/>
  <c r="L123" i="114"/>
  <c r="A123" i="114"/>
  <c r="A90" i="114"/>
  <c r="A89" i="114"/>
  <c r="A88" i="114"/>
  <c r="A87" i="114"/>
  <c r="A86" i="114"/>
  <c r="A85" i="114"/>
  <c r="A84" i="114"/>
  <c r="A83" i="114"/>
  <c r="A82" i="114"/>
  <c r="A81" i="114"/>
  <c r="A80" i="114"/>
  <c r="A79" i="114"/>
  <c r="A78" i="114"/>
  <c r="A72" i="114"/>
  <c r="A71" i="114"/>
  <c r="A70" i="114"/>
  <c r="A69" i="114"/>
  <c r="A68" i="114"/>
  <c r="A67" i="114"/>
  <c r="A66" i="114"/>
  <c r="A65" i="114"/>
  <c r="A64" i="114"/>
  <c r="A63" i="114"/>
  <c r="A62" i="114"/>
  <c r="A61" i="114"/>
  <c r="A60" i="114"/>
  <c r="A59" i="114"/>
  <c r="A58" i="114"/>
  <c r="A57" i="114"/>
  <c r="A56" i="114"/>
  <c r="A55" i="114"/>
  <c r="A54" i="114"/>
  <c r="A53" i="114"/>
  <c r="A52" i="114"/>
  <c r="A51" i="114"/>
  <c r="A50" i="114"/>
  <c r="A49" i="114"/>
  <c r="A48" i="114"/>
  <c r="A47" i="114"/>
  <c r="A46" i="114"/>
  <c r="A45" i="114"/>
  <c r="A44" i="114"/>
  <c r="A43" i="114"/>
  <c r="A42" i="114"/>
  <c r="A41" i="114"/>
  <c r="A40" i="114"/>
  <c r="A39" i="114"/>
  <c r="A38" i="114"/>
  <c r="A37" i="114"/>
  <c r="A36" i="114"/>
  <c r="A35" i="114"/>
  <c r="A34" i="114"/>
  <c r="A33" i="114"/>
  <c r="A32" i="114"/>
  <c r="A31" i="114"/>
  <c r="A30" i="114"/>
  <c r="A29" i="114"/>
  <c r="A28" i="114"/>
  <c r="A27" i="114"/>
  <c r="A26" i="114"/>
  <c r="A25" i="114"/>
  <c r="A24" i="114"/>
  <c r="A23" i="114"/>
  <c r="A22" i="114"/>
  <c r="A21" i="114"/>
  <c r="A20" i="114"/>
  <c r="A19" i="114"/>
  <c r="A18" i="114"/>
  <c r="A17" i="114"/>
  <c r="A16" i="114"/>
  <c r="A15" i="114"/>
  <c r="A14" i="114"/>
  <c r="A13" i="114"/>
  <c r="A12" i="114"/>
  <c r="A11" i="114"/>
  <c r="A10" i="114"/>
  <c r="A9" i="114"/>
  <c r="A8" i="114"/>
  <c r="A7" i="114"/>
  <c r="A6" i="114"/>
  <c r="M5" i="114"/>
  <c r="M29" i="114" s="1"/>
  <c r="A2" i="114"/>
  <c r="A1" i="114" s="1"/>
  <c r="A188" i="112"/>
  <c r="A92" i="112"/>
  <c r="A145" i="112"/>
  <c r="A167" i="112"/>
  <c r="A81" i="112"/>
  <c r="A161" i="112"/>
  <c r="A137" i="112"/>
  <c r="A49" i="112"/>
  <c r="A110" i="112"/>
  <c r="A61" i="112"/>
  <c r="A150" i="112"/>
  <c r="A52" i="112"/>
  <c r="A72" i="112"/>
  <c r="A69" i="112"/>
  <c r="A143" i="112"/>
  <c r="A45" i="112"/>
  <c r="A119" i="112"/>
  <c r="A8" i="112"/>
  <c r="A155" i="112"/>
  <c r="A79" i="112"/>
  <c r="A135" i="112"/>
  <c r="A77" i="112"/>
  <c r="A71" i="112"/>
  <c r="A68" i="112"/>
  <c r="A176" i="112"/>
  <c r="A109" i="112"/>
  <c r="A147" i="112"/>
  <c r="A86" i="112"/>
  <c r="A67" i="112"/>
  <c r="A163" i="112"/>
  <c r="A37" i="112"/>
  <c r="A141" i="112"/>
  <c r="A185" i="112"/>
  <c r="A186" i="112"/>
  <c r="A198" i="112"/>
  <c r="A169" i="112"/>
  <c r="A179" i="112"/>
  <c r="A126" i="112"/>
  <c r="A50" i="112"/>
  <c r="M5" i="112"/>
  <c r="M132" i="112" s="1"/>
  <c r="A2" i="112"/>
  <c r="A1" i="112" s="1"/>
  <c r="Z7" i="37" l="1"/>
  <c r="Z15" i="37"/>
  <c r="Z23" i="37"/>
  <c r="Z31" i="37"/>
  <c r="Z39" i="37"/>
  <c r="Z47" i="37"/>
  <c r="Z55" i="37"/>
  <c r="Z63" i="37"/>
  <c r="Z56" i="37"/>
  <c r="Z29" i="37"/>
  <c r="Z30" i="37"/>
  <c r="Z8" i="37"/>
  <c r="Z16" i="37"/>
  <c r="Z24" i="37"/>
  <c r="Z32" i="37"/>
  <c r="Z40" i="37"/>
  <c r="Z48" i="37"/>
  <c r="Z6" i="37"/>
  <c r="Z46" i="37"/>
  <c r="Z9" i="37"/>
  <c r="Z17" i="37"/>
  <c r="Z25" i="37"/>
  <c r="Z33" i="37"/>
  <c r="Z41" i="37"/>
  <c r="Z49" i="37"/>
  <c r="Z57" i="37"/>
  <c r="Z21" i="37"/>
  <c r="Z61" i="37"/>
  <c r="Z38" i="37"/>
  <c r="Z10" i="37"/>
  <c r="Z18" i="37"/>
  <c r="Z26" i="37"/>
  <c r="Z34" i="37"/>
  <c r="Z42" i="37"/>
  <c r="Z50" i="37"/>
  <c r="Z58" i="37"/>
  <c r="Z59" i="37"/>
  <c r="Z37" i="37"/>
  <c r="Z14" i="37"/>
  <c r="Z11" i="37"/>
  <c r="Z19" i="37"/>
  <c r="Z27" i="37"/>
  <c r="Z35" i="37"/>
  <c r="Z43" i="37"/>
  <c r="Z51" i="37"/>
  <c r="Z45" i="37"/>
  <c r="Z54" i="37"/>
  <c r="Z12" i="37"/>
  <c r="Z20" i="37"/>
  <c r="Z28" i="37"/>
  <c r="Z36" i="37"/>
  <c r="Z44" i="37"/>
  <c r="Z52" i="37"/>
  <c r="Z60" i="37"/>
  <c r="Z13" i="37"/>
  <c r="Z53" i="37"/>
  <c r="Z22" i="37"/>
  <c r="Z62" i="37"/>
  <c r="R7" i="125"/>
  <c r="R8" i="125"/>
  <c r="R9" i="125"/>
  <c r="R10" i="125"/>
  <c r="R15" i="125"/>
  <c r="R16" i="125"/>
  <c r="R6" i="125"/>
  <c r="S14" i="125"/>
  <c r="S11" i="125"/>
  <c r="S12" i="125"/>
  <c r="S13" i="125"/>
  <c r="R14" i="125"/>
  <c r="S6" i="125"/>
  <c r="S15" i="125"/>
  <c r="S7" i="125"/>
  <c r="R11" i="125"/>
  <c r="S8" i="125"/>
  <c r="S16" i="125"/>
  <c r="R13" i="125"/>
  <c r="S9" i="125"/>
  <c r="S10" i="125"/>
  <c r="S19" i="125"/>
  <c r="S17" i="125"/>
  <c r="S18" i="125"/>
  <c r="V7" i="37"/>
  <c r="V36" i="37"/>
  <c r="V27" i="37"/>
  <c r="V18" i="37"/>
  <c r="V9" i="37"/>
  <c r="V16" i="37"/>
  <c r="V19" i="37"/>
  <c r="V10" i="37"/>
  <c r="V30" i="37"/>
  <c r="V8" i="37"/>
  <c r="Y7" i="37"/>
  <c r="Y15" i="37"/>
  <c r="Y23" i="37"/>
  <c r="Y31" i="37"/>
  <c r="Y39" i="37"/>
  <c r="Y47" i="37"/>
  <c r="R14" i="123"/>
  <c r="R22" i="123"/>
  <c r="R30" i="123"/>
  <c r="R38" i="123"/>
  <c r="R46" i="123"/>
  <c r="R54" i="123"/>
  <c r="R62" i="123"/>
  <c r="R70" i="123"/>
  <c r="R11" i="124"/>
  <c r="R27" i="124"/>
  <c r="R35" i="124"/>
  <c r="Y21" i="37"/>
  <c r="R28" i="123"/>
  <c r="R68" i="123"/>
  <c r="R41" i="124"/>
  <c r="Y8" i="37"/>
  <c r="Y16" i="37"/>
  <c r="Y24" i="37"/>
  <c r="Y32" i="37"/>
  <c r="R7" i="123"/>
  <c r="R15" i="123"/>
  <c r="R23" i="123"/>
  <c r="R31" i="123"/>
  <c r="R39" i="123"/>
  <c r="R47" i="123"/>
  <c r="R55" i="123"/>
  <c r="R71" i="123"/>
  <c r="R12" i="124"/>
  <c r="R20" i="124"/>
  <c r="R28" i="124"/>
  <c r="R36" i="124"/>
  <c r="R17" i="125"/>
  <c r="R12" i="123"/>
  <c r="R52" i="123"/>
  <c r="R25" i="124"/>
  <c r="Y30" i="37"/>
  <c r="R29" i="123"/>
  <c r="R26" i="124"/>
  <c r="Y9" i="37"/>
  <c r="Y17" i="37"/>
  <c r="Y25" i="37"/>
  <c r="Y33" i="37"/>
  <c r="Y41" i="37"/>
  <c r="R8" i="123"/>
  <c r="R16" i="123"/>
  <c r="R24" i="123"/>
  <c r="R32" i="123"/>
  <c r="R48" i="123"/>
  <c r="R56" i="123"/>
  <c r="R64" i="123"/>
  <c r="R72" i="123"/>
  <c r="R13" i="124"/>
  <c r="R21" i="124"/>
  <c r="R29" i="124"/>
  <c r="R37" i="124"/>
  <c r="Y29" i="37"/>
  <c r="R17" i="124"/>
  <c r="Y22" i="37"/>
  <c r="R37" i="123"/>
  <c r="R18" i="124"/>
  <c r="Y10" i="37"/>
  <c r="Y18" i="37"/>
  <c r="Y26" i="37"/>
  <c r="Y34" i="37"/>
  <c r="Y42" i="37"/>
  <c r="R9" i="123"/>
  <c r="R17" i="123"/>
  <c r="R33" i="123"/>
  <c r="R41" i="123"/>
  <c r="R57" i="123"/>
  <c r="R65" i="123"/>
  <c r="R14" i="124"/>
  <c r="R22" i="124"/>
  <c r="R30" i="124"/>
  <c r="R38" i="124"/>
  <c r="R36" i="123"/>
  <c r="Y14" i="37"/>
  <c r="R13" i="123"/>
  <c r="R45" i="123"/>
  <c r="R10" i="124"/>
  <c r="Y11" i="37"/>
  <c r="Y19" i="37"/>
  <c r="Y27" i="37"/>
  <c r="Y35" i="37"/>
  <c r="Y43" i="37"/>
  <c r="R10" i="123"/>
  <c r="R18" i="123"/>
  <c r="R26" i="123"/>
  <c r="R34" i="123"/>
  <c r="R42" i="123"/>
  <c r="R50" i="123"/>
  <c r="R58" i="123"/>
  <c r="R7" i="124"/>
  <c r="R23" i="124"/>
  <c r="R31" i="124"/>
  <c r="R39" i="124"/>
  <c r="Y45" i="37"/>
  <c r="R9" i="124"/>
  <c r="Y6" i="37"/>
  <c r="Y46" i="37"/>
  <c r="R21" i="123"/>
  <c r="R53" i="123"/>
  <c r="R69" i="123"/>
  <c r="R34" i="124"/>
  <c r="Y12" i="37"/>
  <c r="Y20" i="37"/>
  <c r="Y28" i="37"/>
  <c r="Y36" i="37"/>
  <c r="Y44" i="37"/>
  <c r="R11" i="123"/>
  <c r="R19" i="123"/>
  <c r="R27" i="123"/>
  <c r="R35" i="123"/>
  <c r="R43" i="123"/>
  <c r="R51" i="123"/>
  <c r="R67" i="123"/>
  <c r="R8" i="124"/>
  <c r="R16" i="124"/>
  <c r="R24" i="124"/>
  <c r="R32" i="124"/>
  <c r="R40" i="124"/>
  <c r="Y13" i="37"/>
  <c r="Y37" i="37"/>
  <c r="R20" i="123"/>
  <c r="R33" i="124"/>
  <c r="Y38" i="37"/>
  <c r="R61" i="123"/>
  <c r="R6" i="124"/>
  <c r="V20" i="37"/>
  <c r="V11" i="37"/>
  <c r="V46" i="37"/>
  <c r="V29" i="37"/>
  <c r="V47" i="37"/>
  <c r="V12" i="37"/>
  <c r="V22" i="37"/>
  <c r="V45" i="37"/>
  <c r="V6" i="37"/>
  <c r="V39" i="37"/>
  <c r="V14" i="37"/>
  <c r="V37" i="37"/>
  <c r="V41" i="37"/>
  <c r="V48" i="37"/>
  <c r="V31" i="37"/>
  <c r="L19" i="123"/>
  <c r="L7" i="125"/>
  <c r="L26" i="123"/>
  <c r="L14" i="125"/>
  <c r="L11" i="123"/>
  <c r="L40" i="123"/>
  <c r="L31" i="124"/>
  <c r="L60" i="123"/>
  <c r="L18" i="125"/>
  <c r="L29" i="123"/>
  <c r="L20" i="124"/>
  <c r="L6" i="124"/>
  <c r="L70" i="123"/>
  <c r="L18" i="124"/>
  <c r="L47" i="123"/>
  <c r="L25" i="123"/>
  <c r="L67" i="123"/>
  <c r="L7" i="124"/>
  <c r="L54" i="123"/>
  <c r="L38" i="124"/>
  <c r="L39" i="123"/>
  <c r="L15" i="125"/>
  <c r="L34" i="123"/>
  <c r="L33" i="123"/>
  <c r="L27" i="123"/>
  <c r="L72" i="123"/>
  <c r="L39" i="124"/>
  <c r="L68" i="123"/>
  <c r="L8" i="124"/>
  <c r="L37" i="123"/>
  <c r="L17" i="123"/>
  <c r="L14" i="123"/>
  <c r="L13" i="125"/>
  <c r="L26" i="124"/>
  <c r="L55" i="123"/>
  <c r="L65" i="123"/>
  <c r="L30" i="124"/>
  <c r="L11" i="124"/>
  <c r="L31" i="123"/>
  <c r="L52" i="123"/>
  <c r="L10" i="124"/>
  <c r="L13" i="124"/>
  <c r="L42" i="123"/>
  <c r="L8" i="125"/>
  <c r="L35" i="123"/>
  <c r="L12" i="124"/>
  <c r="L12" i="123"/>
  <c r="L45" i="123"/>
  <c r="L6" i="123"/>
  <c r="L22" i="123"/>
  <c r="L8" i="123"/>
  <c r="L34" i="124"/>
  <c r="L63" i="123"/>
  <c r="L10" i="123"/>
  <c r="L44" i="123"/>
  <c r="L25" i="124"/>
  <c r="L27" i="124"/>
  <c r="L10" i="125"/>
  <c r="L21" i="124"/>
  <c r="L50" i="123"/>
  <c r="L16" i="125"/>
  <c r="L43" i="123"/>
  <c r="L57" i="123"/>
  <c r="L20" i="123"/>
  <c r="L16" i="123"/>
  <c r="L24" i="124"/>
  <c r="L53" i="123"/>
  <c r="L11" i="125"/>
  <c r="L30" i="123"/>
  <c r="L36" i="124"/>
  <c r="L7" i="123"/>
  <c r="L71" i="123"/>
  <c r="L20" i="125"/>
  <c r="L48" i="123"/>
  <c r="L33" i="124"/>
  <c r="L29" i="124"/>
  <c r="L58" i="123"/>
  <c r="L14" i="124"/>
  <c r="L51" i="123"/>
  <c r="L9" i="125"/>
  <c r="L28" i="123"/>
  <c r="L64" i="123"/>
  <c r="L32" i="124"/>
  <c r="L61" i="123"/>
  <c r="L19" i="125"/>
  <c r="L38" i="123"/>
  <c r="L49" i="123"/>
  <c r="L15" i="123"/>
  <c r="L21" i="125"/>
  <c r="L35" i="124"/>
  <c r="L41" i="123"/>
  <c r="L28" i="124"/>
  <c r="L18" i="123"/>
  <c r="L32" i="123"/>
  <c r="L9" i="123"/>
  <c r="L37" i="124"/>
  <c r="L66" i="123"/>
  <c r="L22" i="124"/>
  <c r="L59" i="123"/>
  <c r="L17" i="125"/>
  <c r="L36" i="123"/>
  <c r="L6" i="125"/>
  <c r="L40" i="124"/>
  <c r="L69" i="123"/>
  <c r="L9" i="124"/>
  <c r="L46" i="123"/>
  <c r="L12" i="125"/>
  <c r="L23" i="123"/>
  <c r="L56" i="123"/>
  <c r="L13" i="123"/>
  <c r="L23" i="124"/>
  <c r="L21" i="123"/>
  <c r="L62" i="123"/>
  <c r="V38" i="37"/>
  <c r="V21" i="37"/>
  <c r="V42" i="37"/>
  <c r="V33" i="37"/>
  <c r="V40" i="37"/>
  <c r="V23" i="37"/>
  <c r="R7" i="37"/>
  <c r="R15" i="37"/>
  <c r="R31" i="37"/>
  <c r="R39" i="37"/>
  <c r="R47" i="37"/>
  <c r="R27" i="37"/>
  <c r="R13" i="37"/>
  <c r="R22" i="37"/>
  <c r="R8" i="37"/>
  <c r="R16" i="37"/>
  <c r="R24" i="37"/>
  <c r="R32" i="37"/>
  <c r="R40" i="37"/>
  <c r="R6" i="37"/>
  <c r="R42" i="37"/>
  <c r="R36" i="37"/>
  <c r="R37" i="37"/>
  <c r="R9" i="37"/>
  <c r="R17" i="37"/>
  <c r="R25" i="37"/>
  <c r="R33" i="37"/>
  <c r="R41" i="37"/>
  <c r="R35" i="37"/>
  <c r="R21" i="37"/>
  <c r="R30" i="37"/>
  <c r="R10" i="37"/>
  <c r="R18" i="37"/>
  <c r="R26" i="37"/>
  <c r="R34" i="37"/>
  <c r="R28" i="37"/>
  <c r="R29" i="37"/>
  <c r="R38" i="37"/>
  <c r="R11" i="37"/>
  <c r="R19" i="37"/>
  <c r="R43" i="37"/>
  <c r="R45" i="37"/>
  <c r="R46" i="37"/>
  <c r="R20" i="37"/>
  <c r="R44" i="37"/>
  <c r="R14" i="37"/>
  <c r="N43" i="125"/>
  <c r="V13" i="37"/>
  <c r="V43" i="37"/>
  <c r="V34" i="37"/>
  <c r="V25" i="37"/>
  <c r="V32" i="37"/>
  <c r="V15" i="37"/>
  <c r="V44" i="37"/>
  <c r="V35" i="37"/>
  <c r="V26" i="37"/>
  <c r="V24" i="37"/>
  <c r="U8" i="37"/>
  <c r="P9" i="124"/>
  <c r="P7" i="123"/>
  <c r="U15" i="37"/>
  <c r="P70" i="123"/>
  <c r="U70" i="37"/>
  <c r="U6" i="37"/>
  <c r="U30" i="37"/>
  <c r="U53" i="37"/>
  <c r="U31" i="37"/>
  <c r="P16" i="124"/>
  <c r="P21" i="123"/>
  <c r="U43" i="37"/>
  <c r="P25" i="124"/>
  <c r="P23" i="123"/>
  <c r="P22" i="123"/>
  <c r="U22" i="37"/>
  <c r="P60" i="123"/>
  <c r="P10" i="125"/>
  <c r="P43" i="123"/>
  <c r="P45" i="123"/>
  <c r="P22" i="124"/>
  <c r="U12" i="37"/>
  <c r="P58" i="123"/>
  <c r="U58" i="37"/>
  <c r="P69" i="123"/>
  <c r="P65" i="123"/>
  <c r="U65" i="37"/>
  <c r="P15" i="125"/>
  <c r="P56" i="123"/>
  <c r="U64" i="37"/>
  <c r="P17" i="124"/>
  <c r="P15" i="123"/>
  <c r="U23" i="37"/>
  <c r="P8" i="124"/>
  <c r="P14" i="123"/>
  <c r="U14" i="37"/>
  <c r="U69" i="37"/>
  <c r="P44" i="123"/>
  <c r="P37" i="124"/>
  <c r="P35" i="123"/>
  <c r="U35" i="37"/>
  <c r="P29" i="123"/>
  <c r="P68" i="123"/>
  <c r="P9" i="125"/>
  <c r="P50" i="123"/>
  <c r="U50" i="37"/>
  <c r="P6" i="125"/>
  <c r="P57" i="123"/>
  <c r="U57" i="37"/>
  <c r="P7" i="125"/>
  <c r="P48" i="123"/>
  <c r="U56" i="37"/>
  <c r="P29" i="124"/>
  <c r="P52" i="123"/>
  <c r="U42" i="37"/>
  <c r="P40" i="123"/>
  <c r="U71" i="37"/>
  <c r="P62" i="123"/>
  <c r="U37" i="37"/>
  <c r="P21" i="124"/>
  <c r="U19" i="37"/>
  <c r="P28" i="124"/>
  <c r="U34" i="37"/>
  <c r="P8" i="125"/>
  <c r="P41" i="123"/>
  <c r="U41" i="37"/>
  <c r="P34" i="124"/>
  <c r="P14" i="125"/>
  <c r="P55" i="123"/>
  <c r="U63" i="37"/>
  <c r="P13" i="125"/>
  <c r="P54" i="123"/>
  <c r="U54" i="37"/>
  <c r="P31" i="124"/>
  <c r="U29" i="37"/>
  <c r="U60" i="37"/>
  <c r="P13" i="124"/>
  <c r="P11" i="123"/>
  <c r="U11" i="37"/>
  <c r="U45" i="37"/>
  <c r="P20" i="123"/>
  <c r="P20" i="124"/>
  <c r="P26" i="123"/>
  <c r="U26" i="37"/>
  <c r="P33" i="123"/>
  <c r="U33" i="37"/>
  <c r="P26" i="124"/>
  <c r="P24" i="123"/>
  <c r="U32" i="37"/>
  <c r="P28" i="123"/>
  <c r="P27" i="123"/>
  <c r="P13" i="123"/>
  <c r="P42" i="123"/>
  <c r="P49" i="123"/>
  <c r="P42" i="124"/>
  <c r="P63" i="123"/>
  <c r="U7" i="37"/>
  <c r="U62" i="37"/>
  <c r="P12" i="123"/>
  <c r="P19" i="123"/>
  <c r="U61" i="37"/>
  <c r="P36" i="123"/>
  <c r="P34" i="123"/>
  <c r="P32" i="123"/>
  <c r="P6" i="124"/>
  <c r="P47" i="123"/>
  <c r="U55" i="37"/>
  <c r="P40" i="124"/>
  <c r="P46" i="123"/>
  <c r="U46" i="37"/>
  <c r="P7" i="124"/>
  <c r="U13" i="37"/>
  <c r="U44" i="37"/>
  <c r="P67" i="123"/>
  <c r="U67" i="37"/>
  <c r="P39" i="124"/>
  <c r="U21" i="37"/>
  <c r="U68" i="37"/>
  <c r="P12" i="124"/>
  <c r="P18" i="123"/>
  <c r="U18" i="37"/>
  <c r="P27" i="124"/>
  <c r="P25" i="123"/>
  <c r="U25" i="37"/>
  <c r="P18" i="124"/>
  <c r="P16" i="123"/>
  <c r="U24" i="37"/>
  <c r="P41" i="124"/>
  <c r="U47" i="37"/>
  <c r="P32" i="124"/>
  <c r="P38" i="123"/>
  <c r="U38" i="37"/>
  <c r="P53" i="123"/>
  <c r="P38" i="124"/>
  <c r="U28" i="37"/>
  <c r="U59" i="37"/>
  <c r="P15" i="124"/>
  <c r="P11" i="125"/>
  <c r="U52" i="37"/>
  <c r="P6" i="123"/>
  <c r="P10" i="123"/>
  <c r="U10" i="37"/>
  <c r="P19" i="124"/>
  <c r="P17" i="123"/>
  <c r="U17" i="37"/>
  <c r="P10" i="124"/>
  <c r="P8" i="123"/>
  <c r="U16" i="37"/>
  <c r="U27" i="37"/>
  <c r="P36" i="124"/>
  <c r="P16" i="125"/>
  <c r="U49" i="37"/>
  <c r="U48" i="37"/>
  <c r="P12" i="125"/>
  <c r="P39" i="123"/>
  <c r="P33" i="124"/>
  <c r="P31" i="123"/>
  <c r="U39" i="37"/>
  <c r="P24" i="124"/>
  <c r="P30" i="123"/>
  <c r="P37" i="123"/>
  <c r="P14" i="124"/>
  <c r="U20" i="37"/>
  <c r="P51" i="123"/>
  <c r="U51" i="37"/>
  <c r="P30" i="124"/>
  <c r="U36" i="37"/>
  <c r="P66" i="123"/>
  <c r="U66" i="37"/>
  <c r="P23" i="124"/>
  <c r="P11" i="124"/>
  <c r="P9" i="123"/>
  <c r="U9" i="37"/>
  <c r="P64" i="123"/>
  <c r="U72" i="37"/>
  <c r="Q13" i="37"/>
  <c r="Q21" i="37"/>
  <c r="Q27" i="37"/>
  <c r="Q35" i="37"/>
  <c r="Q43" i="37"/>
  <c r="Q51" i="37"/>
  <c r="N10" i="123"/>
  <c r="N18" i="123"/>
  <c r="N26" i="123"/>
  <c r="N34" i="123"/>
  <c r="N42" i="123"/>
  <c r="N50" i="123"/>
  <c r="N58" i="123"/>
  <c r="N66" i="123"/>
  <c r="N8" i="124"/>
  <c r="N16" i="124"/>
  <c r="N24" i="124"/>
  <c r="N32" i="124"/>
  <c r="N40" i="124"/>
  <c r="N13" i="125"/>
  <c r="Q24" i="37"/>
  <c r="Q39" i="37"/>
  <c r="Q55" i="37"/>
  <c r="N30" i="123"/>
  <c r="N12" i="124"/>
  <c r="N6" i="125"/>
  <c r="N31" i="123"/>
  <c r="N21" i="124"/>
  <c r="Q25" i="37"/>
  <c r="N8" i="123"/>
  <c r="N48" i="123"/>
  <c r="N64" i="123"/>
  <c r="N11" i="125"/>
  <c r="Q34" i="37"/>
  <c r="N25" i="123"/>
  <c r="N7" i="124"/>
  <c r="Q14" i="37"/>
  <c r="Q22" i="37"/>
  <c r="Q28" i="37"/>
  <c r="Q36" i="37"/>
  <c r="Q44" i="37"/>
  <c r="Q52" i="37"/>
  <c r="N11" i="123"/>
  <c r="N19" i="123"/>
  <c r="N27" i="123"/>
  <c r="N35" i="123"/>
  <c r="N43" i="123"/>
  <c r="N51" i="123"/>
  <c r="N59" i="123"/>
  <c r="N67" i="123"/>
  <c r="N9" i="124"/>
  <c r="N25" i="124"/>
  <c r="N33" i="124"/>
  <c r="N14" i="125"/>
  <c r="Q9" i="37"/>
  <c r="N38" i="123"/>
  <c r="N20" i="124"/>
  <c r="N9" i="125"/>
  <c r="N29" i="124"/>
  <c r="Q19" i="37"/>
  <c r="N40" i="123"/>
  <c r="N30" i="124"/>
  <c r="Q12" i="37"/>
  <c r="Q50" i="37"/>
  <c r="N17" i="123"/>
  <c r="N23" i="124"/>
  <c r="Q7" i="37"/>
  <c r="Q15" i="37"/>
  <c r="Q29" i="37"/>
  <c r="Q37" i="37"/>
  <c r="Q45" i="37"/>
  <c r="Q53" i="37"/>
  <c r="N12" i="123"/>
  <c r="N20" i="123"/>
  <c r="N28" i="123"/>
  <c r="N36" i="123"/>
  <c r="N44" i="123"/>
  <c r="N52" i="123"/>
  <c r="N60" i="123"/>
  <c r="N10" i="124"/>
  <c r="N18" i="124"/>
  <c r="N26" i="124"/>
  <c r="N34" i="124"/>
  <c r="N7" i="125"/>
  <c r="N15" i="125"/>
  <c r="Q31" i="37"/>
  <c r="Q47" i="37"/>
  <c r="N14" i="123"/>
  <c r="N46" i="123"/>
  <c r="N62" i="123"/>
  <c r="N36" i="124"/>
  <c r="N23" i="123"/>
  <c r="N55" i="123"/>
  <c r="N6" i="123"/>
  <c r="N6" i="124"/>
  <c r="Q11" i="37"/>
  <c r="Q49" i="37"/>
  <c r="N16" i="123"/>
  <c r="N56" i="123"/>
  <c r="N14" i="124"/>
  <c r="Q20" i="37"/>
  <c r="N9" i="123"/>
  <c r="N41" i="123"/>
  <c r="N65" i="123"/>
  <c r="N39" i="124"/>
  <c r="Q8" i="37"/>
  <c r="Q16" i="37"/>
  <c r="Q23" i="37"/>
  <c r="Q30" i="37"/>
  <c r="Q38" i="37"/>
  <c r="Q46" i="37"/>
  <c r="Q54" i="37"/>
  <c r="N13" i="123"/>
  <c r="N21" i="123"/>
  <c r="N29" i="123"/>
  <c r="N37" i="123"/>
  <c r="N45" i="123"/>
  <c r="N53" i="123"/>
  <c r="N61" i="123"/>
  <c r="N11" i="124"/>
  <c r="N27" i="124"/>
  <c r="N35" i="124"/>
  <c r="N8" i="125"/>
  <c r="N16" i="125"/>
  <c r="Q17" i="37"/>
  <c r="N22" i="123"/>
  <c r="N54" i="123"/>
  <c r="N28" i="124"/>
  <c r="N15" i="123"/>
  <c r="N47" i="123"/>
  <c r="N13" i="124"/>
  <c r="N10" i="125"/>
  <c r="Q33" i="37"/>
  <c r="N38" i="124"/>
  <c r="Q42" i="37"/>
  <c r="N49" i="123"/>
  <c r="N31" i="124"/>
  <c r="Q10" i="37"/>
  <c r="Q18" i="37"/>
  <c r="Q32" i="37"/>
  <c r="Q40" i="37"/>
  <c r="Q48" i="37"/>
  <c r="Q56" i="37"/>
  <c r="N7" i="123"/>
  <c r="N39" i="123"/>
  <c r="N63" i="123"/>
  <c r="N37" i="124"/>
  <c r="Q41" i="37"/>
  <c r="N32" i="123"/>
  <c r="N22" i="124"/>
  <c r="Q26" i="37"/>
  <c r="N33" i="123"/>
  <c r="N57" i="123"/>
  <c r="N15" i="124"/>
  <c r="N12" i="125"/>
  <c r="N8" i="37"/>
  <c r="N16" i="37"/>
  <c r="N30" i="37"/>
  <c r="N38" i="37"/>
  <c r="N46" i="37"/>
  <c r="N54" i="37"/>
  <c r="M8" i="37"/>
  <c r="M16" i="37"/>
  <c r="M23" i="37"/>
  <c r="M38" i="37"/>
  <c r="M46" i="37"/>
  <c r="M22" i="37"/>
  <c r="N9" i="37"/>
  <c r="N17" i="37"/>
  <c r="N24" i="37"/>
  <c r="N31" i="37"/>
  <c r="N39" i="37"/>
  <c r="N47" i="37"/>
  <c r="N55" i="37"/>
  <c r="M9" i="37"/>
  <c r="M17" i="37"/>
  <c r="M24" i="37"/>
  <c r="M31" i="37"/>
  <c r="M39" i="37"/>
  <c r="M47" i="37"/>
  <c r="M40" i="37"/>
  <c r="N45" i="37"/>
  <c r="M37" i="37"/>
  <c r="N10" i="37"/>
  <c r="N18" i="37"/>
  <c r="N32" i="37"/>
  <c r="N40" i="37"/>
  <c r="N48" i="37"/>
  <c r="N56" i="37"/>
  <c r="M10" i="37"/>
  <c r="M18" i="37"/>
  <c r="M32" i="37"/>
  <c r="M48" i="37"/>
  <c r="M28" i="37"/>
  <c r="N7" i="37"/>
  <c r="N11" i="37"/>
  <c r="N19" i="37"/>
  <c r="N25" i="37"/>
  <c r="N33" i="37"/>
  <c r="N41" i="37"/>
  <c r="N49" i="37"/>
  <c r="N57" i="37"/>
  <c r="M11" i="37"/>
  <c r="M19" i="37"/>
  <c r="M25" i="37"/>
  <c r="M33" i="37"/>
  <c r="M41" i="37"/>
  <c r="M49" i="37"/>
  <c r="N6" i="37"/>
  <c r="N44" i="37"/>
  <c r="M14" i="37"/>
  <c r="N37" i="37"/>
  <c r="M15" i="37"/>
  <c r="M45" i="37"/>
  <c r="N26" i="37"/>
  <c r="N34" i="37"/>
  <c r="N42" i="37"/>
  <c r="N50" i="37"/>
  <c r="N58" i="37"/>
  <c r="M12" i="37"/>
  <c r="M20" i="37"/>
  <c r="M26" i="37"/>
  <c r="M34" i="37"/>
  <c r="M42" i="37"/>
  <c r="N14" i="37"/>
  <c r="N36" i="37"/>
  <c r="M44" i="37"/>
  <c r="N15" i="37"/>
  <c r="N53" i="37"/>
  <c r="N21" i="37"/>
  <c r="N27" i="37"/>
  <c r="N35" i="37"/>
  <c r="N43" i="37"/>
  <c r="N51" i="37"/>
  <c r="M13" i="37"/>
  <c r="M21" i="37"/>
  <c r="M27" i="37"/>
  <c r="M35" i="37"/>
  <c r="M43" i="37"/>
  <c r="N22" i="37"/>
  <c r="N52" i="37"/>
  <c r="M36" i="37"/>
  <c r="N29" i="37"/>
  <c r="M7" i="37"/>
  <c r="M29" i="37"/>
  <c r="AD33" i="37"/>
  <c r="AD29" i="37"/>
  <c r="AD24" i="37"/>
  <c r="AD32" i="37"/>
  <c r="AD28" i="37"/>
  <c r="AD31" i="37"/>
  <c r="AD13" i="37"/>
  <c r="AD37" i="37"/>
  <c r="AD34" i="37"/>
  <c r="AD8" i="37"/>
  <c r="AD17" i="37"/>
  <c r="M9" i="114"/>
  <c r="M98" i="114"/>
  <c r="M101" i="114"/>
  <c r="M119" i="114"/>
  <c r="M122" i="114"/>
  <c r="M95" i="114"/>
  <c r="M102" i="114"/>
  <c r="M114" i="114"/>
  <c r="M94" i="114"/>
  <c r="R12" i="125" s="1"/>
  <c r="M104" i="114"/>
  <c r="M110" i="114"/>
  <c r="M116" i="114"/>
  <c r="M108" i="114"/>
  <c r="M93" i="114"/>
  <c r="M111" i="114"/>
  <c r="M117" i="114"/>
  <c r="M120" i="114"/>
  <c r="M113" i="114"/>
  <c r="M107" i="114"/>
  <c r="M112" i="114"/>
  <c r="M96" i="114"/>
  <c r="M92" i="114"/>
  <c r="M99" i="114"/>
  <c r="M97" i="114"/>
  <c r="M118" i="114"/>
  <c r="M91" i="114"/>
  <c r="M105" i="114"/>
  <c r="M121" i="114"/>
  <c r="M100" i="114"/>
  <c r="M106" i="114"/>
  <c r="M109" i="114"/>
  <c r="M103" i="114"/>
  <c r="M115" i="114"/>
  <c r="M11" i="114"/>
  <c r="M19" i="114"/>
  <c r="M23" i="114"/>
  <c r="M39" i="114"/>
  <c r="M43" i="114"/>
  <c r="M47" i="114"/>
  <c r="R25" i="123" s="1"/>
  <c r="M51" i="114"/>
  <c r="M55" i="114"/>
  <c r="R6" i="123" s="1"/>
  <c r="M59" i="114"/>
  <c r="M63" i="114"/>
  <c r="M67" i="114"/>
  <c r="R44" i="123" s="1"/>
  <c r="M71" i="114"/>
  <c r="M32" i="114"/>
  <c r="M68" i="114"/>
  <c r="M15" i="114"/>
  <c r="M31" i="114"/>
  <c r="M12" i="114"/>
  <c r="M16" i="114"/>
  <c r="M20" i="114"/>
  <c r="M24" i="114"/>
  <c r="M28" i="114"/>
  <c r="M36" i="114"/>
  <c r="M40" i="114"/>
  <c r="M44" i="114"/>
  <c r="M48" i="114"/>
  <c r="M52" i="114"/>
  <c r="R60" i="123" s="1"/>
  <c r="M56" i="114"/>
  <c r="R66" i="123" s="1"/>
  <c r="M60" i="114"/>
  <c r="M64" i="114"/>
  <c r="M72" i="114"/>
  <c r="M73" i="114"/>
  <c r="M13" i="114"/>
  <c r="M74" i="114"/>
  <c r="M35" i="114"/>
  <c r="M25" i="114"/>
  <c r="M37" i="114"/>
  <c r="M45" i="114"/>
  <c r="M49" i="114"/>
  <c r="M57" i="114"/>
  <c r="R49" i="123" s="1"/>
  <c r="M61" i="114"/>
  <c r="R63" i="123" s="1"/>
  <c r="M69" i="114"/>
  <c r="M75" i="114"/>
  <c r="M80" i="114"/>
  <c r="M88" i="114"/>
  <c r="M128" i="114"/>
  <c r="M82" i="114"/>
  <c r="M124" i="114"/>
  <c r="M81" i="114"/>
  <c r="M89" i="114"/>
  <c r="M129" i="114"/>
  <c r="M90" i="114"/>
  <c r="M130" i="114"/>
  <c r="M83" i="114"/>
  <c r="M123" i="114"/>
  <c r="M85" i="114"/>
  <c r="M125" i="114"/>
  <c r="M78" i="114"/>
  <c r="M86" i="114"/>
  <c r="M126" i="114"/>
  <c r="M79" i="114"/>
  <c r="M87" i="114"/>
  <c r="R19" i="124" s="1"/>
  <c r="M127" i="114"/>
  <c r="M84" i="114"/>
  <c r="M17" i="114"/>
  <c r="M33" i="114"/>
  <c r="M53" i="114"/>
  <c r="M6" i="114"/>
  <c r="M10" i="114"/>
  <c r="M18" i="114"/>
  <c r="M22" i="114"/>
  <c r="M26" i="114"/>
  <c r="M34" i="114"/>
  <c r="M38" i="114"/>
  <c r="M42" i="114"/>
  <c r="M46" i="114"/>
  <c r="M50" i="114"/>
  <c r="M54" i="114"/>
  <c r="R59" i="123" s="1"/>
  <c r="M58" i="114"/>
  <c r="M62" i="114"/>
  <c r="R40" i="123" s="1"/>
  <c r="M66" i="114"/>
  <c r="M70" i="114"/>
  <c r="M76" i="114"/>
  <c r="M7" i="114"/>
  <c r="Y40" i="37" s="1"/>
  <c r="M27" i="114"/>
  <c r="M8" i="114"/>
  <c r="M21" i="114"/>
  <c r="M41" i="114"/>
  <c r="M65" i="114"/>
  <c r="M14" i="114"/>
  <c r="M30" i="114"/>
  <c r="M77" i="114"/>
  <c r="L82" i="124"/>
  <c r="L83" i="124"/>
  <c r="L85" i="124"/>
  <c r="L84" i="124"/>
  <c r="O65" i="37"/>
  <c r="O69" i="37"/>
  <c r="O73" i="37"/>
  <c r="O68" i="37"/>
  <c r="O64" i="37"/>
  <c r="O72" i="37"/>
  <c r="O70" i="37"/>
  <c r="O71" i="37"/>
  <c r="O74" i="37"/>
  <c r="O67" i="37"/>
  <c r="O66" i="37"/>
  <c r="M25" i="125"/>
  <c r="M33" i="125"/>
  <c r="M41" i="125"/>
  <c r="L47" i="124"/>
  <c r="L55" i="124"/>
  <c r="L63" i="124"/>
  <c r="L71" i="124"/>
  <c r="O50" i="37"/>
  <c r="O52" i="37"/>
  <c r="O54" i="37"/>
  <c r="O56" i="37"/>
  <c r="O58" i="37"/>
  <c r="O60" i="37"/>
  <c r="O62" i="37"/>
  <c r="L74" i="124"/>
  <c r="M22" i="125"/>
  <c r="M30" i="125"/>
  <c r="M38" i="125"/>
  <c r="L44" i="124"/>
  <c r="L52" i="124"/>
  <c r="L60" i="124"/>
  <c r="L68" i="124"/>
  <c r="L76" i="124"/>
  <c r="M27" i="125"/>
  <c r="M35" i="125"/>
  <c r="M43" i="125"/>
  <c r="L41" i="124"/>
  <c r="L49" i="124"/>
  <c r="L57" i="124"/>
  <c r="L65" i="124"/>
  <c r="M28" i="125"/>
  <c r="L50" i="124"/>
  <c r="M24" i="125"/>
  <c r="M40" i="125"/>
  <c r="L46" i="124"/>
  <c r="L54" i="124"/>
  <c r="L62" i="124"/>
  <c r="L70" i="124"/>
  <c r="L78" i="124"/>
  <c r="L42" i="124"/>
  <c r="M21" i="125"/>
  <c r="M29" i="125"/>
  <c r="M37" i="125"/>
  <c r="L43" i="124"/>
  <c r="L59" i="124"/>
  <c r="L67" i="124"/>
  <c r="L75" i="124"/>
  <c r="O49" i="37"/>
  <c r="O51" i="37"/>
  <c r="O53" i="37"/>
  <c r="O55" i="37"/>
  <c r="O57" i="37"/>
  <c r="O59" i="37"/>
  <c r="O61" i="37"/>
  <c r="O63" i="37"/>
  <c r="L66" i="124"/>
  <c r="M26" i="125"/>
  <c r="M34" i="125"/>
  <c r="M42" i="125"/>
  <c r="L48" i="124"/>
  <c r="L56" i="124"/>
  <c r="L64" i="124"/>
  <c r="L72" i="124"/>
  <c r="M23" i="125"/>
  <c r="M31" i="125"/>
  <c r="M39" i="125"/>
  <c r="L45" i="124"/>
  <c r="L53" i="124"/>
  <c r="L61" i="124"/>
  <c r="L69" i="124"/>
  <c r="L77" i="124"/>
  <c r="M36" i="125"/>
  <c r="L58" i="124"/>
  <c r="M47" i="117"/>
  <c r="M52" i="117"/>
  <c r="M51" i="117"/>
  <c r="M50" i="117"/>
  <c r="L16" i="124" s="1"/>
  <c r="M46" i="117"/>
  <c r="L15" i="124" s="1"/>
  <c r="M53" i="117"/>
  <c r="M45" i="117"/>
  <c r="L19" i="124" s="1"/>
  <c r="M48" i="117"/>
  <c r="L17" i="124" s="1"/>
  <c r="M49" i="117"/>
  <c r="M24" i="117"/>
  <c r="N12" i="37" s="1"/>
  <c r="M25" i="117"/>
  <c r="M27" i="117"/>
  <c r="M6" i="117"/>
  <c r="M17" i="117"/>
  <c r="M28" i="117"/>
  <c r="Q75" i="37"/>
  <c r="M46" i="125"/>
  <c r="M50" i="125"/>
  <c r="M54" i="125"/>
  <c r="M58" i="125"/>
  <c r="M62" i="125"/>
  <c r="M66" i="125"/>
  <c r="M70" i="125"/>
  <c r="M74" i="125"/>
  <c r="M78" i="125"/>
  <c r="M44" i="125"/>
  <c r="M52" i="125"/>
  <c r="M60" i="125"/>
  <c r="M72" i="125"/>
  <c r="L86" i="124"/>
  <c r="M45" i="125"/>
  <c r="M49" i="125"/>
  <c r="M53" i="125"/>
  <c r="M57" i="125"/>
  <c r="M61" i="125"/>
  <c r="M65" i="125"/>
  <c r="M69" i="125"/>
  <c r="M73" i="125"/>
  <c r="M77" i="125"/>
  <c r="M48" i="125"/>
  <c r="M56" i="125"/>
  <c r="M64" i="125"/>
  <c r="M68" i="125"/>
  <c r="M76" i="125"/>
  <c r="M47" i="125"/>
  <c r="M63" i="125"/>
  <c r="M79" i="125"/>
  <c r="M55" i="125"/>
  <c r="M59" i="125"/>
  <c r="M51" i="125"/>
  <c r="M67" i="125"/>
  <c r="M71" i="125"/>
  <c r="M75" i="125"/>
  <c r="M51" i="120"/>
  <c r="N19" i="124" s="1"/>
  <c r="M53" i="120"/>
  <c r="N17" i="124" s="1"/>
  <c r="M55" i="120"/>
  <c r="M59" i="120"/>
  <c r="M63" i="120"/>
  <c r="M65" i="120"/>
  <c r="M67" i="120"/>
  <c r="M69" i="120"/>
  <c r="M71" i="120"/>
  <c r="M73" i="120"/>
  <c r="M75" i="120"/>
  <c r="M77" i="120"/>
  <c r="M79" i="120"/>
  <c r="M81" i="120"/>
  <c r="M83" i="120"/>
  <c r="M87" i="120"/>
  <c r="M91" i="120"/>
  <c r="M93" i="120"/>
  <c r="M95" i="120"/>
  <c r="M97" i="120"/>
  <c r="M7" i="120"/>
  <c r="M9" i="120"/>
  <c r="M11" i="120"/>
  <c r="M13" i="120"/>
  <c r="M15" i="120"/>
  <c r="Q6" i="37" s="1"/>
  <c r="M17" i="120"/>
  <c r="M19" i="120"/>
  <c r="R12" i="37" s="1"/>
  <c r="M21" i="120"/>
  <c r="M23" i="120"/>
  <c r="M25" i="120"/>
  <c r="R23" i="37" s="1"/>
  <c r="M27" i="120"/>
  <c r="M31" i="120"/>
  <c r="L47" i="125"/>
  <c r="L63" i="125"/>
  <c r="L79" i="125"/>
  <c r="L78" i="125"/>
  <c r="L48" i="125"/>
  <c r="L64" i="125"/>
  <c r="L54" i="125"/>
  <c r="K86" i="124"/>
  <c r="L57" i="125"/>
  <c r="L73" i="125"/>
  <c r="L50" i="125"/>
  <c r="L51" i="125"/>
  <c r="L67" i="125"/>
  <c r="L52" i="125"/>
  <c r="L68" i="125"/>
  <c r="L74" i="125"/>
  <c r="L45" i="125"/>
  <c r="L61" i="125"/>
  <c r="L77" i="125"/>
  <c r="L62" i="125"/>
  <c r="L55" i="125"/>
  <c r="L71" i="125"/>
  <c r="L58" i="125"/>
  <c r="L56" i="125"/>
  <c r="L72" i="125"/>
  <c r="L49" i="125"/>
  <c r="L65" i="125"/>
  <c r="L70" i="125"/>
  <c r="O75" i="37"/>
  <c r="L76" i="125"/>
  <c r="L69" i="125"/>
  <c r="L66" i="125"/>
  <c r="L46" i="125"/>
  <c r="L75" i="125"/>
  <c r="L53" i="125"/>
  <c r="L59" i="125"/>
  <c r="L44" i="125"/>
  <c r="L60" i="125"/>
  <c r="M32" i="117"/>
  <c r="M36" i="117"/>
  <c r="M14" i="117"/>
  <c r="M9" i="117"/>
  <c r="M44" i="117"/>
  <c r="M39" i="117"/>
  <c r="M40" i="117"/>
  <c r="M38" i="117"/>
  <c r="M16" i="117"/>
  <c r="M23" i="117"/>
  <c r="M7" i="117"/>
  <c r="M43" i="117"/>
  <c r="M22" i="117"/>
  <c r="M11" i="117"/>
  <c r="M30" i="37" s="1"/>
  <c r="M31" i="117"/>
  <c r="M33" i="117"/>
  <c r="M19" i="117"/>
  <c r="N13" i="37" s="1"/>
  <c r="M8" i="117"/>
  <c r="M21" i="117"/>
  <c r="N23" i="37" s="1"/>
  <c r="M26" i="117"/>
  <c r="M34" i="117"/>
  <c r="M42" i="117"/>
  <c r="M35" i="117"/>
  <c r="M30" i="117"/>
  <c r="M41" i="117"/>
  <c r="M18" i="117"/>
  <c r="N20" i="37" s="1"/>
  <c r="M20" i="117"/>
  <c r="N28" i="37" s="1"/>
  <c r="M37" i="117"/>
  <c r="L24" i="123" s="1"/>
  <c r="M15" i="117"/>
  <c r="M6" i="37" s="1"/>
  <c r="M29" i="117"/>
  <c r="M12" i="117"/>
  <c r="M107" i="112"/>
  <c r="M103" i="112"/>
  <c r="M177" i="112"/>
  <c r="M34" i="112"/>
  <c r="M165" i="112"/>
  <c r="M52" i="112"/>
  <c r="L73" i="124" s="1"/>
  <c r="M27" i="112"/>
  <c r="P61" i="123" s="1"/>
  <c r="M109" i="112"/>
  <c r="M196" i="112"/>
  <c r="M30" i="112"/>
  <c r="M112" i="112"/>
  <c r="M69" i="112"/>
  <c r="M32" i="125" s="1"/>
  <c r="M58" i="112"/>
  <c r="M161" i="112"/>
  <c r="M8" i="112"/>
  <c r="V17" i="37" s="1"/>
  <c r="M26" i="112"/>
  <c r="P59" i="123" s="1"/>
  <c r="M51" i="112"/>
  <c r="M66" i="112"/>
  <c r="M167" i="112"/>
  <c r="M11" i="112"/>
  <c r="M137" i="112"/>
  <c r="M39" i="112"/>
  <c r="M203" i="112"/>
  <c r="M13" i="112"/>
  <c r="M113" i="112"/>
  <c r="M48" i="112"/>
  <c r="M154" i="112"/>
  <c r="M133" i="112"/>
  <c r="M23" i="112"/>
  <c r="M204" i="112"/>
  <c r="M117" i="112"/>
  <c r="M96" i="112"/>
  <c r="M106" i="112"/>
  <c r="M46" i="112"/>
  <c r="M146" i="112"/>
  <c r="M172" i="112"/>
  <c r="M78" i="112"/>
  <c r="M22" i="112"/>
  <c r="M47" i="112"/>
  <c r="M50" i="112"/>
  <c r="M86" i="112"/>
  <c r="M56" i="112"/>
  <c r="M181" i="112"/>
  <c r="M36" i="112"/>
  <c r="L51" i="124" s="1"/>
  <c r="M152" i="112"/>
  <c r="M138" i="112"/>
  <c r="M70" i="112"/>
  <c r="M156" i="112"/>
  <c r="M31" i="112"/>
  <c r="P35" i="124" s="1"/>
  <c r="M91" i="112"/>
  <c r="M63" i="112"/>
  <c r="M134" i="112"/>
  <c r="M184" i="112"/>
  <c r="M32" i="112"/>
  <c r="M123" i="112"/>
  <c r="M195" i="112"/>
  <c r="M29" i="112"/>
  <c r="M75" i="112"/>
  <c r="M55" i="112"/>
  <c r="M144" i="112"/>
  <c r="M164" i="112"/>
  <c r="M41" i="112"/>
  <c r="M65" i="112"/>
  <c r="M95" i="112"/>
  <c r="M79" i="112"/>
  <c r="M200" i="112"/>
  <c r="M99" i="112"/>
  <c r="M104" i="112"/>
  <c r="M37" i="112"/>
  <c r="M60" i="112"/>
  <c r="M163" i="112"/>
  <c r="M88" i="112"/>
  <c r="M193" i="112"/>
  <c r="M49" i="112"/>
  <c r="M124" i="112"/>
  <c r="M57" i="112"/>
  <c r="M97" i="112"/>
  <c r="M20" i="112"/>
  <c r="M24" i="112"/>
  <c r="M125" i="112"/>
  <c r="M198" i="112"/>
  <c r="M85" i="112"/>
  <c r="M183" i="112"/>
  <c r="M142" i="112"/>
  <c r="M28" i="112"/>
  <c r="M17" i="112"/>
  <c r="M148" i="112"/>
  <c r="M188" i="112"/>
  <c r="M64" i="112"/>
  <c r="M98" i="112"/>
  <c r="M18" i="112"/>
  <c r="M151" i="112"/>
  <c r="M186" i="112"/>
  <c r="M80" i="112"/>
  <c r="M73" i="112"/>
  <c r="M130" i="112"/>
  <c r="M168" i="112"/>
  <c r="M62" i="112"/>
  <c r="M92" i="112"/>
  <c r="M179" i="112"/>
  <c r="M71" i="112"/>
  <c r="M182" i="112"/>
  <c r="M171" i="112"/>
  <c r="M102" i="112"/>
  <c r="M82" i="112"/>
  <c r="M35" i="112"/>
  <c r="M10" i="112"/>
  <c r="M61" i="112"/>
  <c r="M6" i="112"/>
  <c r="V28" i="37" s="1"/>
  <c r="M111" i="112"/>
  <c r="M38" i="112"/>
  <c r="M93" i="112"/>
  <c r="M81" i="112"/>
  <c r="M33" i="112"/>
  <c r="U40" i="37" s="1"/>
  <c r="M118" i="112"/>
  <c r="M187" i="112"/>
  <c r="M114" i="112"/>
  <c r="M166" i="112"/>
  <c r="M40" i="112"/>
  <c r="M174" i="112"/>
  <c r="M84" i="112"/>
  <c r="M59" i="112"/>
  <c r="M25" i="112"/>
  <c r="M135" i="112"/>
  <c r="M44" i="112"/>
  <c r="M139" i="112"/>
  <c r="M121" i="112"/>
  <c r="M94" i="112"/>
  <c r="M90" i="112"/>
  <c r="M194" i="112"/>
  <c r="M158" i="112"/>
  <c r="M115" i="112"/>
  <c r="M191" i="112"/>
  <c r="M199" i="112"/>
  <c r="M42" i="112"/>
  <c r="M197" i="112"/>
  <c r="M162" i="112"/>
  <c r="M21" i="112"/>
  <c r="M189" i="112"/>
  <c r="M68" i="112"/>
  <c r="M15" i="112"/>
  <c r="M176" i="112"/>
  <c r="M147" i="112"/>
  <c r="M159" i="112"/>
  <c r="M7" i="112"/>
  <c r="M129" i="112"/>
  <c r="M116" i="112"/>
  <c r="M89" i="112"/>
  <c r="M141" i="112"/>
  <c r="M120" i="112"/>
  <c r="M192" i="112"/>
  <c r="M83" i="112"/>
  <c r="M119" i="112"/>
  <c r="M157" i="112"/>
  <c r="M128" i="112"/>
  <c r="M185" i="112"/>
  <c r="M101" i="112"/>
  <c r="M149" i="112"/>
  <c r="M87" i="112"/>
  <c r="M136" i="112"/>
  <c r="M43" i="112"/>
  <c r="M143" i="112"/>
  <c r="M9" i="112"/>
  <c r="M155" i="112"/>
  <c r="M160" i="112"/>
  <c r="M110" i="112"/>
  <c r="M76" i="112"/>
  <c r="M100" i="112"/>
  <c r="M153" i="112"/>
  <c r="M108" i="112"/>
  <c r="M190" i="112"/>
  <c r="M53" i="112"/>
  <c r="M127" i="112"/>
  <c r="M170" i="112"/>
  <c r="M45" i="112"/>
  <c r="M16" i="112"/>
  <c r="M126" i="112"/>
  <c r="M74" i="112"/>
  <c r="M12" i="112"/>
  <c r="M180" i="112"/>
  <c r="M150" i="112"/>
  <c r="M14" i="112"/>
  <c r="M54" i="112"/>
  <c r="M175" i="112"/>
  <c r="M77" i="112"/>
  <c r="M178" i="112"/>
  <c r="M19" i="112"/>
  <c r="M67" i="112"/>
  <c r="M105" i="112"/>
  <c r="M201" i="112"/>
  <c r="M145" i="112"/>
  <c r="M72" i="112"/>
  <c r="M202" i="112"/>
  <c r="M140" i="112"/>
  <c r="M173" i="112"/>
  <c r="M122" i="112"/>
  <c r="M169" i="112"/>
  <c r="M131" i="112"/>
  <c r="M46" i="126"/>
  <c r="M45" i="126"/>
  <c r="M6" i="126"/>
  <c r="M47" i="126"/>
  <c r="M13" i="117"/>
  <c r="L74" i="123" s="1"/>
  <c r="M10" i="117"/>
  <c r="M29" i="120"/>
  <c r="M33" i="120"/>
  <c r="M37" i="120"/>
  <c r="M57" i="120"/>
  <c r="M61" i="120"/>
  <c r="M85" i="120"/>
  <c r="M89" i="120"/>
  <c r="M40" i="120"/>
  <c r="N24" i="123" s="1"/>
  <c r="M44" i="120"/>
  <c r="M48" i="120"/>
  <c r="M52" i="120"/>
  <c r="M56" i="120"/>
  <c r="M60" i="120"/>
  <c r="M64" i="120"/>
  <c r="M68" i="120"/>
  <c r="M72" i="120"/>
  <c r="M76" i="120"/>
  <c r="M80" i="120"/>
  <c r="M84" i="120"/>
  <c r="M88" i="120"/>
  <c r="M92" i="120"/>
  <c r="M96" i="120"/>
  <c r="M21" i="119"/>
  <c r="M125" i="119"/>
  <c r="M129" i="119"/>
  <c r="H34" i="124" l="1"/>
  <c r="R15" i="124"/>
  <c r="H15" i="124" s="1"/>
  <c r="L91" i="123"/>
  <c r="I91" i="123" s="1"/>
  <c r="L87" i="123"/>
  <c r="H87" i="123" s="1"/>
  <c r="AD62" i="37"/>
  <c r="L96" i="123"/>
  <c r="I96" i="123" s="1"/>
  <c r="L79" i="123"/>
  <c r="I79" i="123" s="1"/>
  <c r="L81" i="123"/>
  <c r="H81" i="123" s="1"/>
  <c r="L83" i="123"/>
  <c r="H83" i="123" s="1"/>
  <c r="AD66" i="37"/>
  <c r="L88" i="123"/>
  <c r="H88" i="123" s="1"/>
  <c r="L92" i="123"/>
  <c r="I92" i="123" s="1"/>
  <c r="L75" i="123"/>
  <c r="I75" i="123" s="1"/>
  <c r="AD65" i="37"/>
  <c r="AD59" i="37"/>
  <c r="L80" i="123"/>
  <c r="H80" i="123" s="1"/>
  <c r="L82" i="123"/>
  <c r="H82" i="123" s="1"/>
  <c r="L93" i="123"/>
  <c r="H93" i="123" s="1"/>
  <c r="L84" i="123"/>
  <c r="H84" i="123" s="1"/>
  <c r="AD69" i="37"/>
  <c r="AD63" i="37"/>
  <c r="L85" i="123"/>
  <c r="H85" i="123" s="1"/>
  <c r="L76" i="123"/>
  <c r="I76" i="123" s="1"/>
  <c r="AD60" i="37"/>
  <c r="L97" i="123"/>
  <c r="H97" i="123" s="1"/>
  <c r="L94" i="123"/>
  <c r="H94" i="123" s="1"/>
  <c r="L77" i="123"/>
  <c r="H77" i="123" s="1"/>
  <c r="L90" i="123"/>
  <c r="H90" i="123" s="1"/>
  <c r="AD64" i="37"/>
  <c r="L98" i="123"/>
  <c r="H98" i="123" s="1"/>
  <c r="L86" i="123"/>
  <c r="H86" i="123" s="1"/>
  <c r="L89" i="123"/>
  <c r="I89" i="123" s="1"/>
  <c r="L73" i="123"/>
  <c r="H73" i="123" s="1"/>
  <c r="L95" i="123"/>
  <c r="I95" i="123" s="1"/>
  <c r="L78" i="123"/>
  <c r="H78" i="123" s="1"/>
  <c r="I13" i="124"/>
  <c r="H13" i="124"/>
  <c r="H14" i="124"/>
  <c r="I14" i="124"/>
  <c r="H8" i="124"/>
  <c r="I8" i="124"/>
  <c r="H17" i="124"/>
  <c r="I17" i="124"/>
  <c r="I10" i="124"/>
  <c r="H10" i="124"/>
  <c r="I6" i="124"/>
  <c r="H6" i="124"/>
  <c r="I19" i="124"/>
  <c r="H19" i="124"/>
  <c r="I18" i="124"/>
  <c r="H18" i="124"/>
  <c r="H9" i="124"/>
  <c r="I9" i="124"/>
  <c r="I7" i="124"/>
  <c r="H7" i="124"/>
  <c r="H11" i="124"/>
  <c r="I11" i="124"/>
  <c r="I20" i="124"/>
  <c r="H20" i="124"/>
  <c r="I12" i="124"/>
  <c r="H12" i="124"/>
  <c r="H16" i="124"/>
  <c r="I16" i="124"/>
  <c r="H23" i="124"/>
  <c r="I23" i="124"/>
  <c r="I24" i="124"/>
  <c r="H24" i="124"/>
  <c r="H26" i="124"/>
  <c r="I26" i="124"/>
  <c r="H25" i="124"/>
  <c r="I25" i="124"/>
  <c r="H21" i="124"/>
  <c r="I21" i="124"/>
  <c r="H22" i="124"/>
  <c r="I22" i="124"/>
  <c r="H21" i="37"/>
  <c r="H18" i="37"/>
  <c r="H19" i="37"/>
  <c r="H20" i="37"/>
  <c r="H17" i="37"/>
  <c r="H16" i="37"/>
  <c r="H13" i="37"/>
  <c r="H14" i="37"/>
  <c r="H11" i="37"/>
  <c r="H12" i="37"/>
  <c r="H15" i="37"/>
  <c r="H9" i="37"/>
  <c r="H10" i="37"/>
  <c r="H7" i="37"/>
  <c r="H8" i="37"/>
  <c r="H22" i="37"/>
  <c r="H6" i="37"/>
  <c r="AD41" i="37"/>
  <c r="AD38" i="37"/>
  <c r="AD67" i="37"/>
  <c r="AD7" i="37"/>
  <c r="AD16" i="37"/>
  <c r="AD45" i="37"/>
  <c r="AD42" i="37"/>
  <c r="AD74" i="37"/>
  <c r="AD10" i="37"/>
  <c r="AD39" i="37"/>
  <c r="AD71" i="37"/>
  <c r="AD11" i="37"/>
  <c r="AD40" i="37"/>
  <c r="AD72" i="37"/>
  <c r="AD20" i="37"/>
  <c r="AD49" i="37"/>
  <c r="AD46" i="37"/>
  <c r="AD14" i="37"/>
  <c r="AD43" i="37"/>
  <c r="AD15" i="37"/>
  <c r="AD44" i="37"/>
  <c r="AD73" i="37"/>
  <c r="AD70" i="37"/>
  <c r="AD6" i="37"/>
  <c r="AD68" i="37"/>
  <c r="AD23" i="37"/>
  <c r="AD50" i="37"/>
  <c r="AD18" i="37"/>
  <c r="AD27" i="37"/>
  <c r="AD48" i="37"/>
  <c r="AD26" i="37"/>
  <c r="AD57" i="37"/>
  <c r="AD54" i="37"/>
  <c r="AD22" i="37"/>
  <c r="AD51" i="37"/>
  <c r="AD52" i="37"/>
  <c r="AD21" i="37"/>
  <c r="AD12" i="37"/>
  <c r="AD36" i="37"/>
  <c r="AD53" i="37"/>
  <c r="AD35" i="37"/>
  <c r="AD47" i="37"/>
  <c r="AD19" i="37"/>
  <c r="AD9" i="37"/>
  <c r="AD30" i="37"/>
  <c r="AD61" i="37"/>
  <c r="AD58" i="37"/>
  <c r="AD55" i="37"/>
  <c r="AD25" i="37"/>
  <c r="AD56" i="37"/>
  <c r="H79" i="124"/>
  <c r="I79" i="124"/>
  <c r="I81" i="124"/>
  <c r="H81" i="124"/>
  <c r="H80" i="124"/>
  <c r="I80" i="124"/>
  <c r="H7" i="125"/>
  <c r="I7" i="125"/>
  <c r="H38" i="125"/>
  <c r="I38" i="125"/>
  <c r="H11" i="125"/>
  <c r="I11" i="125"/>
  <c r="I6" i="125"/>
  <c r="H6" i="125"/>
  <c r="I9" i="125"/>
  <c r="H9" i="125"/>
  <c r="H17" i="125"/>
  <c r="I17" i="125"/>
  <c r="H22" i="125"/>
  <c r="I22" i="125"/>
  <c r="H14" i="125"/>
  <c r="I14" i="125"/>
  <c r="H30" i="125"/>
  <c r="I30" i="125"/>
  <c r="H25" i="125"/>
  <c r="I25" i="125"/>
  <c r="H39" i="125"/>
  <c r="I39" i="125"/>
  <c r="I36" i="125"/>
  <c r="H36" i="125"/>
  <c r="I28" i="125"/>
  <c r="H28" i="125"/>
  <c r="H35" i="125"/>
  <c r="I35" i="125"/>
  <c r="I20" i="125"/>
  <c r="H20" i="125"/>
  <c r="H31" i="125"/>
  <c r="I31" i="125"/>
  <c r="H37" i="125"/>
  <c r="I37" i="125"/>
  <c r="H27" i="125"/>
  <c r="I27" i="125"/>
  <c r="H33" i="125"/>
  <c r="I33" i="125"/>
  <c r="H23" i="125"/>
  <c r="I23" i="125"/>
  <c r="H34" i="125"/>
  <c r="I34" i="125"/>
  <c r="H29" i="125"/>
  <c r="I29" i="125"/>
  <c r="I32" i="125"/>
  <c r="H32" i="125"/>
  <c r="H19" i="125"/>
  <c r="I19" i="125"/>
  <c r="H10" i="125"/>
  <c r="I10" i="125"/>
  <c r="H15" i="125"/>
  <c r="I15" i="125"/>
  <c r="H26" i="125"/>
  <c r="I26" i="125"/>
  <c r="H21" i="125"/>
  <c r="I21" i="125"/>
  <c r="I24" i="125"/>
  <c r="H24" i="125"/>
  <c r="H12" i="125"/>
  <c r="I12" i="125"/>
  <c r="H8" i="125"/>
  <c r="I8" i="125"/>
  <c r="H18" i="125"/>
  <c r="I18" i="125"/>
  <c r="H13" i="125"/>
  <c r="I13" i="125"/>
  <c r="I16" i="125"/>
  <c r="H16" i="125"/>
  <c r="I35" i="124"/>
  <c r="H35" i="124"/>
  <c r="I46" i="124"/>
  <c r="H46" i="124"/>
  <c r="H84" i="124"/>
  <c r="H43" i="124"/>
  <c r="I43" i="124"/>
  <c r="I38" i="124"/>
  <c r="H38" i="124"/>
  <c r="I50" i="124"/>
  <c r="H50" i="124"/>
  <c r="I76" i="124"/>
  <c r="H76" i="124"/>
  <c r="H55" i="124"/>
  <c r="I55" i="124"/>
  <c r="H77" i="124"/>
  <c r="I77" i="124"/>
  <c r="I72" i="124"/>
  <c r="H72" i="124"/>
  <c r="I42" i="124"/>
  <c r="H42" i="124"/>
  <c r="H30" i="124"/>
  <c r="I30" i="124"/>
  <c r="I68" i="124"/>
  <c r="H68" i="124"/>
  <c r="H47" i="124"/>
  <c r="I47" i="124"/>
  <c r="H83" i="124"/>
  <c r="H29" i="124"/>
  <c r="I29" i="124"/>
  <c r="I69" i="124"/>
  <c r="H69" i="124"/>
  <c r="I64" i="124"/>
  <c r="H64" i="124"/>
  <c r="H27" i="124"/>
  <c r="I27" i="124"/>
  <c r="I65" i="124"/>
  <c r="H65" i="124"/>
  <c r="H60" i="124"/>
  <c r="I60" i="124"/>
  <c r="H39" i="124"/>
  <c r="I39" i="124"/>
  <c r="H82" i="124"/>
  <c r="H58" i="124"/>
  <c r="I58" i="124"/>
  <c r="H63" i="124"/>
  <c r="I63" i="124"/>
  <c r="H61" i="124"/>
  <c r="I61" i="124"/>
  <c r="H56" i="124"/>
  <c r="I56" i="124"/>
  <c r="H78" i="124"/>
  <c r="I78" i="124"/>
  <c r="H57" i="124"/>
  <c r="I57" i="124"/>
  <c r="H52" i="124"/>
  <c r="I52" i="124"/>
  <c r="I31" i="124"/>
  <c r="H31" i="124"/>
  <c r="H59" i="124"/>
  <c r="I59" i="124"/>
  <c r="I53" i="124"/>
  <c r="H53" i="124"/>
  <c r="H48" i="124"/>
  <c r="I48" i="124"/>
  <c r="H70" i="124"/>
  <c r="I70" i="124"/>
  <c r="H49" i="124"/>
  <c r="I49" i="124"/>
  <c r="H44" i="124"/>
  <c r="I44" i="124"/>
  <c r="H66" i="124"/>
  <c r="I66" i="124"/>
  <c r="H71" i="37"/>
  <c r="I71" i="37"/>
  <c r="H51" i="124"/>
  <c r="I51" i="124"/>
  <c r="I45" i="124"/>
  <c r="H45" i="124"/>
  <c r="H40" i="124"/>
  <c r="I40" i="124"/>
  <c r="H75" i="124"/>
  <c r="I75" i="124"/>
  <c r="H62" i="124"/>
  <c r="I62" i="124"/>
  <c r="I41" i="124"/>
  <c r="H41" i="124"/>
  <c r="H36" i="124"/>
  <c r="I36" i="124"/>
  <c r="H73" i="124"/>
  <c r="I73" i="124"/>
  <c r="I37" i="124"/>
  <c r="H37" i="124"/>
  <c r="H32" i="124"/>
  <c r="I32" i="124"/>
  <c r="H67" i="124"/>
  <c r="I67" i="124"/>
  <c r="I54" i="124"/>
  <c r="H54" i="124"/>
  <c r="H33" i="124"/>
  <c r="I33" i="124"/>
  <c r="H28" i="124"/>
  <c r="I28" i="124"/>
  <c r="H74" i="124"/>
  <c r="I74" i="124"/>
  <c r="H71" i="124"/>
  <c r="I71" i="124"/>
  <c r="H109" i="123"/>
  <c r="H68" i="123"/>
  <c r="I68" i="123"/>
  <c r="H50" i="123"/>
  <c r="I50" i="123"/>
  <c r="H17" i="123"/>
  <c r="I17" i="123"/>
  <c r="H45" i="123"/>
  <c r="I45" i="123"/>
  <c r="H14" i="123"/>
  <c r="I14" i="123"/>
  <c r="I59" i="123"/>
  <c r="H59" i="123"/>
  <c r="H60" i="123"/>
  <c r="I60" i="123"/>
  <c r="I63" i="123"/>
  <c r="H63" i="123"/>
  <c r="H56" i="123"/>
  <c r="I56" i="123"/>
  <c r="H18" i="123"/>
  <c r="I18" i="123"/>
  <c r="H9" i="123"/>
  <c r="I9" i="123"/>
  <c r="H37" i="123"/>
  <c r="I37" i="123"/>
  <c r="H51" i="123"/>
  <c r="I51" i="123"/>
  <c r="H52" i="123"/>
  <c r="I52" i="123"/>
  <c r="I55" i="123"/>
  <c r="H55" i="123"/>
  <c r="H48" i="123"/>
  <c r="I48" i="123"/>
  <c r="H102" i="123"/>
  <c r="H66" i="123"/>
  <c r="I66" i="123"/>
  <c r="H74" i="123"/>
  <c r="I74" i="123"/>
  <c r="I11" i="123"/>
  <c r="H11" i="123"/>
  <c r="H21" i="123"/>
  <c r="I21" i="123"/>
  <c r="H70" i="123"/>
  <c r="I70" i="123"/>
  <c r="H35" i="123"/>
  <c r="I35" i="123"/>
  <c r="H44" i="123"/>
  <c r="I44" i="123"/>
  <c r="H47" i="123"/>
  <c r="I47" i="123"/>
  <c r="H40" i="123"/>
  <c r="I40" i="123"/>
  <c r="H106" i="123"/>
  <c r="H53" i="123"/>
  <c r="I53" i="123"/>
  <c r="H67" i="123"/>
  <c r="I67" i="123"/>
  <c r="H71" i="123"/>
  <c r="I71" i="123"/>
  <c r="H104" i="123"/>
  <c r="H42" i="123"/>
  <c r="I42" i="123"/>
  <c r="H65" i="123"/>
  <c r="I65" i="123"/>
  <c r="H12" i="123"/>
  <c r="I12" i="123"/>
  <c r="H13" i="123"/>
  <c r="I13" i="123"/>
  <c r="H62" i="123"/>
  <c r="I62" i="123"/>
  <c r="H27" i="123"/>
  <c r="I27" i="123"/>
  <c r="H36" i="123"/>
  <c r="I36" i="123"/>
  <c r="H39" i="123"/>
  <c r="I39" i="123"/>
  <c r="H32" i="123"/>
  <c r="I32" i="123"/>
  <c r="H103" i="123"/>
  <c r="H20" i="123"/>
  <c r="I20" i="123"/>
  <c r="H10" i="123"/>
  <c r="I10" i="123"/>
  <c r="H58" i="123"/>
  <c r="I58" i="123"/>
  <c r="H49" i="123"/>
  <c r="I49" i="123"/>
  <c r="H54" i="123"/>
  <c r="I54" i="123"/>
  <c r="I31" i="123"/>
  <c r="H31" i="123"/>
  <c r="H24" i="123"/>
  <c r="I24" i="123"/>
  <c r="H110" i="123"/>
  <c r="H105" i="123"/>
  <c r="H57" i="123"/>
  <c r="I57" i="123"/>
  <c r="H26" i="123"/>
  <c r="I26" i="123"/>
  <c r="H41" i="123"/>
  <c r="I41" i="123"/>
  <c r="H69" i="123"/>
  <c r="I69" i="123"/>
  <c r="I43" i="123"/>
  <c r="H43" i="123"/>
  <c r="H46" i="123"/>
  <c r="I46" i="123"/>
  <c r="H23" i="123"/>
  <c r="I23" i="123"/>
  <c r="H16" i="123"/>
  <c r="I16" i="123"/>
  <c r="H101" i="123"/>
  <c r="H25" i="123"/>
  <c r="I25" i="123"/>
  <c r="H22" i="123"/>
  <c r="I22" i="123"/>
  <c r="H64" i="123"/>
  <c r="I64" i="123"/>
  <c r="H34" i="123"/>
  <c r="I34" i="123"/>
  <c r="H33" i="123"/>
  <c r="I33" i="123"/>
  <c r="H61" i="123"/>
  <c r="I61" i="123"/>
  <c r="I19" i="123"/>
  <c r="H19" i="123"/>
  <c r="H28" i="123"/>
  <c r="I28" i="123"/>
  <c r="H99" i="123"/>
  <c r="H30" i="123"/>
  <c r="I30" i="123"/>
  <c r="I15" i="123"/>
  <c r="H15" i="123"/>
  <c r="H72" i="123"/>
  <c r="I72" i="123"/>
  <c r="H8" i="123"/>
  <c r="I8" i="123"/>
  <c r="H100" i="123"/>
  <c r="H107" i="123"/>
  <c r="I7" i="123"/>
  <c r="I85" i="124"/>
  <c r="H85" i="124"/>
  <c r="I6" i="123"/>
  <c r="I70" i="37"/>
  <c r="H70" i="37"/>
  <c r="H67" i="37"/>
  <c r="H7" i="123"/>
  <c r="H6" i="123"/>
  <c r="H66" i="37"/>
  <c r="I66" i="37"/>
  <c r="H65" i="37"/>
  <c r="I67" i="37"/>
  <c r="H68" i="37"/>
  <c r="I62" i="37"/>
  <c r="I69" i="37"/>
  <c r="H63" i="37"/>
  <c r="I6" i="37"/>
  <c r="H46" i="37"/>
  <c r="I46" i="37"/>
  <c r="H57" i="37"/>
  <c r="I57" i="37"/>
  <c r="H53" i="37"/>
  <c r="I53" i="37"/>
  <c r="H61" i="37"/>
  <c r="I61" i="37"/>
  <c r="H49" i="37"/>
  <c r="I49" i="37"/>
  <c r="H42" i="37"/>
  <c r="I42" i="37"/>
  <c r="H60" i="37"/>
  <c r="I60" i="37"/>
  <c r="H52" i="37"/>
  <c r="I52" i="37"/>
  <c r="H48" i="37"/>
  <c r="I48" i="37"/>
  <c r="H56" i="37"/>
  <c r="I56" i="37"/>
  <c r="H43" i="37"/>
  <c r="I43" i="37"/>
  <c r="I47" i="37"/>
  <c r="H47" i="37"/>
  <c r="I55" i="37"/>
  <c r="H55" i="37"/>
  <c r="I59" i="37"/>
  <c r="H59" i="37"/>
  <c r="H50" i="37"/>
  <c r="I50" i="37"/>
  <c r="I51" i="37"/>
  <c r="H51" i="37"/>
  <c r="H64" i="37"/>
  <c r="I64" i="37"/>
  <c r="H54" i="37"/>
  <c r="I54" i="37"/>
  <c r="I44" i="37"/>
  <c r="H44" i="37"/>
  <c r="H58" i="37"/>
  <c r="I58" i="37"/>
  <c r="H45" i="37"/>
  <c r="I45" i="37"/>
  <c r="I41" i="37"/>
  <c r="H41" i="37"/>
  <c r="H32" i="37"/>
  <c r="H24" i="37"/>
  <c r="H28" i="37"/>
  <c r="H34" i="37"/>
  <c r="H38" i="37"/>
  <c r="H33" i="37"/>
  <c r="H25" i="37"/>
  <c r="H26" i="37"/>
  <c r="H31" i="37"/>
  <c r="H37" i="37"/>
  <c r="H29" i="37"/>
  <c r="H27" i="37"/>
  <c r="H30" i="37"/>
  <c r="H23" i="37"/>
  <c r="H39" i="37"/>
  <c r="H35" i="37"/>
  <c r="H40" i="37"/>
  <c r="H36" i="37"/>
  <c r="I7" i="37"/>
  <c r="I8" i="37"/>
  <c r="I40" i="37"/>
  <c r="H89" i="123" l="1"/>
  <c r="I34" i="124"/>
  <c r="I15" i="124"/>
  <c r="J15" i="124" s="1"/>
  <c r="I83" i="123"/>
  <c r="I98" i="123"/>
  <c r="H91" i="123"/>
  <c r="I82" i="123"/>
  <c r="I80" i="123"/>
  <c r="I97" i="123"/>
  <c r="I87" i="123"/>
  <c r="I86" i="123"/>
  <c r="I84" i="123"/>
  <c r="I94" i="123"/>
  <c r="I85" i="123"/>
  <c r="I78" i="123"/>
  <c r="H79" i="123"/>
  <c r="I88" i="123"/>
  <c r="H76" i="123"/>
  <c r="H96" i="123"/>
  <c r="I77" i="123"/>
  <c r="I81" i="123"/>
  <c r="H95" i="123"/>
  <c r="H92" i="123"/>
  <c r="I90" i="123"/>
  <c r="H75" i="123"/>
  <c r="I73" i="123"/>
  <c r="I93" i="123"/>
  <c r="J22" i="124"/>
  <c r="J26" i="124"/>
  <c r="J24" i="124"/>
  <c r="J23" i="124"/>
  <c r="J20" i="124"/>
  <c r="J12" i="124"/>
  <c r="J8" i="124"/>
  <c r="J17" i="124"/>
  <c r="J21" i="124"/>
  <c r="J10" i="124"/>
  <c r="J13" i="124"/>
  <c r="J6" i="124"/>
  <c r="H108" i="123"/>
  <c r="J8" i="125"/>
  <c r="J26" i="125"/>
  <c r="J33" i="125"/>
  <c r="J14" i="125"/>
  <c r="J32" i="125"/>
  <c r="J20" i="125"/>
  <c r="J36" i="125"/>
  <c r="J6" i="125"/>
  <c r="J35" i="125"/>
  <c r="J16" i="125"/>
  <c r="J12" i="125"/>
  <c r="J15" i="125"/>
  <c r="J29" i="125"/>
  <c r="J39" i="125"/>
  <c r="J13" i="125"/>
  <c r="J10" i="125"/>
  <c r="J34" i="125"/>
  <c r="J37" i="125"/>
  <c r="J25" i="125"/>
  <c r="J17" i="125"/>
  <c r="J38" i="125"/>
  <c r="J27" i="125"/>
  <c r="J24" i="125"/>
  <c r="J28" i="125"/>
  <c r="J22" i="125"/>
  <c r="J18" i="125"/>
  <c r="J21" i="125"/>
  <c r="J19" i="125"/>
  <c r="J23" i="125"/>
  <c r="J31" i="125"/>
  <c r="J30" i="125"/>
  <c r="J7" i="125"/>
  <c r="J11" i="125"/>
  <c r="J9" i="125"/>
  <c r="J34" i="124"/>
  <c r="J27" i="124"/>
  <c r="J35" i="124"/>
  <c r="J31" i="124"/>
  <c r="J28" i="124"/>
  <c r="J32" i="124"/>
  <c r="J33" i="124"/>
  <c r="J36" i="124"/>
  <c r="J29" i="124"/>
  <c r="J30" i="124"/>
  <c r="J37" i="124"/>
  <c r="H29" i="123"/>
  <c r="I29" i="123"/>
  <c r="H38" i="123"/>
  <c r="I38" i="123"/>
  <c r="H69" i="37"/>
  <c r="I68" i="37"/>
  <c r="I65" i="37"/>
  <c r="I63" i="37"/>
  <c r="H62" i="37"/>
  <c r="J9" i="124" l="1"/>
  <c r="J18" i="124"/>
  <c r="J14" i="124"/>
  <c r="J11" i="124"/>
  <c r="J7" i="124"/>
  <c r="J16" i="124"/>
  <c r="J25" i="124"/>
  <c r="J19" i="124"/>
  <c r="J35" i="123"/>
  <c r="J46" i="123"/>
  <c r="J28" i="123"/>
  <c r="J32" i="123"/>
  <c r="J21" i="123"/>
  <c r="J11" i="123"/>
  <c r="J40" i="123"/>
  <c r="J45" i="123"/>
  <c r="J85" i="123"/>
  <c r="J71" i="123"/>
  <c r="J76" i="123"/>
  <c r="J55" i="123"/>
  <c r="J80" i="123"/>
  <c r="J47" i="123"/>
  <c r="J62" i="123"/>
  <c r="J9" i="123"/>
  <c r="J37" i="123"/>
  <c r="J61" i="123"/>
  <c r="J91" i="123"/>
  <c r="J77" i="123"/>
  <c r="J53" i="123"/>
  <c r="J89" i="123"/>
  <c r="J16" i="123"/>
  <c r="J75" i="123"/>
  <c r="J58" i="123"/>
  <c r="J18" i="123"/>
  <c r="J68" i="123"/>
  <c r="J74" i="123"/>
  <c r="J92" i="123"/>
  <c r="J43" i="123"/>
  <c r="J60" i="123"/>
  <c r="J12" i="123"/>
  <c r="J64" i="123"/>
  <c r="J96" i="123"/>
  <c r="J24" i="123"/>
  <c r="J8" i="123"/>
  <c r="J14" i="123"/>
  <c r="J67" i="123"/>
  <c r="J59" i="123"/>
  <c r="J19" i="123"/>
  <c r="J82" i="123"/>
  <c r="J27" i="123"/>
  <c r="J72" i="123"/>
  <c r="J44" i="123"/>
  <c r="J26" i="123"/>
  <c r="J17" i="123"/>
  <c r="J56" i="123"/>
  <c r="J90" i="123"/>
  <c r="J81" i="123"/>
  <c r="J52" i="123"/>
  <c r="J97" i="123"/>
  <c r="J95" i="123"/>
  <c r="J30" i="123"/>
  <c r="J42" i="123"/>
  <c r="J87" i="123"/>
  <c r="J83" i="123"/>
  <c r="J78" i="123"/>
  <c r="J39" i="123"/>
  <c r="J65" i="123"/>
  <c r="J66" i="123"/>
  <c r="J88" i="123"/>
  <c r="J50" i="123"/>
  <c r="J13" i="123"/>
  <c r="J48" i="123"/>
  <c r="J20" i="123"/>
  <c r="J84" i="123"/>
  <c r="J73" i="123"/>
  <c r="J57" i="123"/>
  <c r="J63" i="123"/>
  <c r="J86" i="123"/>
  <c r="J36" i="123"/>
  <c r="J34" i="123"/>
  <c r="J10" i="123"/>
  <c r="J93" i="123"/>
  <c r="J41" i="123"/>
  <c r="J23" i="123"/>
  <c r="J25" i="123"/>
  <c r="J33" i="123"/>
  <c r="J29" i="123"/>
  <c r="J38" i="123"/>
  <c r="J69" i="123"/>
  <c r="J79" i="123"/>
  <c r="J98" i="123"/>
  <c r="J70" i="123"/>
  <c r="J49" i="123"/>
  <c r="J31" i="123"/>
  <c r="J54" i="123"/>
  <c r="J94" i="123"/>
  <c r="J51" i="123"/>
  <c r="J15" i="123"/>
  <c r="J22" i="123"/>
  <c r="J7" i="123"/>
  <c r="J6" i="123"/>
  <c r="I15" i="37"/>
  <c r="I11" i="37"/>
  <c r="I20" i="37"/>
  <c r="I38" i="37"/>
  <c r="I36" i="37"/>
  <c r="I37" i="37"/>
  <c r="I33" i="37"/>
  <c r="I14" i="37"/>
  <c r="I9" i="37"/>
  <c r="I35" i="37"/>
  <c r="I12" i="37"/>
  <c r="I32" i="37"/>
  <c r="I17" i="37"/>
  <c r="I24" i="37"/>
  <c r="I18" i="37"/>
  <c r="I26" i="37"/>
  <c r="I21" i="37"/>
  <c r="I30" i="37"/>
  <c r="I22" i="37"/>
  <c r="I25" i="37"/>
  <c r="I10" i="37"/>
  <c r="I27" i="37"/>
  <c r="I29" i="37"/>
  <c r="I16" i="37"/>
  <c r="I19" i="37"/>
  <c r="I28" i="37"/>
  <c r="I34" i="37"/>
  <c r="I23" i="37"/>
  <c r="I13" i="37"/>
  <c r="I31" i="37"/>
  <c r="I39" i="37"/>
  <c r="J71" i="37" l="1"/>
  <c r="J70" i="37"/>
  <c r="J67" i="37"/>
  <c r="J68" i="37"/>
  <c r="J69" i="37"/>
  <c r="J66" i="37"/>
  <c r="J65" i="37"/>
  <c r="J17" i="37"/>
  <c r="J25" i="37"/>
  <c r="J36" i="37"/>
  <c r="J34" i="37"/>
  <c r="J32" i="37"/>
  <c r="J8" i="37"/>
  <c r="J6" i="37"/>
  <c r="J42" i="37"/>
  <c r="J41" i="37"/>
  <c r="J47" i="37"/>
  <c r="J64" i="37"/>
  <c r="J40" i="37"/>
  <c r="J60" i="37"/>
  <c r="J43" i="37"/>
  <c r="J48" i="37"/>
  <c r="J44" i="37"/>
  <c r="J54" i="37"/>
  <c r="J55" i="37"/>
  <c r="J57" i="37"/>
  <c r="J56" i="37"/>
  <c r="J51" i="37"/>
  <c r="J45" i="37"/>
  <c r="J49" i="37"/>
  <c r="J61" i="37"/>
  <c r="J59" i="37"/>
  <c r="J62" i="37"/>
  <c r="J46" i="37"/>
  <c r="J50" i="37"/>
  <c r="J7" i="37"/>
  <c r="J52" i="37"/>
  <c r="J63" i="37"/>
  <c r="J58" i="37"/>
  <c r="J53" i="37"/>
  <c r="J28" i="37"/>
  <c r="J12" i="37"/>
  <c r="J30" i="37"/>
  <c r="J35" i="37"/>
  <c r="J38" i="37"/>
  <c r="J39" i="37"/>
  <c r="J16" i="37"/>
  <c r="J21" i="37"/>
  <c r="J9" i="37"/>
  <c r="J20" i="37"/>
  <c r="J19" i="37"/>
  <c r="J29" i="37"/>
  <c r="J26" i="37"/>
  <c r="J14" i="37"/>
  <c r="J11" i="37"/>
  <c r="J31" i="37"/>
  <c r="J13" i="37"/>
  <c r="J27" i="37"/>
  <c r="J18" i="37"/>
  <c r="J33" i="37"/>
  <c r="J15" i="37"/>
  <c r="J22" i="37"/>
  <c r="J23" i="37"/>
  <c r="J10" i="37"/>
  <c r="J24" i="37"/>
  <c r="J37" i="37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<sst xmlns="http://schemas.openxmlformats.org/spreadsheetml/2006/main" count="2047" uniqueCount="683">
  <si>
    <t xml:space="preserve">Current </t>
  </si>
  <si>
    <t>Nomination</t>
  </si>
  <si>
    <t>Age</t>
  </si>
  <si>
    <t xml:space="preserve">Total </t>
  </si>
  <si>
    <t xml:space="preserve"> Rider</t>
  </si>
  <si>
    <t xml:space="preserve">Horse </t>
  </si>
  <si>
    <t>Date</t>
  </si>
  <si>
    <t>Points</t>
  </si>
  <si>
    <t>Placing</t>
  </si>
  <si>
    <t>Pony Club</t>
  </si>
  <si>
    <t>Place</t>
  </si>
  <si>
    <t>Event Name:</t>
  </si>
  <si>
    <t>Event Date:</t>
  </si>
  <si>
    <t>Level</t>
  </si>
  <si>
    <t>Riders Name</t>
  </si>
  <si>
    <t>Horses Name</t>
  </si>
  <si>
    <t>Auto Points</t>
  </si>
  <si>
    <t xml:space="preserve"> If collected</t>
  </si>
  <si>
    <t>Riders Club</t>
  </si>
  <si>
    <t/>
  </si>
  <si>
    <t>Placings</t>
  </si>
  <si>
    <t>Final</t>
  </si>
  <si>
    <t>Regional Bonus Points</t>
  </si>
  <si>
    <t>PLEASE INCLUDE ALL RESULTS (not just top 6 places)</t>
  </si>
  <si>
    <t>Region 1, 2 or 3 Refer to the RBPS Tab</t>
  </si>
  <si>
    <t>Auto CONCAT</t>
  </si>
  <si>
    <t>PC ID</t>
  </si>
  <si>
    <t>Which Region is your Club?</t>
  </si>
  <si>
    <t>#E</t>
  </si>
  <si>
    <t>Busselton Horse &amp; Pony Club</t>
  </si>
  <si>
    <t>Capel Horse &amp; Pony Club</t>
  </si>
  <si>
    <t>Warren Pony Club</t>
  </si>
  <si>
    <t>Walkaway Pony Club</t>
  </si>
  <si>
    <t>Wagin Riding &amp; Pony Club</t>
  </si>
  <si>
    <t>Wooroloo Horse &amp; Pony Club</t>
  </si>
  <si>
    <t>Spalding Horse &amp; Pony Club</t>
  </si>
  <si>
    <t>Woodridge Horse &amp; Pony Club</t>
  </si>
  <si>
    <t>Moonyoonooka Horse &amp; Pony Club</t>
  </si>
  <si>
    <t>York Pony Club</t>
  </si>
  <si>
    <t>Wanneroo Horse &amp; Pony Club</t>
  </si>
  <si>
    <t>Mayanup Horse &amp; Pony Club</t>
  </si>
  <si>
    <t>Wallangarra Riding &amp; Pony Club</t>
  </si>
  <si>
    <t>Margaret River Horse &amp; Pony Club</t>
  </si>
  <si>
    <t>Mt Bakewell Horse &amp; Pony Club</t>
  </si>
  <si>
    <t>Kojonup Pony Club</t>
  </si>
  <si>
    <t>King River Pony Club</t>
  </si>
  <si>
    <t>Katanning &amp; Districts Pony Club</t>
  </si>
  <si>
    <t>Kellerberrin Riding &amp; Pony Club</t>
  </si>
  <si>
    <t>Karratha &amp; King Bay Horse &amp; Pony Club</t>
  </si>
  <si>
    <t>Dryandra Pony Club</t>
  </si>
  <si>
    <t>Collie Horse &amp; Pony Club</t>
  </si>
  <si>
    <t>Horsemen’s Pony Club</t>
  </si>
  <si>
    <t>Denmark Pony Club</t>
  </si>
  <si>
    <t>Central Midlands Riding &amp; Pony Club</t>
  </si>
  <si>
    <t>Gosnells Riding &amp; Pony Club</t>
  </si>
  <si>
    <t>Carnarvon Horse &amp; Pony Club</t>
  </si>
  <si>
    <t>Gidgegannup Horse &amp; Pony Club</t>
  </si>
  <si>
    <t>Bruce Rock Pony Club</t>
  </si>
  <si>
    <t>Eastern Hills Horse &amp; Pony Club</t>
  </si>
  <si>
    <t>Bonnie Rock Horse &amp; Pony Club</t>
  </si>
  <si>
    <t>Blackwood Horse &amp; Pony Club</t>
  </si>
  <si>
    <t>Beverley Horse &amp; Pony Club</t>
  </si>
  <si>
    <t>Darling Range Horse &amp; Pony Club</t>
  </si>
  <si>
    <t>Albany Pony Club</t>
  </si>
  <si>
    <t>Avon Valley Showjumping &amp; Pony Club</t>
  </si>
  <si>
    <t>Eligible for 2 Bonus Points</t>
  </si>
  <si>
    <t>Eligible for 1 Bonus Point</t>
  </si>
  <si>
    <t>Not Eligible for Bonus Points</t>
  </si>
  <si>
    <t>#</t>
  </si>
  <si>
    <t>Events</t>
  </si>
  <si>
    <t>Rid.</t>
  </si>
  <si>
    <t>Rider</t>
  </si>
  <si>
    <t>Horses</t>
  </si>
  <si>
    <t>Final Score</t>
  </si>
  <si>
    <t>HHT Pony Club</t>
  </si>
  <si>
    <t>30 / 45</t>
  </si>
  <si>
    <t>95 / 105</t>
  </si>
  <si>
    <t>HHT LB</t>
  </si>
  <si>
    <t>65</t>
  </si>
  <si>
    <t>80</t>
  </si>
  <si>
    <t>95-105 cm 12-24 yrs</t>
  </si>
  <si>
    <t>80 cm 11-24 yrs</t>
  </si>
  <si>
    <t>65 cm 8-24yrs</t>
  </si>
  <si>
    <t>30-45 cm 6-24 yrrs</t>
  </si>
  <si>
    <t>R1</t>
  </si>
  <si>
    <t>R2</t>
  </si>
  <si>
    <t>30</t>
  </si>
  <si>
    <t>Peel Metro 1</t>
  </si>
  <si>
    <t>Murray Horse &amp; Pony Club</t>
  </si>
  <si>
    <t>Capel Hickstead</t>
  </si>
  <si>
    <t>Peel Metro Hickstead Series 2</t>
  </si>
  <si>
    <t>Peel Metro Hickstead Series 3</t>
  </si>
  <si>
    <t>State Hickstead Championships</t>
  </si>
  <si>
    <t>2022 HICKSTEAD &amp; HUNTER TRAILS LEADERBOARD</t>
  </si>
  <si>
    <t>Current Club</t>
  </si>
  <si>
    <t>Busselton 2</t>
  </si>
  <si>
    <t>Registered after Sept 1</t>
  </si>
  <si>
    <t>Baldivis Equestrian &amp; Pony Club Inc.</t>
  </si>
  <si>
    <t>double</t>
  </si>
  <si>
    <t>13-14 May 23</t>
  </si>
  <si>
    <t>SER1</t>
  </si>
  <si>
    <t>Swan Valley Hickstead &amp; Hunter Trials</t>
  </si>
  <si>
    <t xml:space="preserve">Mortlock Hickstead </t>
  </si>
  <si>
    <t>2024 HICKSTEAD &amp; HUNTER TRAILS LEADERBOARD</t>
  </si>
  <si>
    <r>
      <rPr>
        <b/>
        <sz val="11"/>
        <color rgb="FFFF0066"/>
        <rFont val="Arial"/>
        <family val="2"/>
      </rPr>
      <t>The Regional Bonus Points Scheme has changed</t>
    </r>
    <r>
      <rPr>
        <sz val="10"/>
        <rFont val="Arial"/>
        <family val="2"/>
      </rPr>
      <t xml:space="preserve">
1.The bonus points will be applied across all Leaderboards.
2. All </t>
    </r>
    <r>
      <rPr>
        <u/>
        <sz val="11"/>
        <rFont val="Arial"/>
        <family val="2"/>
      </rPr>
      <t>travelling</t>
    </r>
    <r>
      <rPr>
        <sz val="10"/>
        <rFont val="Arial"/>
        <family val="2"/>
      </rPr>
      <t xml:space="preserve"> riders who attend these competitions are eligible for the bonus points.                                                                                                                                    3. All riders belonging to the event's host club are </t>
    </r>
    <r>
      <rPr>
        <u/>
        <sz val="11"/>
        <rFont val="Arial"/>
        <family val="2"/>
      </rPr>
      <t>ineligible</t>
    </r>
    <r>
      <rPr>
        <sz val="10"/>
        <rFont val="Arial"/>
        <family val="2"/>
      </rPr>
      <t xml:space="preserve"> for points and these riders need to be identified by the club.
4. Point allocation as below:</t>
    </r>
  </si>
  <si>
    <t>1. SUB-REGIONAL</t>
  </si>
  <si>
    <t>2. REGIONAL</t>
  </si>
  <si>
    <t>3. REMOTE</t>
  </si>
  <si>
    <t>Clubs within 245km of Perth</t>
  </si>
  <si>
    <t>Clubs 245+ km from Perth</t>
  </si>
  <si>
    <t>Clubs 500+ km from Perth</t>
  </si>
  <si>
    <t>Esperance Pony Club</t>
  </si>
  <si>
    <t>Kalgoorlie District Pony Club Inc.</t>
  </si>
  <si>
    <t>Bunbury Horse &amp; Pony Club</t>
  </si>
  <si>
    <t>Port Hedland Horse &amp; Pony Club</t>
  </si>
  <si>
    <t>Dardanup Horse &amp; Pony Club</t>
  </si>
  <si>
    <t>Darlington Pony Club</t>
  </si>
  <si>
    <t>Mingenew Horse &amp; Pony Club</t>
  </si>
  <si>
    <t>West Plantagenet Pony Club</t>
  </si>
  <si>
    <t>Log Fence Pony Club</t>
  </si>
  <si>
    <t>Mortlock Pony Club</t>
  </si>
  <si>
    <t>Wellington District Pony Club</t>
  </si>
  <si>
    <t>Walliston Riding &amp; Pony Club</t>
  </si>
  <si>
    <t>Club</t>
  </si>
  <si>
    <t>Off The Track</t>
  </si>
  <si>
    <t>Name/ Passport</t>
  </si>
  <si>
    <t>Name/Passport</t>
  </si>
  <si>
    <t>Swan Valley</t>
  </si>
  <si>
    <t>Mia Bradshaw</t>
  </si>
  <si>
    <t>Ascot Magnum Silk</t>
  </si>
  <si>
    <t>Peel Metropolitan</t>
  </si>
  <si>
    <t>Emelia Denham</t>
  </si>
  <si>
    <t>Judaroo Houston</t>
  </si>
  <si>
    <t>Murray</t>
  </si>
  <si>
    <t>Ruby Douglas</t>
  </si>
  <si>
    <t>Secret Valley Rockstar</t>
  </si>
  <si>
    <t>Serpentine</t>
  </si>
  <si>
    <t>Miley Gossage</t>
  </si>
  <si>
    <t>Chief</t>
  </si>
  <si>
    <t>Jye Gossage</t>
  </si>
  <si>
    <t>Windsong Joseph</t>
  </si>
  <si>
    <t>Hailey Snyman</t>
  </si>
  <si>
    <t>Gordon Park Smarty Pants</t>
  </si>
  <si>
    <t>Mia Stephens</t>
  </si>
  <si>
    <t>Holland Park Geneva</t>
  </si>
  <si>
    <t>Orange Grove</t>
  </si>
  <si>
    <t>Olivia Stephens</t>
  </si>
  <si>
    <t>Cimmeron Pocket Rocket</t>
  </si>
  <si>
    <t>Charlotte Henshall</t>
  </si>
  <si>
    <t>Margaret River</t>
  </si>
  <si>
    <t>Claire Downs Indie</t>
  </si>
  <si>
    <t>Jemma Kniveton</t>
  </si>
  <si>
    <t>Lonelyplains Poppet</t>
  </si>
  <si>
    <t>Capel Horse</t>
  </si>
  <si>
    <t>Lincoln Priest</t>
  </si>
  <si>
    <t>Felix</t>
  </si>
  <si>
    <t>Bonnie Rock</t>
  </si>
  <si>
    <t>Everlee Tyler</t>
  </si>
  <si>
    <t>Yartarla Park Wishlist</t>
  </si>
  <si>
    <t>Sir Dusty</t>
  </si>
  <si>
    <t>Sophie Mosey-Weate</t>
  </si>
  <si>
    <t>Gordon Park Capriccio</t>
  </si>
  <si>
    <t>Charlotte Miller</t>
  </si>
  <si>
    <t>Kings Town Maggie Mai</t>
  </si>
  <si>
    <t>Ava Stephens</t>
  </si>
  <si>
    <t>Shilo</t>
  </si>
  <si>
    <t>Emmi Kneale</t>
  </si>
  <si>
    <t>Miss Miracle</t>
  </si>
  <si>
    <t>Aleska Wearne</t>
  </si>
  <si>
    <t>Bertie De Luxe</t>
  </si>
  <si>
    <t>Charlee Hagley</t>
  </si>
  <si>
    <t>Dolly</t>
  </si>
  <si>
    <t xml:space="preserve">Murray </t>
  </si>
  <si>
    <t>Joshua Duncan</t>
  </si>
  <si>
    <t>Tyalla Oriole</t>
  </si>
  <si>
    <t>Mortlock</t>
  </si>
  <si>
    <t>Holly Greening</t>
  </si>
  <si>
    <t>The Organisation</t>
  </si>
  <si>
    <t>Jorja Wareham</t>
  </si>
  <si>
    <t>Tiaja Park Fearless</t>
  </si>
  <si>
    <t>Dardanup</t>
  </si>
  <si>
    <t>Fabulistic</t>
  </si>
  <si>
    <t xml:space="preserve">Fabulistic </t>
  </si>
  <si>
    <t xml:space="preserve">Mortlock </t>
  </si>
  <si>
    <t>Tahnee Jones</t>
  </si>
  <si>
    <t>Rory</t>
  </si>
  <si>
    <t>Montana (Descardo Montana 2)</t>
  </si>
  <si>
    <t>Sophie Ikenushi</t>
  </si>
  <si>
    <t>Yartarla Park Paparazzi</t>
  </si>
  <si>
    <t>Ryder</t>
  </si>
  <si>
    <t>Zara Kmetovik</t>
  </si>
  <si>
    <t>Southern Cross Aurion De Luxe</t>
  </si>
  <si>
    <t>Albany</t>
  </si>
  <si>
    <t xml:space="preserve">Kady Middlecoat </t>
  </si>
  <si>
    <t xml:space="preserve">Mallaine Motown </t>
  </si>
  <si>
    <t>Baldivis</t>
  </si>
  <si>
    <t xml:space="preserve">Upward others </t>
  </si>
  <si>
    <t>South Midlands</t>
  </si>
  <si>
    <t>Charlize Tyler</t>
  </si>
  <si>
    <t>Trapalanda Downs Peter Pan</t>
  </si>
  <si>
    <t>Jadebrook Royal Inspiration</t>
  </si>
  <si>
    <t>Warren</t>
  </si>
  <si>
    <t>Shannon Meakins</t>
  </si>
  <si>
    <t>Karma Park Esprit</t>
  </si>
  <si>
    <t>Lara Silinger</t>
  </si>
  <si>
    <t>Sullivan Swift</t>
  </si>
  <si>
    <t>Ruby Hancock</t>
  </si>
  <si>
    <t>Old Station Leo</t>
  </si>
  <si>
    <t xml:space="preserve">Margaret River </t>
  </si>
  <si>
    <t>Jace Budd-Doyle</t>
  </si>
  <si>
    <t>Eastern Hills</t>
  </si>
  <si>
    <t>Shezabutoo</t>
  </si>
  <si>
    <t>Millie Hardman</t>
  </si>
  <si>
    <t>Charisma Beethoven</t>
  </si>
  <si>
    <t>Wanneroo</t>
  </si>
  <si>
    <t>Leah Priest</t>
  </si>
  <si>
    <t>Christopher Robin</t>
  </si>
  <si>
    <t>Zoe Day</t>
  </si>
  <si>
    <t>Ekolee Crystal Fire</t>
  </si>
  <si>
    <t xml:space="preserve">Too Many Bubbles </t>
  </si>
  <si>
    <t xml:space="preserve">South Midlands </t>
  </si>
  <si>
    <t>Sienna Owen</t>
  </si>
  <si>
    <t>Majestic Hunter</t>
  </si>
  <si>
    <t xml:space="preserve">Majestic Hunter </t>
  </si>
  <si>
    <t>Tiffani Tong</t>
  </si>
  <si>
    <t>Tamara Flaming Halo</t>
  </si>
  <si>
    <t>Jodie Priest</t>
  </si>
  <si>
    <t>Callie</t>
  </si>
  <si>
    <t>Calibra</t>
  </si>
  <si>
    <t>Ayla Griffiths-Barnett</t>
  </si>
  <si>
    <t>Django Park Hostwin Pegasus</t>
  </si>
  <si>
    <t xml:space="preserve">Hostwin Pegasus </t>
  </si>
  <si>
    <t>Alexis Wyllie</t>
  </si>
  <si>
    <t>Buffalo Soldier</t>
  </si>
  <si>
    <t>Ryan Frantom</t>
  </si>
  <si>
    <t>Newhope Sparks Fly</t>
  </si>
  <si>
    <t>Vanua Balavu</t>
  </si>
  <si>
    <t>Gidgegannup</t>
  </si>
  <si>
    <t>Solar Medal</t>
  </si>
  <si>
    <t>Solar medal</t>
  </si>
  <si>
    <t xml:space="preserve">Peel Metropolitan </t>
  </si>
  <si>
    <t>Charvelle Miller</t>
  </si>
  <si>
    <t>Kendall Park Odin</t>
  </si>
  <si>
    <t>H059767</t>
  </si>
  <si>
    <t xml:space="preserve">Solar Medal </t>
  </si>
  <si>
    <t>Meadow French</t>
  </si>
  <si>
    <t>Dark Deception</t>
  </si>
  <si>
    <t>Esperance</t>
  </si>
  <si>
    <t>Shippyshippybangbang</t>
  </si>
  <si>
    <t>Shippity Ship</t>
  </si>
  <si>
    <t>Aimee Kidd</t>
  </si>
  <si>
    <t>QL Mister Sugar San</t>
  </si>
  <si>
    <t>Amy Lethlean</t>
  </si>
  <si>
    <t>Just wadda The chances</t>
  </si>
  <si>
    <t>Wadda The Chances</t>
  </si>
  <si>
    <t>Elaria Atheis</t>
  </si>
  <si>
    <t>Wildwood Beyond Paradise</t>
  </si>
  <si>
    <t>Horsemens</t>
  </si>
  <si>
    <t>Harper Lee-Newland</t>
  </si>
  <si>
    <t>Ebony Rose Spotlight</t>
  </si>
  <si>
    <t>Seren Esposito</t>
  </si>
  <si>
    <t>Beelo Bi Golden Girl</t>
  </si>
  <si>
    <t xml:space="preserve">Wanneroo </t>
  </si>
  <si>
    <t>Lexi O'Neill</t>
  </si>
  <si>
    <t>Tiaja Park Foxy</t>
  </si>
  <si>
    <t>Pippa O'Neill</t>
  </si>
  <si>
    <t>Jack</t>
  </si>
  <si>
    <t>Elise Stampalia</t>
  </si>
  <si>
    <t>Melody Park Mystical Lady</t>
  </si>
  <si>
    <t>Novalis Rose</t>
  </si>
  <si>
    <t>Nova</t>
  </si>
  <si>
    <t>Cola</t>
  </si>
  <si>
    <t>Peel PC</t>
  </si>
  <si>
    <t>Lilly Harney</t>
  </si>
  <si>
    <t>Tayah Joy</t>
  </si>
  <si>
    <t>Powderbark Gucci</t>
  </si>
  <si>
    <t>Emma Bennett</t>
  </si>
  <si>
    <t>Limehill Kochice</t>
  </si>
  <si>
    <t>Zara Coussens-Leeson</t>
  </si>
  <si>
    <t>Regal Donatello</t>
  </si>
  <si>
    <t xml:space="preserve">Unnamed </t>
  </si>
  <si>
    <t>Taliah Hill</t>
  </si>
  <si>
    <t>Clare Downs Ballyshannon</t>
  </si>
  <si>
    <t>Ainsley Smith</t>
  </si>
  <si>
    <t>Karadal Wizard</t>
  </si>
  <si>
    <t>Madelyn Harney</t>
  </si>
  <si>
    <t>Bravo</t>
  </si>
  <si>
    <t>Magic</t>
  </si>
  <si>
    <t>Ellie Steele</t>
  </si>
  <si>
    <t>Pangari Winchester</t>
  </si>
  <si>
    <t>Bryceana Wildest Dreams</t>
  </si>
  <si>
    <t>Lily Bennett</t>
  </si>
  <si>
    <t>Krystelle Park Impressive</t>
  </si>
  <si>
    <t xml:space="preserve">Swan Valley </t>
  </si>
  <si>
    <t xml:space="preserve">Baylee Jenkins </t>
  </si>
  <si>
    <t xml:space="preserve">Parkiarrup Carnival </t>
  </si>
  <si>
    <t xml:space="preserve">The Trojan </t>
  </si>
  <si>
    <t>Collie</t>
  </si>
  <si>
    <t>Heidi Brown</t>
  </si>
  <si>
    <t>San Del Patrizio</t>
  </si>
  <si>
    <t>Ben Ellis</t>
  </si>
  <si>
    <t>Ellison Park Tango</t>
  </si>
  <si>
    <t>Kaleesi Page</t>
  </si>
  <si>
    <t>Morwynt Remembrance</t>
  </si>
  <si>
    <t>Ava Bowles</t>
  </si>
  <si>
    <t>Kazwood Park Love Always</t>
  </si>
  <si>
    <t xml:space="preserve">Serpentine </t>
  </si>
  <si>
    <t>Bayleigh Tieleman French</t>
  </si>
  <si>
    <t>Nanga Downs Blue</t>
  </si>
  <si>
    <t xml:space="preserve">Mayanup </t>
  </si>
  <si>
    <t>Zara Officer</t>
  </si>
  <si>
    <t>Limehill Royal Jester (Charlie)</t>
  </si>
  <si>
    <t>Ava Clarke</t>
  </si>
  <si>
    <t>Lancefield Park Armanzi</t>
  </si>
  <si>
    <t>Gwynnellie Downs Bonnie Brae</t>
  </si>
  <si>
    <t>Chiara Thomas</t>
  </si>
  <si>
    <t>Maddi</t>
  </si>
  <si>
    <t>New World Rolls Royce</t>
  </si>
  <si>
    <t>Imogen Hill</t>
  </si>
  <si>
    <t>General Comrade</t>
  </si>
  <si>
    <t>Wallangara pony club</t>
  </si>
  <si>
    <t>Ruby Mcdonald</t>
  </si>
  <si>
    <t>Turpins Tigeress</t>
  </si>
  <si>
    <t>Olivia Read</t>
  </si>
  <si>
    <t>Sensational Sinny</t>
  </si>
  <si>
    <t>Lily Spencer</t>
  </si>
  <si>
    <t>Musket Miss</t>
  </si>
  <si>
    <t xml:space="preserve">Musket Miss </t>
  </si>
  <si>
    <t xml:space="preserve">Dryandra </t>
  </si>
  <si>
    <t>Caitlin Pritchard</t>
  </si>
  <si>
    <t>Baylaurel Whiskey</t>
  </si>
  <si>
    <t>Run for Winnie</t>
  </si>
  <si>
    <t>Ruth Elsegood</t>
  </si>
  <si>
    <t>Follyfoot Alchemy</t>
  </si>
  <si>
    <t>Il Righello</t>
  </si>
  <si>
    <t>Pippa Black</t>
  </si>
  <si>
    <t>Trapalanda Downs Pegasus</t>
  </si>
  <si>
    <t>Wallangarra</t>
  </si>
  <si>
    <t>Limehill Royal Jester</t>
  </si>
  <si>
    <t xml:space="preserve">Avon Valley </t>
  </si>
  <si>
    <t>Beverley</t>
  </si>
  <si>
    <t>King River</t>
  </si>
  <si>
    <t>Log Fence</t>
  </si>
  <si>
    <t>Wallangara</t>
  </si>
  <si>
    <t>Woodridge</t>
  </si>
  <si>
    <t>Spalding</t>
  </si>
  <si>
    <t>Lahnee Pozzebon</t>
  </si>
  <si>
    <t>Skipin Time</t>
  </si>
  <si>
    <t>Slippery</t>
  </si>
  <si>
    <t>PM1</t>
  </si>
  <si>
    <t>BAL1</t>
  </si>
  <si>
    <t>PM2</t>
  </si>
  <si>
    <t>MOR</t>
  </si>
  <si>
    <t>PM3</t>
  </si>
  <si>
    <t>LOG</t>
  </si>
  <si>
    <t>SC</t>
  </si>
  <si>
    <t>Anna Hicks</t>
  </si>
  <si>
    <t>Penny</t>
  </si>
  <si>
    <t>Peel</t>
  </si>
  <si>
    <t>Harriet Dickinson</t>
  </si>
  <si>
    <t>George</t>
  </si>
  <si>
    <t>E</t>
  </si>
  <si>
    <t>Kate Hicks</t>
  </si>
  <si>
    <t>Maddison Lucas</t>
  </si>
  <si>
    <t>Foxy</t>
  </si>
  <si>
    <t>Zara Spranz</t>
  </si>
  <si>
    <t>Della</t>
  </si>
  <si>
    <t>Dominique Mackenzie</t>
  </si>
  <si>
    <t>Yartrla Park Wishlist</t>
  </si>
  <si>
    <t>Emily Hicks</t>
  </si>
  <si>
    <t>Max</t>
  </si>
  <si>
    <t>Pixie</t>
  </si>
  <si>
    <t>Golozza</t>
  </si>
  <si>
    <t>darling range</t>
  </si>
  <si>
    <t>Tanaya Pustkuchen</t>
  </si>
  <si>
    <t>Aine Dooley</t>
  </si>
  <si>
    <t>Craygee - Willow</t>
  </si>
  <si>
    <t>Pangari Rain Dance</t>
  </si>
  <si>
    <t>Crumpet</t>
  </si>
  <si>
    <t>Flamingo Magic</t>
  </si>
  <si>
    <t>Kady Middlecoat</t>
  </si>
  <si>
    <t>Lady Lola</t>
  </si>
  <si>
    <t>Hayden Rose Jewel</t>
  </si>
  <si>
    <t>Tahni Williams</t>
  </si>
  <si>
    <t>Holland Park Riviera</t>
  </si>
  <si>
    <t>Breanna Bosma</t>
  </si>
  <si>
    <t>Bella</t>
  </si>
  <si>
    <t>Breanna Sheriff</t>
  </si>
  <si>
    <t>Ace Of Hearts</t>
  </si>
  <si>
    <t>Grace Johnson</t>
  </si>
  <si>
    <t>Goldmine Sax</t>
  </si>
  <si>
    <t>Frankie</t>
  </si>
  <si>
    <t>Joe</t>
  </si>
  <si>
    <t>Taxangano</t>
  </si>
  <si>
    <t>Conquered Zone</t>
  </si>
  <si>
    <t>Good Intentions</t>
  </si>
  <si>
    <t>Secret Mojito</t>
  </si>
  <si>
    <t>Maddison Mackenzie</t>
  </si>
  <si>
    <t>Holly Ferguson</t>
  </si>
  <si>
    <t>Stephanie Daniels</t>
  </si>
  <si>
    <t>Ava Minshull</t>
  </si>
  <si>
    <t>Lexi Wilkinson</t>
  </si>
  <si>
    <t>Abbey Laurence</t>
  </si>
  <si>
    <t>Sophie Mcdougall</t>
  </si>
  <si>
    <t>Charlee Harper</t>
  </si>
  <si>
    <t>45</t>
  </si>
  <si>
    <t xml:space="preserve">Orange Grove </t>
  </si>
  <si>
    <t>Madison Price</t>
  </si>
  <si>
    <t>Brianna Sheriff</t>
  </si>
  <si>
    <t>Emily Carpenter</t>
  </si>
  <si>
    <t>Georgia Warner</t>
  </si>
  <si>
    <t>Avarna Mcdonald</t>
  </si>
  <si>
    <t>Too Many Bubbles</t>
  </si>
  <si>
    <t>Sv The Organisation</t>
  </si>
  <si>
    <t>Parkiarrup Bundarlee</t>
  </si>
  <si>
    <t>Westwood Royal Romeo</t>
  </si>
  <si>
    <t>Beelo-Bi Thorpedo</t>
  </si>
  <si>
    <t>Mallaine Motown</t>
  </si>
  <si>
    <t>Upward Others</t>
  </si>
  <si>
    <t>Charlies Playinacre</t>
  </si>
  <si>
    <t>Willow Bennett</t>
  </si>
  <si>
    <t>Tahlia Burke</t>
  </si>
  <si>
    <t>Ava Robinson</t>
  </si>
  <si>
    <t>Pippa Jakovich</t>
  </si>
  <si>
    <t>Avery Ballantyne</t>
  </si>
  <si>
    <t>Hp Sweetest Edition</t>
  </si>
  <si>
    <t>Silver Wings Moonlight</t>
  </si>
  <si>
    <t>Windy Hills Ginger Rocks</t>
  </si>
  <si>
    <t>Painted Mississippi</t>
  </si>
  <si>
    <t>Beckworth Rising Casanova</t>
  </si>
  <si>
    <t>Angela Tomeo</t>
  </si>
  <si>
    <t>Seren Eposito</t>
  </si>
  <si>
    <t>Annabel Cruikshank</t>
  </si>
  <si>
    <t>Airanwen</t>
  </si>
  <si>
    <t>Lenny</t>
  </si>
  <si>
    <t>Chanelle Barrett</t>
  </si>
  <si>
    <t>Flame</t>
  </si>
  <si>
    <t>Myla Chapman</t>
  </si>
  <si>
    <t>Storm Trooper</t>
  </si>
  <si>
    <t>Abagail Hill</t>
  </si>
  <si>
    <t>Jasper</t>
  </si>
  <si>
    <t>India Curtin</t>
  </si>
  <si>
    <t>Brayside Blackjack</t>
  </si>
  <si>
    <t>Brianna Sherriff</t>
  </si>
  <si>
    <t>G D Bonnie Brae</t>
  </si>
  <si>
    <t>Verity Ball</t>
  </si>
  <si>
    <t>Otessa</t>
  </si>
  <si>
    <t>Annabel Gibbons</t>
  </si>
  <si>
    <t>Joshua Brook Merlin</t>
  </si>
  <si>
    <t>Tammy Cameron</t>
  </si>
  <si>
    <t>Without Compromise</t>
  </si>
  <si>
    <t>R</t>
  </si>
  <si>
    <t>Zeb Finnigan</t>
  </si>
  <si>
    <t>Pippa</t>
  </si>
  <si>
    <t>Demi Cross</t>
  </si>
  <si>
    <t>Mandalay Sugar Daddy</t>
  </si>
  <si>
    <t>Makayla Lucas</t>
  </si>
  <si>
    <t>Willow</t>
  </si>
  <si>
    <t>Jarrah</t>
  </si>
  <si>
    <t>Maisie Reeves</t>
  </si>
  <si>
    <t>Judaroo Peppercorn</t>
  </si>
  <si>
    <t>Classy But Sassy</t>
  </si>
  <si>
    <t>Eva-Rose Smyth</t>
  </si>
  <si>
    <t>Lolit</t>
  </si>
  <si>
    <t>Bonsai Second Chance</t>
  </si>
  <si>
    <t>Dixie</t>
  </si>
  <si>
    <t>Buzz</t>
  </si>
  <si>
    <t>Lily Vanderwiel</t>
  </si>
  <si>
    <t>Imogen O'Hehir</t>
  </si>
  <si>
    <t>Jessica Toohey</t>
  </si>
  <si>
    <t>Amelia Dilazzaro</t>
  </si>
  <si>
    <t>Belle Ferguson</t>
  </si>
  <si>
    <t>Sinny</t>
  </si>
  <si>
    <t>Hillswood Hilary</t>
  </si>
  <si>
    <t>Sv Rockstar</t>
  </si>
  <si>
    <t>Outlaw King</t>
  </si>
  <si>
    <t>Saxon King</t>
  </si>
  <si>
    <t>Osiris Aphrael</t>
  </si>
  <si>
    <t>Leadline</t>
  </si>
  <si>
    <t>Tully Entz</t>
  </si>
  <si>
    <t>Water Dale Empress</t>
  </si>
  <si>
    <t>Lilly Bevan</t>
  </si>
  <si>
    <t>Tiny Ruff Step</t>
  </si>
  <si>
    <t>Ember Jensz</t>
  </si>
  <si>
    <t>Harry</t>
  </si>
  <si>
    <t>Makayla Ryan</t>
  </si>
  <si>
    <t>Swift Mirage</t>
  </si>
  <si>
    <t>Felicity Heazlewood</t>
  </si>
  <si>
    <t>Rusty</t>
  </si>
  <si>
    <t>Ruby Pitter</t>
  </si>
  <si>
    <t>Valentino Man</t>
  </si>
  <si>
    <t>Baylee Jenkins</t>
  </si>
  <si>
    <t>Kasey Annadale</t>
  </si>
  <si>
    <t>Obi</t>
  </si>
  <si>
    <t>Chloe Winter</t>
  </si>
  <si>
    <t>Sophie Ikunishi</t>
  </si>
  <si>
    <t>Dibsy</t>
  </si>
  <si>
    <t>Takayla Pense</t>
  </si>
  <si>
    <t>Oceline Cowling</t>
  </si>
  <si>
    <t>Mia Mcdonald</t>
  </si>
  <si>
    <t>Honey Pot</t>
  </si>
  <si>
    <t>Hoffmans Still Not Caught</t>
  </si>
  <si>
    <t>Queen Of Hearts</t>
  </si>
  <si>
    <t>Jds Specks Outback Joker</t>
  </si>
  <si>
    <t>Chewy</t>
  </si>
  <si>
    <t>Ellison Park Smokey Joe</t>
  </si>
  <si>
    <t>Karma Park Bo Peep</t>
  </si>
  <si>
    <t>Willow Pope</t>
  </si>
  <si>
    <t>Springwater Lamont</t>
  </si>
  <si>
    <t>Charli Burley</t>
  </si>
  <si>
    <t>Springwater Gadget Jones</t>
  </si>
  <si>
    <t>Aria Walton</t>
  </si>
  <si>
    <t>Judaroo Puddles</t>
  </si>
  <si>
    <t>Lacey Mateljan</t>
  </si>
  <si>
    <t>Zoey Mateljan</t>
  </si>
  <si>
    <t>Richard</t>
  </si>
  <si>
    <t>Springwater Eeli</t>
  </si>
  <si>
    <t>Dory</t>
  </si>
  <si>
    <t>Allegra Pozzi</t>
  </si>
  <si>
    <t>Serpentine 1</t>
  </si>
  <si>
    <t>5-6 Oct</t>
  </si>
  <si>
    <t>Paige Wagner</t>
  </si>
  <si>
    <t>Eirian</t>
  </si>
  <si>
    <t>Imogen Rorce</t>
  </si>
  <si>
    <t>Carhon Maestro</t>
  </si>
  <si>
    <t xml:space="preserve">Class 12 </t>
  </si>
  <si>
    <t>Amy Steding</t>
  </si>
  <si>
    <t xml:space="preserve">Leshae Itzstein </t>
  </si>
  <si>
    <t>Asharley Valentino</t>
  </si>
  <si>
    <t>Sage Wiggers</t>
  </si>
  <si>
    <t>Milo</t>
  </si>
  <si>
    <t>Bayleigh Tielema</t>
  </si>
  <si>
    <t xml:space="preserve">Trinity Price </t>
  </si>
  <si>
    <t>Class 10A 45 cm (11 under)</t>
  </si>
  <si>
    <t xml:space="preserve">Ava Stephens </t>
  </si>
  <si>
    <t xml:space="preserve">Holly Ferguson </t>
  </si>
  <si>
    <t xml:space="preserve">Lucy Fosdike </t>
  </si>
  <si>
    <t>Smokey Bandit</t>
  </si>
  <si>
    <t>Ebony Cardilini</t>
  </si>
  <si>
    <t>Haven Dickinson</t>
  </si>
  <si>
    <t>Rainbow Downs Samhain</t>
  </si>
  <si>
    <t>Class 10 B (12 &amp; over)</t>
  </si>
  <si>
    <t>Hadlee Baldacchino</t>
  </si>
  <si>
    <t xml:space="preserve">Caitlyn Duncan </t>
  </si>
  <si>
    <t>Powderbark Eireann</t>
  </si>
  <si>
    <t>Ava Gleeson</t>
  </si>
  <si>
    <t>Ella Atwell</t>
  </si>
  <si>
    <t xml:space="preserve">Makayla Ryan </t>
  </si>
  <si>
    <t xml:space="preserve">Class 6 PC 80cm </t>
  </si>
  <si>
    <t>Miey Gossage</t>
  </si>
  <si>
    <t>Karma Park Barilla Bay</t>
  </si>
  <si>
    <t>India Curtain</t>
  </si>
  <si>
    <t>Celeste Casotti</t>
  </si>
  <si>
    <t xml:space="preserve">Madison Kain </t>
  </si>
  <si>
    <t xml:space="preserve">Pippa Black </t>
  </si>
  <si>
    <t xml:space="preserve">Stella Brown </t>
  </si>
  <si>
    <t xml:space="preserve">Charlotte Miller </t>
  </si>
  <si>
    <t xml:space="preserve">Demii-leigh Stringer </t>
  </si>
  <si>
    <t>Imogen Murray</t>
  </si>
  <si>
    <t xml:space="preserve">C </t>
  </si>
  <si>
    <t xml:space="preserve">Class 4 - Pony Club 95cm </t>
  </si>
  <si>
    <t>Skippin Time</t>
  </si>
  <si>
    <t>Celeste Whittaker</t>
  </si>
  <si>
    <t xml:space="preserve">Class 8A - 65 cm </t>
  </si>
  <si>
    <t>Happyvale Flynn Ryder</t>
  </si>
  <si>
    <t>Olivia Reed</t>
  </si>
  <si>
    <t xml:space="preserve">Charlize Tyler </t>
  </si>
  <si>
    <t xml:space="preserve">Ruby Douglas </t>
  </si>
  <si>
    <t>Marnie Buchanan</t>
  </si>
  <si>
    <t>Percy</t>
  </si>
  <si>
    <t xml:space="preserve">Emilia Casotti </t>
  </si>
  <si>
    <t>Kialla Park Exfactor</t>
  </si>
  <si>
    <t>Gabriella Axiak</t>
  </si>
  <si>
    <t>Zara Kmetovic</t>
  </si>
  <si>
    <t>Ortessa</t>
  </si>
  <si>
    <t xml:space="preserve">Lily Quirk </t>
  </si>
  <si>
    <t>Class 8B - 65cm (14 Over)</t>
  </si>
  <si>
    <t>Hadlee baldacchino</t>
  </si>
  <si>
    <t>Talaq Citi</t>
  </si>
  <si>
    <t>Bella Santoro</t>
  </si>
  <si>
    <t xml:space="preserve">Stephanie Daniels </t>
  </si>
  <si>
    <t xml:space="preserve">Hannah Duncan </t>
  </si>
  <si>
    <t xml:space="preserve">Ava Gleeson </t>
  </si>
  <si>
    <t>Maniah-Rose Frear</t>
  </si>
  <si>
    <t>Ned</t>
  </si>
  <si>
    <t xml:space="preserve">Tessa Edwards </t>
  </si>
  <si>
    <t>Toast</t>
  </si>
  <si>
    <t>Jess Toohey</t>
  </si>
  <si>
    <t xml:space="preserve">Jemma Swarts </t>
  </si>
  <si>
    <t xml:space="preserve">Zahara Winters </t>
  </si>
  <si>
    <t xml:space="preserve">Holly Mcclune </t>
  </si>
  <si>
    <t xml:space="preserve">India Curtain </t>
  </si>
  <si>
    <t>Rosebridge Boom Box</t>
  </si>
  <si>
    <t>Art In Your Face</t>
  </si>
  <si>
    <t>Cullens Kid</t>
  </si>
  <si>
    <t>St Claire'S Firefly</t>
  </si>
  <si>
    <t>Windal Park Pixie Magic</t>
  </si>
  <si>
    <t>Storm</t>
  </si>
  <si>
    <t>Mira Makin Waves</t>
  </si>
  <si>
    <t>Classy Diva</t>
  </si>
  <si>
    <t>Bertie De Lux</t>
  </si>
  <si>
    <t>Karma Park Tops Delight</t>
  </si>
  <si>
    <t>Alahambra Milk And Honey</t>
  </si>
  <si>
    <t>Pc Sonic</t>
  </si>
  <si>
    <t>Brayside Forever After</t>
  </si>
  <si>
    <t>Overflowing</t>
  </si>
  <si>
    <t>Civil Rights</t>
  </si>
  <si>
    <t>Natural Luck</t>
  </si>
  <si>
    <t>Judaroo Espionage</t>
  </si>
  <si>
    <t>Coronation Park Penny'S Charming</t>
  </si>
  <si>
    <t>Southern Cross Aurion De Lux</t>
  </si>
  <si>
    <t>Rowen Catkin</t>
  </si>
  <si>
    <t>Novello Park Dakota</t>
  </si>
  <si>
    <t>Wesswood I Believe</t>
  </si>
  <si>
    <t>Brookevalley Dymunaid Aur</t>
  </si>
  <si>
    <t>Franks Reward</t>
  </si>
  <si>
    <t>Inverglen Liber Archie</t>
  </si>
  <si>
    <t>Milana Simmons</t>
  </si>
  <si>
    <t>Reno</t>
  </si>
  <si>
    <t>Gazza</t>
  </si>
  <si>
    <t xml:space="preserve">Peel </t>
  </si>
  <si>
    <t>Makenzie Hrubos</t>
  </si>
  <si>
    <t>SCR</t>
  </si>
  <si>
    <t>Savannah Delaporte</t>
  </si>
  <si>
    <t>Caedy Atwell</t>
  </si>
  <si>
    <t>Glamorvid Love Song</t>
  </si>
  <si>
    <t>Dryandra</t>
  </si>
  <si>
    <t>Katie Hicks</t>
  </si>
  <si>
    <t>Molly Hill</t>
  </si>
  <si>
    <t>Oscar</t>
  </si>
  <si>
    <t>Capel</t>
  </si>
  <si>
    <t>Belfast Whistling Dove</t>
  </si>
  <si>
    <t>Busselton</t>
  </si>
  <si>
    <t>Umatah Crumpet Galaxy</t>
  </si>
  <si>
    <t xml:space="preserve">Darling Range </t>
  </si>
  <si>
    <t>Emilia Casotti</t>
  </si>
  <si>
    <t>Gypsy Rose</t>
  </si>
  <si>
    <t>Josephine Anning</t>
  </si>
  <si>
    <t>Brayside Sensation</t>
  </si>
  <si>
    <t>Osiris Apharel</t>
  </si>
  <si>
    <t>Mellaine Motown</t>
  </si>
  <si>
    <t xml:space="preserve">Baldivis </t>
  </si>
  <si>
    <t>Muskett Miss</t>
  </si>
  <si>
    <t>Krystina Bercene</t>
  </si>
  <si>
    <t>Wellington</t>
  </si>
  <si>
    <t>Kendlestone Park Royalty</t>
  </si>
  <si>
    <t xml:space="preserve">Eastern Hills </t>
  </si>
  <si>
    <t>The Brass Bear</t>
  </si>
  <si>
    <t>Jasmine Elliott</t>
  </si>
  <si>
    <t>Icarus Jolly James</t>
  </si>
  <si>
    <t>Portia Allen</t>
  </si>
  <si>
    <t>Cailtlin Worth</t>
  </si>
  <si>
    <t>Fingers Crossed</t>
  </si>
  <si>
    <t>Charlie</t>
  </si>
  <si>
    <t>Banjo</t>
  </si>
  <si>
    <t>Windy Hill Ginger Rocks</t>
  </si>
  <si>
    <t>Leedale Vagabon</t>
  </si>
  <si>
    <t>Rafi</t>
  </si>
  <si>
    <t>Rain</t>
  </si>
  <si>
    <t>Karma Park Top'S Delight</t>
  </si>
  <si>
    <t>Wendamar Elysia</t>
  </si>
  <si>
    <t>Lyngarie Philano'S Gift</t>
  </si>
  <si>
    <t>Penley Marco Polo</t>
  </si>
  <si>
    <t>Tanlea Litte Big Man</t>
  </si>
  <si>
    <t>Sassy But Classy</t>
  </si>
  <si>
    <t>My Ophelia</t>
  </si>
  <si>
    <t>Kirralea Showman</t>
  </si>
  <si>
    <t>Tiaja Park Magic</t>
  </si>
  <si>
    <t>Esb Irish Consultant</t>
  </si>
  <si>
    <t>Charlotte Delaporte</t>
  </si>
  <si>
    <t>Grace Eden</t>
  </si>
  <si>
    <t>Jenaveve Paige</t>
  </si>
  <si>
    <t>Sophie Appleby</t>
  </si>
  <si>
    <t>Ivy Smith</t>
  </si>
  <si>
    <t>Ruby Hill</t>
  </si>
  <si>
    <t>Lieve Ludgate</t>
  </si>
  <si>
    <t>Marni Bercene</t>
  </si>
  <si>
    <t>Stella Brown</t>
  </si>
  <si>
    <t>Eva Anning</t>
  </si>
  <si>
    <t>Wyatchwood Druid</t>
  </si>
  <si>
    <t>Jenaveve Page</t>
  </si>
  <si>
    <t>Madeleine Clair</t>
  </si>
  <si>
    <t xml:space="preserve">Pangari Winchester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</si>
</sst>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$&quot;* #,##0.00_-;\-&quot;$&quot;* #,##0.00_-;_-&quot;$&quot;* &quot;-&quot;??_-;_-@_-"/>
    <numFmt numFmtId="164" formatCode="[$-C09]dd\-mmm\-yy;@"/>
    <numFmt numFmtId="165" formatCode="[$-409]d\-mmm;@"/>
    <numFmt numFmtId="166" formatCode="[$-409]d\-mmm\-yy;@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1"/>
      <color theme="10"/>
      <name val="Arial"/>
      <family val="2"/>
    </font>
    <font>
      <i/>
      <sz val="11"/>
      <name val="Arial"/>
      <family val="2"/>
    </font>
    <font>
      <b/>
      <sz val="8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9"/>
      <color rgb="FFC00000"/>
      <name val="Arial"/>
      <family val="2"/>
    </font>
    <font>
      <sz val="2"/>
      <name val="Calibri"/>
      <family val="2"/>
    </font>
    <font>
      <sz val="10"/>
      <name val="Calibri"/>
      <family val="2"/>
    </font>
    <font>
      <b/>
      <sz val="10"/>
      <color rgb="FFED7D31"/>
      <name val="Calibri"/>
      <family val="2"/>
    </font>
    <font>
      <b/>
      <sz val="10"/>
      <name val="Calibri"/>
      <family val="2"/>
    </font>
    <font>
      <b/>
      <sz val="10"/>
      <color rgb="FF00B0F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color rgb="FF050505"/>
      <name val="Calibri"/>
      <family val="2"/>
      <scheme val="minor"/>
    </font>
    <font>
      <sz val="8"/>
      <name val="Arial"/>
      <family val="2"/>
    </font>
    <font>
      <b/>
      <sz val="11"/>
      <color rgb="FFFF0066"/>
      <name val="Arial"/>
      <family val="2"/>
    </font>
    <font>
      <u/>
      <sz val="11"/>
      <name val="Arial"/>
      <family val="2"/>
    </font>
    <font>
      <i/>
      <sz val="11"/>
      <color rgb="FF000000"/>
      <name val="Arial"/>
      <family val="2"/>
    </font>
    <font>
      <b/>
      <sz val="11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3E7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6" fillId="0" borderId="0"/>
    <xf numFmtId="0" fontId="8" fillId="0" borderId="0"/>
    <xf numFmtId="0" fontId="7" fillId="0" borderId="0"/>
    <xf numFmtId="0" fontId="11" fillId="0" borderId="0"/>
    <xf numFmtId="0" fontId="5" fillId="0" borderId="0"/>
    <xf numFmtId="0" fontId="12" fillId="0" borderId="0"/>
    <xf numFmtId="0" fontId="4" fillId="0" borderId="0"/>
    <xf numFmtId="0" fontId="15" fillId="0" borderId="0" applyNumberFormat="0" applyFill="0" applyBorder="0" applyAlignment="0" applyProtection="0"/>
    <xf numFmtId="0" fontId="3" fillId="0" borderId="0"/>
    <xf numFmtId="9" fontId="12" fillId="0" borderId="0" applyFont="0" applyFill="0" applyBorder="0" applyAlignment="0" applyProtection="0"/>
    <xf numFmtId="0" fontId="3" fillId="0" borderId="0"/>
    <xf numFmtId="44" fontId="18" fillId="0" borderId="0" applyFont="0" applyFill="0" applyBorder="0" applyAlignment="0" applyProtection="0"/>
  </cellStyleXfs>
  <cellXfs count="461">
    <xf numFmtId="0" fontId="0" fillId="0" borderId="0" xfId="0"/>
    <xf numFmtId="0" fontId="0" fillId="0" borderId="0" xfId="0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" fontId="10" fillId="0" borderId="0" xfId="0" applyNumberFormat="1" applyFont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1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49" fontId="0" fillId="0" borderId="27" xfId="0" applyNumberForma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9" fontId="0" fillId="0" borderId="0" xfId="1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0" xfId="6"/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center" vertical="center"/>
    </xf>
    <xf numFmtId="1" fontId="10" fillId="5" borderId="0" xfId="0" applyNumberFormat="1" applyFont="1" applyFill="1" applyAlignment="1">
      <alignment horizontal="center" vertical="center"/>
    </xf>
    <xf numFmtId="14" fontId="19" fillId="5" borderId="0" xfId="12" applyNumberFormat="1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left" vertical="center"/>
    </xf>
    <xf numFmtId="0" fontId="10" fillId="6" borderId="15" xfId="0" applyFont="1" applyFill="1" applyBorder="1" applyAlignment="1">
      <alignment horizontal="left" vertical="center"/>
    </xf>
    <xf numFmtId="164" fontId="10" fillId="6" borderId="15" xfId="0" applyNumberFormat="1" applyFont="1" applyFill="1" applyBorder="1" applyAlignment="1">
      <alignment horizontal="center" vertical="center"/>
    </xf>
    <xf numFmtId="1" fontId="10" fillId="6" borderId="12" xfId="0" applyNumberFormat="1" applyFont="1" applyFill="1" applyBorder="1" applyAlignment="1">
      <alignment horizontal="center" vertical="center"/>
    </xf>
    <xf numFmtId="1" fontId="10" fillId="6" borderId="1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/>
    </xf>
    <xf numFmtId="164" fontId="10" fillId="6" borderId="1" xfId="0" applyNumberFormat="1" applyFont="1" applyFill="1" applyBorder="1" applyAlignment="1">
      <alignment horizontal="center" vertical="center"/>
    </xf>
    <xf numFmtId="164" fontId="10" fillId="6" borderId="22" xfId="0" applyNumberFormat="1" applyFont="1" applyFill="1" applyBorder="1" applyAlignment="1">
      <alignment horizontal="center" vertical="center"/>
    </xf>
    <xf numFmtId="1" fontId="10" fillId="6" borderId="21" xfId="0" applyNumberFormat="1" applyFont="1" applyFill="1" applyBorder="1" applyAlignment="1">
      <alignment horizontal="center" vertical="center"/>
    </xf>
    <xf numFmtId="1" fontId="10" fillId="6" borderId="22" xfId="0" applyNumberFormat="1" applyFont="1" applyFill="1" applyBorder="1" applyAlignment="1">
      <alignment horizontal="center" vertical="center"/>
    </xf>
    <xf numFmtId="1" fontId="6" fillId="6" borderId="22" xfId="0" applyNumberFormat="1" applyFont="1" applyFill="1" applyBorder="1" applyAlignment="1">
      <alignment horizontal="center" vertical="center"/>
    </xf>
    <xf numFmtId="1" fontId="10" fillId="6" borderId="13" xfId="0" applyNumberFormat="1" applyFont="1" applyFill="1" applyBorder="1" applyAlignment="1">
      <alignment horizontal="center" vertical="center"/>
    </xf>
    <xf numFmtId="1" fontId="10" fillId="6" borderId="23" xfId="0" applyNumberFormat="1" applyFont="1" applyFill="1" applyBorder="1" applyAlignment="1">
      <alignment horizontal="center" vertical="center"/>
    </xf>
    <xf numFmtId="1" fontId="10" fillId="6" borderId="16" xfId="0" applyNumberFormat="1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1" fontId="25" fillId="5" borderId="9" xfId="0" applyNumberFormat="1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1" fontId="9" fillId="7" borderId="0" xfId="0" applyNumberFormat="1" applyFont="1" applyFill="1" applyAlignment="1">
      <alignment horizontal="center" vertical="center"/>
    </xf>
    <xf numFmtId="0" fontId="10" fillId="7" borderId="0" xfId="0" applyFont="1" applyFill="1" applyAlignment="1">
      <alignment horizontal="left" vertical="center"/>
    </xf>
    <xf numFmtId="0" fontId="10" fillId="7" borderId="0" xfId="0" applyFont="1" applyFill="1" applyAlignment="1">
      <alignment horizontal="center" vertical="center"/>
    </xf>
    <xf numFmtId="1" fontId="10" fillId="7" borderId="0" xfId="0" applyNumberFormat="1" applyFont="1" applyFill="1" applyAlignment="1">
      <alignment horizontal="center" vertical="center"/>
    </xf>
    <xf numFmtId="14" fontId="19" fillId="7" borderId="0" xfId="12" applyNumberFormat="1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left" vertical="center"/>
    </xf>
    <xf numFmtId="0" fontId="10" fillId="8" borderId="15" xfId="0" applyFont="1" applyFill="1" applyBorder="1" applyAlignment="1">
      <alignment horizontal="left" vertical="center"/>
    </xf>
    <xf numFmtId="1" fontId="10" fillId="8" borderId="12" xfId="0" applyNumberFormat="1" applyFont="1" applyFill="1" applyBorder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1" fontId="6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left" vertical="center"/>
    </xf>
    <xf numFmtId="164" fontId="10" fillId="8" borderId="1" xfId="0" applyNumberFormat="1" applyFont="1" applyFill="1" applyBorder="1" applyAlignment="1">
      <alignment horizontal="center" vertical="center"/>
    </xf>
    <xf numFmtId="1" fontId="10" fillId="8" borderId="13" xfId="0" applyNumberFormat="1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left" vertical="center"/>
    </xf>
    <xf numFmtId="164" fontId="10" fillId="8" borderId="22" xfId="0" applyNumberFormat="1" applyFont="1" applyFill="1" applyBorder="1" applyAlignment="1">
      <alignment horizontal="center" vertical="center"/>
    </xf>
    <xf numFmtId="1" fontId="10" fillId="8" borderId="23" xfId="0" applyNumberFormat="1" applyFont="1" applyFill="1" applyBorder="1" applyAlignment="1">
      <alignment horizontal="center" vertical="center"/>
    </xf>
    <xf numFmtId="1" fontId="10" fillId="8" borderId="21" xfId="0" applyNumberFormat="1" applyFont="1" applyFill="1" applyBorder="1" applyAlignment="1">
      <alignment horizontal="center" vertical="center"/>
    </xf>
    <xf numFmtId="1" fontId="10" fillId="8" borderId="22" xfId="0" applyNumberFormat="1" applyFont="1" applyFill="1" applyBorder="1" applyAlignment="1">
      <alignment horizontal="center" vertical="center"/>
    </xf>
    <xf numFmtId="0" fontId="10" fillId="9" borderId="39" xfId="0" applyFont="1" applyFill="1" applyBorder="1" applyAlignment="1">
      <alignment horizontal="left" vertical="center"/>
    </xf>
    <xf numFmtId="164" fontId="10" fillId="9" borderId="39" xfId="0" applyNumberFormat="1" applyFont="1" applyFill="1" applyBorder="1" applyAlignment="1">
      <alignment horizontal="center" vertical="center"/>
    </xf>
    <xf numFmtId="1" fontId="10" fillId="9" borderId="48" xfId="0" applyNumberFormat="1" applyFont="1" applyFill="1" applyBorder="1" applyAlignment="1">
      <alignment horizontal="center" vertical="center"/>
    </xf>
    <xf numFmtId="1" fontId="10" fillId="9" borderId="39" xfId="0" applyNumberFormat="1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left" vertical="center"/>
    </xf>
    <xf numFmtId="0" fontId="10" fillId="9" borderId="15" xfId="0" applyFont="1" applyFill="1" applyBorder="1" applyAlignment="1">
      <alignment horizontal="left" vertical="center"/>
    </xf>
    <xf numFmtId="164" fontId="10" fillId="9" borderId="15" xfId="0" applyNumberFormat="1" applyFont="1" applyFill="1" applyBorder="1" applyAlignment="1">
      <alignment horizontal="center" vertical="center"/>
    </xf>
    <xf numFmtId="1" fontId="10" fillId="9" borderId="16" xfId="0" applyNumberFormat="1" applyFont="1" applyFill="1" applyBorder="1" applyAlignment="1">
      <alignment horizontal="center" vertical="center"/>
    </xf>
    <xf numFmtId="1" fontId="10" fillId="9" borderId="12" xfId="0" applyNumberFormat="1" applyFont="1" applyFill="1" applyBorder="1" applyAlignment="1">
      <alignment horizontal="center" vertical="center"/>
    </xf>
    <xf numFmtId="1" fontId="10" fillId="9" borderId="1" xfId="0" applyNumberFormat="1" applyFont="1" applyFill="1" applyBorder="1" applyAlignment="1">
      <alignment horizontal="center" vertical="center"/>
    </xf>
    <xf numFmtId="1" fontId="10" fillId="9" borderId="11" xfId="0" applyNumberFormat="1" applyFont="1" applyFill="1" applyBorder="1" applyAlignment="1">
      <alignment horizontal="center" vertical="center"/>
    </xf>
    <xf numFmtId="1" fontId="6" fillId="9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left" vertical="center"/>
    </xf>
    <xf numFmtId="164" fontId="10" fillId="9" borderId="1" xfId="0" applyNumberFormat="1" applyFont="1" applyFill="1" applyBorder="1" applyAlignment="1">
      <alignment horizontal="center" vertical="center"/>
    </xf>
    <xf numFmtId="1" fontId="10" fillId="9" borderId="13" xfId="0" applyNumberFormat="1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left" vertical="center"/>
    </xf>
    <xf numFmtId="0" fontId="10" fillId="9" borderId="22" xfId="0" applyFont="1" applyFill="1" applyBorder="1" applyAlignment="1">
      <alignment horizontal="left" vertical="center"/>
    </xf>
    <xf numFmtId="164" fontId="10" fillId="9" borderId="22" xfId="0" applyNumberFormat="1" applyFont="1" applyFill="1" applyBorder="1" applyAlignment="1">
      <alignment horizontal="center" vertical="center"/>
    </xf>
    <xf numFmtId="1" fontId="10" fillId="9" borderId="23" xfId="0" applyNumberFormat="1" applyFont="1" applyFill="1" applyBorder="1" applyAlignment="1">
      <alignment horizontal="center" vertical="center"/>
    </xf>
    <xf numFmtId="1" fontId="10" fillId="9" borderId="21" xfId="0" applyNumberFormat="1" applyFont="1" applyFill="1" applyBorder="1" applyAlignment="1">
      <alignment horizontal="center" vertical="center"/>
    </xf>
    <xf numFmtId="1" fontId="10" fillId="9" borderId="22" xfId="0" applyNumberFormat="1" applyFont="1" applyFill="1" applyBorder="1" applyAlignment="1">
      <alignment horizontal="center" vertical="center"/>
    </xf>
    <xf numFmtId="1" fontId="10" fillId="9" borderId="27" xfId="0" applyNumberFormat="1" applyFont="1" applyFill="1" applyBorder="1" applyAlignment="1">
      <alignment horizontal="center" vertical="center"/>
    </xf>
    <xf numFmtId="1" fontId="6" fillId="9" borderId="22" xfId="0" applyNumberFormat="1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1" fontId="9" fillId="10" borderId="0" xfId="0" applyNumberFormat="1" applyFont="1" applyFill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0" fillId="10" borderId="0" xfId="0" applyFont="1" applyFill="1" applyAlignment="1">
      <alignment horizontal="center" vertical="center"/>
    </xf>
    <xf numFmtId="1" fontId="10" fillId="10" borderId="0" xfId="0" applyNumberFormat="1" applyFont="1" applyFill="1" applyAlignment="1">
      <alignment horizontal="center" vertical="center"/>
    </xf>
    <xf numFmtId="14" fontId="19" fillId="10" borderId="0" xfId="12" applyNumberFormat="1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1" fontId="26" fillId="7" borderId="9" xfId="0" applyNumberFormat="1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6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1" fontId="26" fillId="7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1" fontId="10" fillId="3" borderId="0" xfId="0" applyNumberFormat="1" applyFont="1" applyFill="1" applyAlignment="1">
      <alignment horizontal="center" vertical="center"/>
    </xf>
    <xf numFmtId="14" fontId="19" fillId="3" borderId="0" xfId="12" applyNumberFormat="1" applyFont="1" applyFill="1" applyBorder="1" applyAlignment="1">
      <alignment horizontal="center" vertical="center"/>
    </xf>
    <xf numFmtId="0" fontId="10" fillId="11" borderId="12" xfId="0" applyFont="1" applyFill="1" applyBorder="1" applyAlignment="1">
      <alignment horizontal="left" vertical="center"/>
    </xf>
    <xf numFmtId="0" fontId="10" fillId="11" borderId="15" xfId="0" applyFont="1" applyFill="1" applyBorder="1" applyAlignment="1">
      <alignment horizontal="left" vertical="center"/>
    </xf>
    <xf numFmtId="1" fontId="10" fillId="11" borderId="12" xfId="0" applyNumberFormat="1" applyFont="1" applyFill="1" applyBorder="1" applyAlignment="1">
      <alignment horizontal="center" vertical="center"/>
    </xf>
    <xf numFmtId="1" fontId="10" fillId="11" borderId="1" xfId="0" applyNumberFormat="1" applyFont="1" applyFill="1" applyBorder="1" applyAlignment="1">
      <alignment horizontal="center" vertical="center"/>
    </xf>
    <xf numFmtId="1" fontId="10" fillId="11" borderId="11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left" vertical="center"/>
    </xf>
    <xf numFmtId="164" fontId="10" fillId="11" borderId="1" xfId="0" applyNumberFormat="1" applyFont="1" applyFill="1" applyBorder="1" applyAlignment="1">
      <alignment horizontal="center" vertical="center"/>
    </xf>
    <xf numFmtId="1" fontId="10" fillId="11" borderId="13" xfId="0" applyNumberFormat="1" applyFont="1" applyFill="1" applyBorder="1" applyAlignment="1">
      <alignment horizontal="center" vertical="center"/>
    </xf>
    <xf numFmtId="0" fontId="10" fillId="11" borderId="21" xfId="0" applyFont="1" applyFill="1" applyBorder="1" applyAlignment="1">
      <alignment horizontal="left" vertical="center"/>
    </xf>
    <xf numFmtId="0" fontId="10" fillId="11" borderId="22" xfId="0" applyFont="1" applyFill="1" applyBorder="1" applyAlignment="1">
      <alignment horizontal="left" vertical="center"/>
    </xf>
    <xf numFmtId="164" fontId="10" fillId="11" borderId="22" xfId="0" applyNumberFormat="1" applyFont="1" applyFill="1" applyBorder="1" applyAlignment="1">
      <alignment horizontal="center" vertical="center"/>
    </xf>
    <xf numFmtId="1" fontId="10" fillId="11" borderId="23" xfId="0" applyNumberFormat="1" applyFont="1" applyFill="1" applyBorder="1" applyAlignment="1">
      <alignment horizontal="center" vertical="center"/>
    </xf>
    <xf numFmtId="1" fontId="10" fillId="11" borderId="21" xfId="0" applyNumberFormat="1" applyFont="1" applyFill="1" applyBorder="1" applyAlignment="1">
      <alignment horizontal="center" vertical="center"/>
    </xf>
    <xf numFmtId="1" fontId="10" fillId="11" borderId="22" xfId="0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1" fontId="27" fillId="3" borderId="0" xfId="0" applyNumberFormat="1" applyFont="1" applyFill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1" fontId="27" fillId="3" borderId="9" xfId="0" applyNumberFormat="1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1" fontId="6" fillId="12" borderId="1" xfId="0" applyNumberFormat="1" applyFont="1" applyFill="1" applyBorder="1" applyAlignment="1">
      <alignment horizontal="center" vertical="center"/>
    </xf>
    <xf numFmtId="1" fontId="6" fillId="12" borderId="22" xfId="0" applyNumberFormat="1" applyFont="1" applyFill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1" fontId="28" fillId="10" borderId="0" xfId="0" applyNumberFormat="1" applyFont="1" applyFill="1" applyAlignment="1">
      <alignment horizontal="center" vertical="center"/>
    </xf>
    <xf numFmtId="0" fontId="28" fillId="10" borderId="8" xfId="0" applyFont="1" applyFill="1" applyBorder="1" applyAlignment="1">
      <alignment horizontal="center" vertical="center"/>
    </xf>
    <xf numFmtId="1" fontId="28" fillId="10" borderId="9" xfId="0" applyNumberFormat="1" applyFont="1" applyFill="1" applyBorder="1" applyAlignment="1">
      <alignment horizontal="center" vertical="center"/>
    </xf>
    <xf numFmtId="0" fontId="28" fillId="10" borderId="10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10" fillId="8" borderId="27" xfId="0" applyNumberFormat="1" applyFont="1" applyFill="1" applyBorder="1" applyAlignment="1">
      <alignment horizontal="center" vertical="center"/>
    </xf>
    <xf numFmtId="1" fontId="6" fillId="8" borderId="12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/>
    <xf numFmtId="0" fontId="6" fillId="0" borderId="14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0" fillId="0" borderId="19" xfId="0" applyBorder="1"/>
    <xf numFmtId="0" fontId="16" fillId="0" borderId="17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3" borderId="54" xfId="0" applyFont="1" applyFill="1" applyBorder="1" applyAlignment="1">
      <alignment vertical="center"/>
    </xf>
    <xf numFmtId="0" fontId="0" fillId="0" borderId="46" xfId="0" applyBorder="1"/>
    <xf numFmtId="0" fontId="16" fillId="0" borderId="54" xfId="0" applyFont="1" applyBorder="1" applyAlignment="1">
      <alignment horizontal="center" vertical="center"/>
    </xf>
    <xf numFmtId="0" fontId="6" fillId="0" borderId="19" xfId="0" applyFont="1" applyBorder="1"/>
    <xf numFmtId="0" fontId="0" fillId="0" borderId="12" xfId="0" applyBorder="1"/>
    <xf numFmtId="1" fontId="6" fillId="9" borderId="14" xfId="0" applyNumberFormat="1" applyFont="1" applyFill="1" applyBorder="1" applyAlignment="1">
      <alignment horizontal="center" vertical="center"/>
    </xf>
    <xf numFmtId="1" fontId="6" fillId="9" borderId="28" xfId="0" applyNumberFormat="1" applyFont="1" applyFill="1" applyBorder="1" applyAlignment="1">
      <alignment horizontal="center" vertical="center"/>
    </xf>
    <xf numFmtId="1" fontId="6" fillId="6" borderId="14" xfId="0" applyNumberFormat="1" applyFont="1" applyFill="1" applyBorder="1" applyAlignment="1">
      <alignment horizontal="center" vertical="center"/>
    </xf>
    <xf numFmtId="1" fontId="6" fillId="6" borderId="28" xfId="0" applyNumberFormat="1" applyFont="1" applyFill="1" applyBorder="1" applyAlignment="1">
      <alignment horizontal="center" vertical="center"/>
    </xf>
    <xf numFmtId="1" fontId="6" fillId="12" borderId="28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2" fillId="3" borderId="17" xfId="0" applyFont="1" applyFill="1" applyBorder="1" applyAlignment="1">
      <alignment vertical="center"/>
    </xf>
    <xf numFmtId="0" fontId="6" fillId="0" borderId="4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0" fillId="6" borderId="22" xfId="0" applyFont="1" applyFill="1" applyBorder="1" applyAlignment="1">
      <alignment horizontal="left" vertical="center"/>
    </xf>
    <xf numFmtId="0" fontId="12" fillId="0" borderId="5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vertical="center"/>
    </xf>
    <xf numFmtId="0" fontId="0" fillId="0" borderId="13" xfId="0" applyBorder="1"/>
    <xf numFmtId="0" fontId="0" fillId="0" borderId="48" xfId="0" applyBorder="1"/>
    <xf numFmtId="0" fontId="0" fillId="0" borderId="23" xfId="0" applyBorder="1"/>
    <xf numFmtId="1" fontId="6" fillId="8" borderId="24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" fontId="9" fillId="8" borderId="11" xfId="0" applyNumberFormat="1" applyFont="1" applyFill="1" applyBorder="1" applyAlignment="1">
      <alignment horizontal="center" vertical="center"/>
    </xf>
    <xf numFmtId="0" fontId="10" fillId="6" borderId="57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" fontId="9" fillId="9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22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0" fontId="10" fillId="9" borderId="23" xfId="0" applyFont="1" applyFill="1" applyBorder="1" applyAlignment="1">
      <alignment horizontal="center" vertical="center"/>
    </xf>
    <xf numFmtId="0" fontId="10" fillId="9" borderId="40" xfId="0" applyFont="1" applyFill="1" applyBorder="1" applyAlignment="1">
      <alignment horizontal="left" vertical="center"/>
    </xf>
    <xf numFmtId="0" fontId="10" fillId="8" borderId="40" xfId="0" applyFont="1" applyFill="1" applyBorder="1" applyAlignment="1">
      <alignment horizontal="left" vertical="center"/>
    </xf>
    <xf numFmtId="0" fontId="10" fillId="8" borderId="39" xfId="0" applyFont="1" applyFill="1" applyBorder="1" applyAlignment="1">
      <alignment horizontal="left" vertical="center"/>
    </xf>
    <xf numFmtId="164" fontId="10" fillId="8" borderId="39" xfId="0" applyNumberFormat="1" applyFont="1" applyFill="1" applyBorder="1" applyAlignment="1">
      <alignment horizontal="center" vertical="center"/>
    </xf>
    <xf numFmtId="1" fontId="10" fillId="8" borderId="48" xfId="0" applyNumberFormat="1" applyFont="1" applyFill="1" applyBorder="1" applyAlignment="1">
      <alignment horizontal="center" vertical="center"/>
    </xf>
    <xf numFmtId="164" fontId="10" fillId="8" borderId="15" xfId="0" applyNumberFormat="1" applyFont="1" applyFill="1" applyBorder="1" applyAlignment="1">
      <alignment horizontal="center" vertical="center"/>
    </xf>
    <xf numFmtId="1" fontId="10" fillId="8" borderId="16" xfId="0" applyNumberFormat="1" applyFont="1" applyFill="1" applyBorder="1" applyAlignment="1">
      <alignment horizontal="center" vertical="center"/>
    </xf>
    <xf numFmtId="1" fontId="9" fillId="12" borderId="28" xfId="0" applyNumberFormat="1" applyFont="1" applyFill="1" applyBorder="1" applyAlignment="1">
      <alignment horizontal="center" vertical="center"/>
    </xf>
    <xf numFmtId="1" fontId="10" fillId="12" borderId="1" xfId="0" applyNumberFormat="1" applyFont="1" applyFill="1" applyBorder="1" applyAlignment="1">
      <alignment horizontal="center" vertical="center"/>
    </xf>
    <xf numFmtId="1" fontId="10" fillId="10" borderId="31" xfId="0" applyNumberFormat="1" applyFont="1" applyFill="1" applyBorder="1" applyAlignment="1">
      <alignment horizontal="center" vertical="center"/>
    </xf>
    <xf numFmtId="0" fontId="10" fillId="9" borderId="39" xfId="0" applyFont="1" applyFill="1" applyBorder="1" applyAlignment="1">
      <alignment horizontal="center" vertical="center"/>
    </xf>
    <xf numFmtId="0" fontId="10" fillId="9" borderId="48" xfId="0" applyFont="1" applyFill="1" applyBorder="1" applyAlignment="1">
      <alignment horizontal="center" vertical="center"/>
    </xf>
    <xf numFmtId="1" fontId="6" fillId="6" borderId="62" xfId="0" applyNumberFormat="1" applyFont="1" applyFill="1" applyBorder="1" applyAlignment="1">
      <alignment horizontal="center" vertical="center"/>
    </xf>
    <xf numFmtId="1" fontId="6" fillId="6" borderId="15" xfId="0" applyNumberFormat="1" applyFont="1" applyFill="1" applyBorder="1" applyAlignment="1">
      <alignment horizontal="center" vertical="center"/>
    </xf>
    <xf numFmtId="49" fontId="19" fillId="5" borderId="18" xfId="12" applyNumberFormat="1" applyFont="1" applyFill="1" applyBorder="1" applyAlignment="1">
      <alignment horizontal="center" vertical="center"/>
    </xf>
    <xf numFmtId="49" fontId="19" fillId="5" borderId="61" xfId="12" applyNumberFormat="1" applyFont="1" applyFill="1" applyBorder="1" applyAlignment="1">
      <alignment horizontal="center" vertical="center"/>
    </xf>
    <xf numFmtId="49" fontId="19" fillId="5" borderId="30" xfId="12" applyNumberFormat="1" applyFont="1" applyFill="1" applyBorder="1" applyAlignment="1">
      <alignment horizontal="center" vertical="center"/>
    </xf>
    <xf numFmtId="49" fontId="19" fillId="5" borderId="59" xfId="12" applyNumberFormat="1" applyFont="1" applyFill="1" applyBorder="1" applyAlignment="1">
      <alignment horizontal="center" vertical="center"/>
    </xf>
    <xf numFmtId="1" fontId="6" fillId="6" borderId="58" xfId="0" applyNumberFormat="1" applyFont="1" applyFill="1" applyBorder="1" applyAlignment="1">
      <alignment horizontal="center" vertical="center"/>
    </xf>
    <xf numFmtId="1" fontId="6" fillId="6" borderId="27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8" borderId="63" xfId="0" applyFont="1" applyFill="1" applyBorder="1" applyAlignment="1">
      <alignment horizontal="left" vertical="center"/>
    </xf>
    <xf numFmtId="0" fontId="10" fillId="8" borderId="60" xfId="0" applyFont="1" applyFill="1" applyBorder="1" applyAlignment="1">
      <alignment horizontal="left" vertical="center"/>
    </xf>
    <xf numFmtId="164" fontId="10" fillId="8" borderId="60" xfId="0" applyNumberFormat="1" applyFont="1" applyFill="1" applyBorder="1" applyAlignment="1">
      <alignment horizontal="center" vertical="center"/>
    </xf>
    <xf numFmtId="1" fontId="10" fillId="8" borderId="64" xfId="0" applyNumberFormat="1" applyFont="1" applyFill="1" applyBorder="1" applyAlignment="1">
      <alignment horizontal="center" vertical="center"/>
    </xf>
    <xf numFmtId="1" fontId="10" fillId="8" borderId="63" xfId="0" applyNumberFormat="1" applyFont="1" applyFill="1" applyBorder="1" applyAlignment="1">
      <alignment horizontal="center" vertical="center"/>
    </xf>
    <xf numFmtId="1" fontId="10" fillId="8" borderId="60" xfId="0" applyNumberFormat="1" applyFont="1" applyFill="1" applyBorder="1" applyAlignment="1">
      <alignment horizontal="center" vertical="center"/>
    </xf>
    <xf numFmtId="1" fontId="9" fillId="8" borderId="65" xfId="0" applyNumberFormat="1" applyFont="1" applyFill="1" applyBorder="1" applyAlignment="1">
      <alignment horizontal="center" vertical="center"/>
    </xf>
    <xf numFmtId="0" fontId="16" fillId="3" borderId="62" xfId="0" applyFont="1" applyFill="1" applyBorder="1" applyAlignment="1">
      <alignment horizontal="center" vertical="center"/>
    </xf>
    <xf numFmtId="0" fontId="16" fillId="3" borderId="57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16" fillId="3" borderId="58" xfId="0" applyFont="1" applyFill="1" applyBorder="1" applyAlignment="1">
      <alignment vertical="center"/>
    </xf>
    <xf numFmtId="0" fontId="16" fillId="3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31" fillId="0" borderId="1" xfId="0" applyFont="1" applyBorder="1"/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/>
    </xf>
    <xf numFmtId="0" fontId="31" fillId="0" borderId="48" xfId="0" applyFont="1" applyBorder="1"/>
    <xf numFmtId="0" fontId="31" fillId="0" borderId="13" xfId="0" applyFont="1" applyBorder="1"/>
    <xf numFmtId="0" fontId="31" fillId="0" borderId="13" xfId="0" applyFont="1" applyBorder="1" applyAlignment="1">
      <alignment horizontal="left" vertical="center"/>
    </xf>
    <xf numFmtId="0" fontId="32" fillId="0" borderId="13" xfId="0" applyFont="1" applyBorder="1"/>
    <xf numFmtId="49" fontId="0" fillId="0" borderId="13" xfId="0" applyNumberFormat="1" applyBorder="1" applyAlignment="1">
      <alignment vertical="center"/>
    </xf>
    <xf numFmtId="0" fontId="10" fillId="0" borderId="13" xfId="0" applyFont="1" applyBorder="1"/>
    <xf numFmtId="0" fontId="33" fillId="0" borderId="13" xfId="0" applyFont="1" applyBorder="1"/>
    <xf numFmtId="0" fontId="6" fillId="13" borderId="0" xfId="0" applyFont="1" applyFill="1" applyAlignment="1">
      <alignment horizontal="left" vertical="center"/>
    </xf>
    <xf numFmtId="0" fontId="0" fillId="0" borderId="53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6" fillId="0" borderId="1" xfId="0" applyFont="1" applyBorder="1"/>
    <xf numFmtId="0" fontId="29" fillId="0" borderId="1" xfId="0" applyFont="1" applyBorder="1"/>
    <xf numFmtId="0" fontId="30" fillId="0" borderId="1" xfId="0" applyFont="1" applyBorder="1"/>
    <xf numFmtId="1" fontId="6" fillId="9" borderId="1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6" fontId="19" fillId="5" borderId="7" xfId="12" applyNumberFormat="1" applyFont="1" applyFill="1" applyBorder="1" applyAlignment="1">
      <alignment horizontal="center" vertical="center"/>
    </xf>
    <xf numFmtId="165" fontId="9" fillId="5" borderId="5" xfId="0" applyNumberFormat="1" applyFont="1" applyFill="1" applyBorder="1" applyAlignment="1">
      <alignment horizontal="center" vertical="center"/>
    </xf>
    <xf numFmtId="165" fontId="9" fillId="5" borderId="7" xfId="0" applyNumberFormat="1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left" vertical="center"/>
    </xf>
    <xf numFmtId="0" fontId="10" fillId="8" borderId="21" xfId="0" applyFont="1" applyFill="1" applyBorder="1" applyAlignment="1">
      <alignment horizontal="left" vertical="center"/>
    </xf>
    <xf numFmtId="49" fontId="19" fillId="7" borderId="18" xfId="12" applyNumberFormat="1" applyFont="1" applyFill="1" applyBorder="1" applyAlignment="1">
      <alignment horizontal="center" vertical="center"/>
    </xf>
    <xf numFmtId="49" fontId="19" fillId="7" borderId="30" xfId="12" applyNumberFormat="1" applyFont="1" applyFill="1" applyBorder="1" applyAlignment="1">
      <alignment horizontal="center" vertical="center"/>
    </xf>
    <xf numFmtId="49" fontId="19" fillId="7" borderId="20" xfId="12" applyNumberFormat="1" applyFont="1" applyFill="1" applyBorder="1" applyAlignment="1">
      <alignment horizontal="center" vertical="center"/>
    </xf>
    <xf numFmtId="1" fontId="10" fillId="3" borderId="51" xfId="0" applyNumberFormat="1" applyFont="1" applyFill="1" applyBorder="1" applyAlignment="1">
      <alignment horizontal="center" vertical="center"/>
    </xf>
    <xf numFmtId="1" fontId="6" fillId="12" borderId="15" xfId="0" applyNumberFormat="1" applyFont="1" applyFill="1" applyBorder="1" applyAlignment="1">
      <alignment horizontal="center" vertical="center"/>
    </xf>
    <xf numFmtId="1" fontId="10" fillId="12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19" fillId="3" borderId="29" xfId="12" applyNumberFormat="1" applyFont="1" applyFill="1" applyBorder="1" applyAlignment="1">
      <alignment horizontal="center" vertical="center"/>
    </xf>
    <xf numFmtId="0" fontId="19" fillId="3" borderId="29" xfId="12" applyNumberFormat="1" applyFont="1" applyFill="1" applyBorder="1" applyAlignment="1">
      <alignment horizontal="center" vertical="center"/>
    </xf>
    <xf numFmtId="1" fontId="10" fillId="3" borderId="29" xfId="0" applyNumberFormat="1" applyFont="1" applyFill="1" applyBorder="1" applyAlignment="1">
      <alignment horizontal="center" vertical="center"/>
    </xf>
    <xf numFmtId="1" fontId="6" fillId="9" borderId="20" xfId="0" applyNumberFormat="1" applyFont="1" applyFill="1" applyBorder="1" applyAlignment="1">
      <alignment horizontal="center" vertical="center"/>
    </xf>
    <xf numFmtId="1" fontId="10" fillId="10" borderId="29" xfId="0" applyNumberFormat="1" applyFont="1" applyFill="1" applyBorder="1" applyAlignment="1">
      <alignment horizontal="center" vertical="center"/>
    </xf>
    <xf numFmtId="2" fontId="31" fillId="0" borderId="40" xfId="0" applyNumberFormat="1" applyFont="1" applyBorder="1" applyAlignment="1">
      <alignment horizontal="center"/>
    </xf>
    <xf numFmtId="2" fontId="31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2" borderId="7" xfId="0" applyFill="1" applyBorder="1"/>
    <xf numFmtId="0" fontId="35" fillId="0" borderId="41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6" xfId="0" applyFont="1" applyBorder="1" applyAlignment="1">
      <alignment horizontal="center"/>
    </xf>
    <xf numFmtId="0" fontId="0" fillId="0" borderId="6" xfId="0" applyBorder="1"/>
    <xf numFmtId="0" fontId="24" fillId="0" borderId="4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1" fillId="4" borderId="41" xfId="0" applyFont="1" applyFill="1" applyBorder="1" applyAlignment="1">
      <alignment vertical="center"/>
    </xf>
    <xf numFmtId="0" fontId="21" fillId="4" borderId="0" xfId="0" applyFont="1" applyFill="1" applyAlignment="1">
      <alignment vertical="center" wrapText="1"/>
    </xf>
    <xf numFmtId="0" fontId="21" fillId="4" borderId="6" xfId="0" applyFont="1" applyFill="1" applyBorder="1" applyAlignment="1">
      <alignment vertical="center" wrapText="1"/>
    </xf>
    <xf numFmtId="0" fontId="23" fillId="0" borderId="4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0" fillId="0" borderId="41" xfId="0" applyBorder="1"/>
    <xf numFmtId="0" fontId="0" fillId="0" borderId="29" xfId="0" applyBorder="1"/>
    <xf numFmtId="1" fontId="10" fillId="11" borderId="14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10" fillId="11" borderId="1" xfId="0" applyNumberFormat="1" applyFont="1" applyFill="1" applyBorder="1" applyAlignment="1">
      <alignment horizontal="center" vertical="center"/>
    </xf>
    <xf numFmtId="164" fontId="27" fillId="3" borderId="0" xfId="0" applyNumberFormat="1" applyFont="1" applyFill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" fontId="6" fillId="9" borderId="24" xfId="0" applyNumberFormat="1" applyFont="1" applyFill="1" applyBorder="1" applyAlignment="1">
      <alignment horizontal="center" vertical="center"/>
    </xf>
    <xf numFmtId="1" fontId="10" fillId="9" borderId="19" xfId="0" applyNumberFormat="1" applyFont="1" applyFill="1" applyBorder="1" applyAlignment="1">
      <alignment horizontal="center" vertical="center"/>
    </xf>
    <xf numFmtId="1" fontId="10" fillId="9" borderId="46" xfId="0" applyNumberFormat="1" applyFont="1" applyFill="1" applyBorder="1" applyAlignment="1">
      <alignment horizontal="center" vertical="center"/>
    </xf>
    <xf numFmtId="1" fontId="10" fillId="9" borderId="15" xfId="0" applyNumberFormat="1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1" fontId="6" fillId="8" borderId="60" xfId="0" applyNumberFormat="1" applyFont="1" applyFill="1" applyBorder="1" applyAlignment="1">
      <alignment horizontal="center" vertical="center"/>
    </xf>
    <xf numFmtId="1" fontId="6" fillId="8" borderId="15" xfId="0" applyNumberFormat="1" applyFont="1" applyFill="1" applyBorder="1" applyAlignment="1">
      <alignment horizontal="center" vertical="center"/>
    </xf>
    <xf numFmtId="1" fontId="9" fillId="8" borderId="15" xfId="0" applyNumberFormat="1" applyFont="1" applyFill="1" applyBorder="1" applyAlignment="1">
      <alignment horizontal="center" vertical="center"/>
    </xf>
    <xf numFmtId="0" fontId="19" fillId="7" borderId="30" xfId="12" applyNumberFormat="1" applyFont="1" applyFill="1" applyBorder="1" applyAlignment="1">
      <alignment horizontal="center" vertical="center"/>
    </xf>
    <xf numFmtId="0" fontId="25" fillId="5" borderId="9" xfId="0" applyFont="1" applyFill="1" applyBorder="1" applyAlignment="1">
      <alignment horizontal="center" vertical="center"/>
    </xf>
    <xf numFmtId="1" fontId="25" fillId="5" borderId="10" xfId="0" applyNumberFormat="1" applyFont="1" applyFill="1" applyBorder="1" applyAlignment="1">
      <alignment horizontal="center" vertical="center"/>
    </xf>
    <xf numFmtId="0" fontId="31" fillId="14" borderId="0" xfId="0" applyFont="1" applyFill="1"/>
    <xf numFmtId="0" fontId="31" fillId="14" borderId="1" xfId="0" applyFont="1" applyFill="1" applyBorder="1"/>
    <xf numFmtId="0" fontId="6" fillId="14" borderId="1" xfId="0" applyFont="1" applyFill="1" applyBorder="1" applyAlignment="1">
      <alignment vertical="center"/>
    </xf>
    <xf numFmtId="0" fontId="37" fillId="15" borderId="14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" fontId="19" fillId="10" borderId="6" xfId="12" applyNumberFormat="1" applyFont="1" applyFill="1" applyBorder="1" applyAlignment="1">
      <alignment horizontal="center" vertical="center"/>
    </xf>
    <xf numFmtId="16" fontId="19" fillId="10" borderId="7" xfId="12" applyNumberFormat="1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1" fontId="9" fillId="10" borderId="0" xfId="0" applyNumberFormat="1" applyFont="1" applyFill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16" fontId="19" fillId="10" borderId="41" xfId="12" applyNumberFormat="1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1" fontId="9" fillId="10" borderId="4" xfId="0" applyNumberFormat="1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165" fontId="9" fillId="10" borderId="41" xfId="0" applyNumberFormat="1" applyFont="1" applyFill="1" applyBorder="1" applyAlignment="1">
      <alignment horizontal="center" vertical="center"/>
    </xf>
    <xf numFmtId="0" fontId="9" fillId="10" borderId="41" xfId="0" applyFont="1" applyFill="1" applyBorder="1" applyAlignment="1">
      <alignment horizontal="center" vertical="center"/>
    </xf>
    <xf numFmtId="0" fontId="17" fillId="10" borderId="0" xfId="0" applyFont="1" applyFill="1" applyAlignment="1">
      <alignment horizontal="center" vertical="center" textRotation="255"/>
    </xf>
    <xf numFmtId="0" fontId="9" fillId="10" borderId="4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165" fontId="9" fillId="10" borderId="6" xfId="0" applyNumberFormat="1" applyFont="1" applyFill="1" applyBorder="1" applyAlignment="1">
      <alignment horizontal="center" vertical="center"/>
    </xf>
    <xf numFmtId="165" fontId="9" fillId="10" borderId="7" xfId="0" applyNumberFormat="1" applyFont="1" applyFill="1" applyBorder="1" applyAlignment="1">
      <alignment horizontal="center" vertical="center"/>
    </xf>
    <xf numFmtId="165" fontId="9" fillId="10" borderId="25" xfId="0" applyNumberFormat="1" applyFont="1" applyFill="1" applyBorder="1" applyAlignment="1">
      <alignment horizontal="center" vertical="center"/>
    </xf>
    <xf numFmtId="165" fontId="9" fillId="10" borderId="26" xfId="0" applyNumberFormat="1" applyFont="1" applyFill="1" applyBorder="1" applyAlignment="1">
      <alignment horizontal="center" vertical="center"/>
    </xf>
    <xf numFmtId="16" fontId="19" fillId="10" borderId="26" xfId="12" applyNumberFormat="1" applyFont="1" applyFill="1" applyBorder="1" applyAlignment="1">
      <alignment horizontal="center" vertical="center"/>
    </xf>
    <xf numFmtId="165" fontId="10" fillId="10" borderId="41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textRotation="255"/>
    </xf>
    <xf numFmtId="165" fontId="9" fillId="3" borderId="41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" fontId="9" fillId="3" borderId="4" xfId="0" applyNumberFormat="1" applyFont="1" applyFill="1" applyBorder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6" fontId="19" fillId="3" borderId="41" xfId="12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65" fontId="9" fillId="3" borderId="56" xfId="0" applyNumberFormat="1" applyFont="1" applyFill="1" applyBorder="1" applyAlignment="1">
      <alignment horizontal="center" vertical="center"/>
    </xf>
    <xf numFmtId="165" fontId="9" fillId="3" borderId="51" xfId="0" applyNumberFormat="1" applyFont="1" applyFill="1" applyBorder="1" applyAlignment="1">
      <alignment horizontal="center" vertical="center"/>
    </xf>
    <xf numFmtId="165" fontId="10" fillId="3" borderId="41" xfId="0" applyNumberFormat="1" applyFont="1" applyFill="1" applyBorder="1" applyAlignment="1">
      <alignment horizontal="center" vertical="center"/>
    </xf>
    <xf numFmtId="16" fontId="19" fillId="3" borderId="51" xfId="12" applyNumberFormat="1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164" fontId="2" fillId="7" borderId="0" xfId="12" applyNumberFormat="1" applyFont="1" applyFill="1" applyBorder="1" applyAlignment="1">
      <alignment horizontal="center" vertical="center"/>
    </xf>
    <xf numFmtId="1" fontId="9" fillId="7" borderId="4" xfId="0" applyNumberFormat="1" applyFont="1" applyFill="1" applyBorder="1" applyAlignment="1">
      <alignment horizontal="center" vertical="center"/>
    </xf>
    <xf numFmtId="1" fontId="9" fillId="7" borderId="0" xfId="0" applyNumberFormat="1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 textRotation="255"/>
    </xf>
    <xf numFmtId="0" fontId="9" fillId="7" borderId="6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164" fontId="31" fillId="7" borderId="0" xfId="12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 textRotation="255"/>
    </xf>
    <xf numFmtId="0" fontId="9" fillId="5" borderId="4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1" fontId="9" fillId="5" borderId="0" xfId="0" applyNumberFormat="1" applyFont="1" applyFill="1" applyAlignment="1">
      <alignment horizontal="center" vertical="center"/>
    </xf>
    <xf numFmtId="1" fontId="9" fillId="5" borderId="7" xfId="0" applyNumberFormat="1" applyFont="1" applyFill="1" applyBorder="1" applyAlignment="1">
      <alignment horizontal="center" vertical="center"/>
    </xf>
    <xf numFmtId="1" fontId="9" fillId="5" borderId="4" xfId="0" applyNumberFormat="1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164" fontId="2" fillId="5" borderId="20" xfId="12" applyNumberFormat="1" applyFont="1" applyFill="1" applyBorder="1" applyAlignment="1">
      <alignment horizontal="center" vertical="center"/>
    </xf>
    <xf numFmtId="164" fontId="2" fillId="5" borderId="47" xfId="12" applyNumberFormat="1" applyFont="1" applyFill="1" applyBorder="1" applyAlignment="1">
      <alignment horizontal="center" vertical="center"/>
    </xf>
    <xf numFmtId="164" fontId="31" fillId="5" borderId="20" xfId="12" applyNumberFormat="1" applyFont="1" applyFill="1" applyBorder="1" applyAlignment="1">
      <alignment horizontal="center" vertical="center"/>
    </xf>
    <xf numFmtId="164" fontId="1" fillId="5" borderId="20" xfId="12" applyNumberFormat="1" applyFont="1" applyFill="1" applyBorder="1" applyAlignment="1">
      <alignment horizontal="center" vertical="center"/>
    </xf>
    <xf numFmtId="164" fontId="2" fillId="5" borderId="55" xfId="12" applyNumberFormat="1" applyFont="1" applyFill="1" applyBorder="1" applyAlignment="1">
      <alignment horizontal="center" vertical="center"/>
    </xf>
    <xf numFmtId="164" fontId="2" fillId="5" borderId="51" xfId="12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24" fillId="2" borderId="6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15" fontId="13" fillId="2" borderId="35" xfId="0" applyNumberFormat="1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166" fontId="13" fillId="2" borderId="35" xfId="0" applyNumberFormat="1" applyFont="1" applyFill="1" applyBorder="1" applyAlignment="1">
      <alignment horizontal="center" vertical="center"/>
    </xf>
    <xf numFmtId="166" fontId="13" fillId="2" borderId="36" xfId="0" applyNumberFormat="1" applyFont="1" applyFill="1" applyBorder="1" applyAlignment="1">
      <alignment horizontal="center" vertical="center"/>
    </xf>
    <xf numFmtId="14" fontId="13" fillId="2" borderId="35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</cellXfs>
  <cellStyles count="13">
    <cellStyle name="Currency" xfId="12" builtinId="4"/>
    <cellStyle name="Excel Built-in Normal" xfId="1" xr:uid="{00000000-0005-0000-0000-000000000000}"/>
    <cellStyle name="Hyperlink 2" xfId="8" xr:uid="{051D5591-3F06-4F62-A99C-CB118F903B03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11" xr:uid="{04F5CBA1-329B-45AA-A7AC-32D5FB2F517C}"/>
    <cellStyle name="Normal 2 3" xfId="7" xr:uid="{EA2938E5-3C51-4C0B-B4BE-7EAE035B50F5}"/>
    <cellStyle name="Normal 2 4" xfId="9" xr:uid="{0089E522-9C1C-4BFE-AF6B-DE7DAF5160A8}"/>
    <cellStyle name="Normal 3" xfId="4" xr:uid="{812077FF-5E30-4225-80D7-824884A7FDF8}"/>
    <cellStyle name="Normal 4" xfId="5" xr:uid="{847C4420-5FFA-4B0D-86A7-9F938CD3B6E7}"/>
    <cellStyle name="Normal 5" xfId="6" xr:uid="{4B775EA7-2F1B-44C1-8D12-94EF77AC2B30}"/>
    <cellStyle name="Percent 2" xfId="10" xr:uid="{88AE0098-881B-45B1-A3F7-AAB7F03931FE}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A3E7FF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</dxfs>
  <tableStyles count="1" defaultTableStyle="TableStyleMedium9" defaultPivotStyle="PivotStyleLight16">
    <tableStyle name="Table Style 1" pivot="0" count="1" xr9:uid="{68322C94-C8B1-4AA2-9824-DB764581D215}">
      <tableStyleElement type="headerRow" dxfId="7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3E7FF"/>
      <color rgb="FFFFC9C9"/>
      <color rgb="FFFF99FF"/>
      <color rgb="FFFFC1EA"/>
      <color rgb="FFFF66CC"/>
      <color rgb="FFFFFFCC"/>
      <color rgb="FFFFEC99"/>
      <color rgb="FFFF3399"/>
      <color rgb="FFFF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microsoft.com/office/2017/06/relationships/rdRichValue" Target="richData/rdrichvalue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eetMetadata" Target="metadata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microsoft.com/office/2017/06/relationships/rdRichValueTypes" Target="richData/rdRichValueTyp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microsoft.com/office/2017/06/relationships/rdRichValueStructure" Target="richData/rdrichvaluestructure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M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MT(M6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R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T(M6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1"/>
    </sheetNames>
    <sheetDataSet>
      <sheetData sheetId="0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0A011-CFB1-41B3-830B-0AA640C9FF53}">
  <sheetPr>
    <tabColor rgb="FFC00000"/>
    <pageSetUpPr fitToPage="1"/>
  </sheetPr>
  <dimension ref="A1:Y164"/>
  <sheetViews>
    <sheetView showZeros="0" tabSelected="1" zoomScale="70" zoomScaleNormal="70" zoomScaleSheetLayoutView="90" workbookViewId="0">
      <selection activeCell="W21" sqref="W21"/>
    </sheetView>
  </sheetViews>
  <sheetFormatPr defaultColWidth="14.44140625" defaultRowHeight="13.8" x14ac:dyDescent="0.25"/>
  <cols>
    <col min="1" max="1" width="3.6640625" style="4" bestFit="1" customWidth="1"/>
    <col min="2" max="2" width="20.109375" style="5" bestFit="1" customWidth="1"/>
    <col min="3" max="3" width="24.88671875" style="5" bestFit="1" customWidth="1"/>
    <col min="4" max="4" width="24.88671875" style="5" customWidth="1"/>
    <col min="5" max="5" width="16.5546875" style="5" bestFit="1" customWidth="1"/>
    <col min="6" max="6" width="11" style="4" bestFit="1" customWidth="1"/>
    <col min="7" max="7" width="4.44140625" style="4" bestFit="1" customWidth="1"/>
    <col min="8" max="8" width="6.5546875" style="4" bestFit="1" customWidth="1"/>
    <col min="9" max="9" width="6.44140625" style="6" bestFit="1" customWidth="1"/>
    <col min="10" max="10" width="7.88671875" style="2" bestFit="1" customWidth="1"/>
    <col min="11" max="11" width="10.5546875" style="2" bestFit="1" customWidth="1"/>
    <col min="12" max="12" width="12.5546875" style="2" customWidth="1"/>
    <col min="13" max="13" width="8.109375" style="2" customWidth="1"/>
    <col min="14" max="14" width="8.109375" style="2" bestFit="1" customWidth="1"/>
    <col min="15" max="15" width="8.5546875" style="2" bestFit="1" customWidth="1"/>
    <col min="16" max="16" width="7.88671875" style="2" bestFit="1" customWidth="1"/>
    <col min="17" max="17" width="8" style="2" bestFit="1" customWidth="1"/>
    <col min="18" max="18" width="8.44140625" style="2" bestFit="1" customWidth="1"/>
    <col min="19" max="19" width="8.6640625" style="2" bestFit="1" customWidth="1"/>
    <col min="20" max="20" width="14.44140625" style="4"/>
    <col min="21" max="21" width="7.33203125" style="4" customWidth="1"/>
    <col min="22" max="16384" width="14.44140625" style="4"/>
  </cols>
  <sheetData>
    <row r="1" spans="1:25" s="3" customFormat="1" ht="12.75" customHeight="1" x14ac:dyDescent="0.25">
      <c r="A1" s="365" t="s">
        <v>93</v>
      </c>
      <c r="B1" s="366" t="s">
        <v>77</v>
      </c>
      <c r="C1" s="366" t="s">
        <v>80</v>
      </c>
      <c r="D1" s="366" t="s">
        <v>124</v>
      </c>
      <c r="E1" s="366" t="s">
        <v>0</v>
      </c>
      <c r="F1" s="366" t="s">
        <v>1</v>
      </c>
      <c r="G1" s="357" t="s">
        <v>70</v>
      </c>
      <c r="H1" s="360" t="s">
        <v>68</v>
      </c>
      <c r="I1" s="361" t="s">
        <v>3</v>
      </c>
      <c r="J1" s="362" t="s">
        <v>21</v>
      </c>
      <c r="K1" s="364" t="s">
        <v>352</v>
      </c>
      <c r="L1" s="363" t="s">
        <v>349</v>
      </c>
      <c r="M1" s="363" t="s">
        <v>350</v>
      </c>
      <c r="N1" s="363" t="s">
        <v>351</v>
      </c>
      <c r="O1" s="363" t="s">
        <v>353</v>
      </c>
      <c r="P1" s="363" t="s">
        <v>354</v>
      </c>
      <c r="Q1" s="363" t="s">
        <v>100</v>
      </c>
      <c r="R1" s="368" t="s">
        <v>355</v>
      </c>
      <c r="S1" s="369"/>
      <c r="T1" s="363"/>
      <c r="U1" s="363"/>
      <c r="V1" s="363"/>
      <c r="W1" s="363"/>
      <c r="X1" s="370"/>
      <c r="Y1" s="102"/>
    </row>
    <row r="2" spans="1:25" s="3" customFormat="1" ht="12.75" customHeight="1" x14ac:dyDescent="0.25">
      <c r="A2" s="365"/>
      <c r="B2" s="367"/>
      <c r="C2" s="367"/>
      <c r="D2" s="367"/>
      <c r="E2" s="367"/>
      <c r="F2" s="367"/>
      <c r="G2" s="357"/>
      <c r="H2" s="356"/>
      <c r="I2" s="357"/>
      <c r="J2" s="358"/>
      <c r="K2" s="364"/>
      <c r="L2" s="363"/>
      <c r="M2" s="363"/>
      <c r="N2" s="363"/>
      <c r="O2" s="363"/>
      <c r="P2" s="363"/>
      <c r="Q2" s="363"/>
      <c r="R2" s="368"/>
      <c r="S2" s="369"/>
      <c r="T2" s="363"/>
      <c r="U2" s="363"/>
      <c r="V2" s="363"/>
      <c r="W2" s="363"/>
      <c r="X2" s="371"/>
      <c r="Y2" s="102"/>
    </row>
    <row r="3" spans="1:25" s="3" customFormat="1" ht="12.75" customHeight="1" x14ac:dyDescent="0.25">
      <c r="A3" s="365"/>
      <c r="B3" s="367" t="s">
        <v>4</v>
      </c>
      <c r="C3" s="367" t="s">
        <v>5</v>
      </c>
      <c r="D3" s="367" t="s">
        <v>125</v>
      </c>
      <c r="E3" s="367" t="s">
        <v>9</v>
      </c>
      <c r="F3" s="367" t="s">
        <v>6</v>
      </c>
      <c r="G3" s="357" t="s">
        <v>2</v>
      </c>
      <c r="H3" s="356" t="s">
        <v>69</v>
      </c>
      <c r="I3" s="357" t="s">
        <v>7</v>
      </c>
      <c r="J3" s="358" t="s">
        <v>20</v>
      </c>
      <c r="K3" s="359">
        <v>45361</v>
      </c>
      <c r="L3" s="359">
        <v>45424</v>
      </c>
      <c r="M3" s="359">
        <v>45466</v>
      </c>
      <c r="N3" s="359">
        <v>45501</v>
      </c>
      <c r="O3" s="359">
        <v>45550</v>
      </c>
      <c r="P3" s="359">
        <v>45564</v>
      </c>
      <c r="Q3" s="359">
        <v>45570</v>
      </c>
      <c r="R3" s="354">
        <v>45599</v>
      </c>
      <c r="S3" s="355"/>
      <c r="T3" s="359"/>
      <c r="U3" s="359"/>
      <c r="V3" s="359"/>
      <c r="W3" s="373"/>
      <c r="X3" s="372"/>
      <c r="Y3" s="102"/>
    </row>
    <row r="4" spans="1:25" s="2" customFormat="1" ht="12.75" customHeight="1" x14ac:dyDescent="0.25">
      <c r="A4" s="365"/>
      <c r="B4" s="367" t="s">
        <v>4</v>
      </c>
      <c r="C4" s="367"/>
      <c r="D4" s="367"/>
      <c r="E4" s="367"/>
      <c r="F4" s="367"/>
      <c r="G4" s="357"/>
      <c r="H4" s="356"/>
      <c r="I4" s="357"/>
      <c r="J4" s="358"/>
      <c r="K4" s="359"/>
      <c r="L4" s="359"/>
      <c r="M4" s="359"/>
      <c r="N4" s="359"/>
      <c r="O4" s="359"/>
      <c r="P4" s="359"/>
      <c r="Q4" s="359"/>
      <c r="R4" s="354"/>
      <c r="S4" s="355"/>
      <c r="T4" s="359"/>
      <c r="U4" s="359"/>
      <c r="V4" s="359"/>
      <c r="W4" s="373"/>
      <c r="X4" s="372"/>
      <c r="Y4" s="103"/>
    </row>
    <row r="5" spans="1:25" s="2" customFormat="1" ht="14.4" thickBot="1" x14ac:dyDescent="0.3">
      <c r="A5" s="365"/>
      <c r="B5" s="141" t="s">
        <v>71</v>
      </c>
      <c r="C5" s="141" t="s">
        <v>72</v>
      </c>
      <c r="D5" s="141"/>
      <c r="E5" s="141" t="s">
        <v>9</v>
      </c>
      <c r="F5" s="141" t="s">
        <v>6</v>
      </c>
      <c r="G5" s="142" t="s">
        <v>2</v>
      </c>
      <c r="H5" s="143" t="s">
        <v>28</v>
      </c>
      <c r="I5" s="144" t="s">
        <v>7</v>
      </c>
      <c r="J5" s="145" t="s">
        <v>8</v>
      </c>
      <c r="K5" s="330">
        <v>95</v>
      </c>
      <c r="L5" s="293">
        <v>95</v>
      </c>
      <c r="M5" s="293">
        <v>95</v>
      </c>
      <c r="N5" s="293">
        <v>95</v>
      </c>
      <c r="O5" s="293">
        <v>95</v>
      </c>
      <c r="P5" s="293">
        <v>95</v>
      </c>
      <c r="Q5" s="293">
        <v>95</v>
      </c>
      <c r="R5" s="293">
        <v>95</v>
      </c>
      <c r="S5" s="293">
        <v>105</v>
      </c>
      <c r="T5" s="293">
        <v>95</v>
      </c>
      <c r="U5" s="293">
        <v>95</v>
      </c>
      <c r="V5" s="293">
        <v>95</v>
      </c>
      <c r="W5" s="293">
        <v>95</v>
      </c>
      <c r="X5" s="222">
        <v>95</v>
      </c>
      <c r="Y5" s="103"/>
    </row>
    <row r="6" spans="1:25" s="3" customFormat="1" x14ac:dyDescent="0.25">
      <c r="A6" s="365"/>
      <c r="B6" s="213" t="s">
        <v>389</v>
      </c>
      <c r="C6" s="79" t="s">
        <v>244</v>
      </c>
      <c r="D6" s="79" t="s">
        <v>238</v>
      </c>
      <c r="E6" s="79" t="s">
        <v>130</v>
      </c>
      <c r="F6" s="80">
        <v>45368</v>
      </c>
      <c r="G6" s="81">
        <v>15</v>
      </c>
      <c r="H6" s="87">
        <f t="shared" ref="H6:H39" si="0">COUNTIF(L6:X6,"&gt;0")</f>
        <v>1</v>
      </c>
      <c r="I6" s="88">
        <f>SUM(L6:X6)</f>
        <v>7</v>
      </c>
      <c r="J6" s="89">
        <f t="shared" ref="J6:J39" si="1">RANK(I6,$I$6:$I$87)</f>
        <v>4</v>
      </c>
      <c r="K6" s="329">
        <f>_xlfn.IFNA(VLOOKUP(CONCATENATE($K$5,$B6,$C6),MOR!$A$6:$M$250,13,FALSE),0)</f>
        <v>0</v>
      </c>
      <c r="L6" s="273">
        <f>_xlfn.IFNA(VLOOKUP(CONCATENATE($L$5,$B6,$C6),'PM1'!$A$6:$M$250,13,FALSE),0)</f>
        <v>0</v>
      </c>
      <c r="M6" s="326">
        <f>_xlfn.IFNA(VLOOKUP(CONCATENATE($M$5,$B6,$C6),'BAL1'!$A$6:$M$250,13,FALSE),0)</f>
        <v>7</v>
      </c>
      <c r="N6" s="292">
        <f>_xlfn.IFNA(VLOOKUP(CONCATENATE($N$5,$B6,$C6),'PM2'!$A$6:$M$250,13,FALSE),0)</f>
        <v>0</v>
      </c>
      <c r="O6" s="292">
        <f>_xlfn.IFNA(VLOOKUP(CONCATENATE($O$5,$B6,$C6),'PM3'!$A$6:$M$250,13,FALSE),0)</f>
        <v>0</v>
      </c>
      <c r="P6" s="292">
        <f>_xlfn.IFNA(VLOOKUP(CONCATENATE($P$5,$B6,$C6),LOG!$A$6:$M$250,13,FALSE),0)</f>
        <v>0</v>
      </c>
      <c r="Q6" s="292">
        <f>_xlfn.IFNA(VLOOKUP(CONCATENATE($Q$5,$B6,$C6),'SER1'!$A$6:$M$163,13,FALSE),0)</f>
        <v>0</v>
      </c>
      <c r="R6" s="273">
        <f>_xlfn.IFNA(VLOOKUP(CONCATENATE($R$5,$B6,$C6),SC!$A$6:$M$163,13,FALSE),0)</f>
        <v>0</v>
      </c>
      <c r="S6" s="326">
        <f>_xlfn.IFNA(VLOOKUP(CONCATENATE($S$5,$B6,$C6),SC!$A$6:$M$250,13,FALSE),0)</f>
        <v>0</v>
      </c>
      <c r="T6" s="82"/>
      <c r="U6" s="223"/>
      <c r="V6" s="223"/>
      <c r="W6" s="223"/>
      <c r="X6" s="224"/>
      <c r="Y6" s="102"/>
    </row>
    <row r="7" spans="1:25" s="3" customFormat="1" x14ac:dyDescent="0.25">
      <c r="A7" s="365"/>
      <c r="B7" s="83" t="s">
        <v>224</v>
      </c>
      <c r="C7" s="84" t="s">
        <v>248</v>
      </c>
      <c r="D7" s="84" t="s">
        <v>249</v>
      </c>
      <c r="E7" s="84" t="s">
        <v>130</v>
      </c>
      <c r="F7" s="85">
        <v>45385</v>
      </c>
      <c r="G7" s="86">
        <v>24</v>
      </c>
      <c r="H7" s="87">
        <f t="shared" si="0"/>
        <v>1</v>
      </c>
      <c r="I7" s="88">
        <f t="shared" ref="I7:I39" si="2">SUM(L7:X7)</f>
        <v>14</v>
      </c>
      <c r="J7" s="89">
        <f t="shared" si="1"/>
        <v>1</v>
      </c>
      <c r="K7" s="88">
        <f>_xlfn.IFNA(VLOOKUP(CONCATENATE($K$5,$B7,$C7),MOR!$A$6:$M$250,13,FALSE),0)</f>
        <v>0</v>
      </c>
      <c r="L7" s="273">
        <f>_xlfn.IFNA(VLOOKUP(CONCATENATE($L$5,$B7,$C7),'PM1'!$A$6:$M$250,13,FALSE),0)</f>
        <v>0</v>
      </c>
      <c r="M7" s="90">
        <f>_xlfn.IFNA(VLOOKUP(CONCATENATE($M$5,$B7,$C7),'BAL1'!$A$6:$M$250,13,FALSE),0)</f>
        <v>0</v>
      </c>
      <c r="N7" s="90">
        <f>_xlfn.IFNA(VLOOKUP(CONCATENATE($N$5,$B7,$C7),'PM2'!$A$6:$M$250,13,FALSE),0)</f>
        <v>0</v>
      </c>
      <c r="O7" s="90">
        <f>_xlfn.IFNA(VLOOKUP(CONCATENATE($O$5,$B7,$C7),'PM3'!$A$6:$M$250,13,FALSE),0)</f>
        <v>0</v>
      </c>
      <c r="P7" s="90">
        <f>_xlfn.IFNA(VLOOKUP(CONCATENATE($P$5,$B7,$C7),LOG!$A$6:$M$250,13,FALSE),0)</f>
        <v>0</v>
      </c>
      <c r="Q7" s="90">
        <f>_xlfn.IFNA(VLOOKUP(CONCATENATE($Q$5,$B7,$C7),'SER1'!$A$6:$M$163,13,FALSE),0)</f>
        <v>0</v>
      </c>
      <c r="R7" s="90">
        <f>_xlfn.IFNA(VLOOKUP(CONCATENATE($R$5,$B7,$C7),SC!$A$6:$M$163,13,FALSE),0)</f>
        <v>0</v>
      </c>
      <c r="S7" s="90">
        <f>_xlfn.IFNA(VLOOKUP(CONCATENATE($S$5,$B7,$C7),SC!$A$6:$M$250,13,FALSE),0)</f>
        <v>14</v>
      </c>
      <c r="T7" s="88"/>
      <c r="U7" s="209"/>
      <c r="V7" s="209"/>
      <c r="W7" s="209"/>
      <c r="X7" s="210"/>
      <c r="Y7" s="102"/>
    </row>
    <row r="8" spans="1:25" s="3" customFormat="1" x14ac:dyDescent="0.25">
      <c r="A8" s="365"/>
      <c r="B8" s="83" t="s">
        <v>250</v>
      </c>
      <c r="C8" s="91" t="s">
        <v>251</v>
      </c>
      <c r="D8" s="91"/>
      <c r="E8" s="91" t="s">
        <v>180</v>
      </c>
      <c r="F8" s="92">
        <v>45393</v>
      </c>
      <c r="G8" s="93">
        <v>15</v>
      </c>
      <c r="H8" s="87">
        <f t="shared" si="0"/>
        <v>0</v>
      </c>
      <c r="I8" s="88">
        <f t="shared" si="2"/>
        <v>0</v>
      </c>
      <c r="J8" s="89">
        <f t="shared" si="1"/>
        <v>5</v>
      </c>
      <c r="K8" s="88">
        <f>_xlfn.IFNA(VLOOKUP(CONCATENATE($K$5,$B8,$C8),MOR!$A$6:$M$250,13,FALSE),0)</f>
        <v>0</v>
      </c>
      <c r="L8" s="273">
        <f>_xlfn.IFNA(VLOOKUP(CONCATENATE($L$5,$B8,$C8),'PM1'!$A$6:$M$250,13,FALSE),0)</f>
        <v>0</v>
      </c>
      <c r="M8" s="90">
        <f>_xlfn.IFNA(VLOOKUP(CONCATENATE($M$5,$B8,$C8),'BAL1'!$A$6:$M$250,13,FALSE),0)</f>
        <v>0</v>
      </c>
      <c r="N8" s="90">
        <f>_xlfn.IFNA(VLOOKUP(CONCATENATE($N$5,$B8,$C8),'PM2'!$A$6:$M$250,13,FALSE),0)</f>
        <v>0</v>
      </c>
      <c r="O8" s="90">
        <f>_xlfn.IFNA(VLOOKUP(CONCATENATE($O$5,$B8,$C8),'PM3'!$A$6:$M$250,13,FALSE),0)</f>
        <v>0</v>
      </c>
      <c r="P8" s="90">
        <f>_xlfn.IFNA(VLOOKUP(CONCATENATE($P$5,$B8,$C8),LOG!$A$6:$M$250,13,FALSE),0)</f>
        <v>0</v>
      </c>
      <c r="Q8" s="90">
        <f>_xlfn.IFNA(VLOOKUP(CONCATENATE($Q$5,$B8,$C8),'SER1'!$A$6:$M$163,13,FALSE),0)</f>
        <v>0</v>
      </c>
      <c r="R8" s="90">
        <f>_xlfn.IFNA(VLOOKUP(CONCATENATE($R$5,$B8,$C8),SC!$A$6:$M$163,13,FALSE),0)</f>
        <v>0</v>
      </c>
      <c r="S8" s="90">
        <f>_xlfn.IFNA(VLOOKUP(CONCATENATE($S$5,$B8,$C8),SC!$A$6:$M$250,13,FALSE),0)</f>
        <v>0</v>
      </c>
      <c r="T8" s="88"/>
      <c r="U8" s="209"/>
      <c r="V8" s="209"/>
      <c r="W8" s="209"/>
      <c r="X8" s="210"/>
      <c r="Y8" s="102"/>
    </row>
    <row r="9" spans="1:25" s="3" customFormat="1" x14ac:dyDescent="0.25">
      <c r="A9" s="365"/>
      <c r="B9" s="83" t="s">
        <v>252</v>
      </c>
      <c r="C9" s="91" t="s">
        <v>253</v>
      </c>
      <c r="D9" s="91" t="s">
        <v>254</v>
      </c>
      <c r="E9" s="91" t="s">
        <v>127</v>
      </c>
      <c r="F9" s="92">
        <v>45409</v>
      </c>
      <c r="G9" s="93">
        <v>15</v>
      </c>
      <c r="H9" s="87">
        <f t="shared" si="0"/>
        <v>0</v>
      </c>
      <c r="I9" s="88">
        <f t="shared" si="2"/>
        <v>0</v>
      </c>
      <c r="J9" s="89">
        <f t="shared" si="1"/>
        <v>5</v>
      </c>
      <c r="K9" s="88">
        <f>_xlfn.IFNA(VLOOKUP(CONCATENATE($K$5,$B9,$C9),MOR!$A$6:$M$250,13,FALSE),0)</f>
        <v>0</v>
      </c>
      <c r="L9" s="273">
        <f>_xlfn.IFNA(VLOOKUP(CONCATENATE($L$5,$B9,$C9),'PM1'!$A$6:$M$250,13,FALSE),0)</f>
        <v>0</v>
      </c>
      <c r="M9" s="90">
        <f>_xlfn.IFNA(VLOOKUP(CONCATENATE($M$5,$B9,$C9),'BAL1'!$A$6:$M$250,13,FALSE),0)</f>
        <v>0</v>
      </c>
      <c r="N9" s="90">
        <f>_xlfn.IFNA(VLOOKUP(CONCATENATE($N$5,$B9,$C9),'PM2'!$A$6:$M$250,13,FALSE),0)</f>
        <v>0</v>
      </c>
      <c r="O9" s="90">
        <f>_xlfn.IFNA(VLOOKUP(CONCATENATE($O$5,$B9,$C9),'PM3'!$A$6:$M$250,13,FALSE),0)</f>
        <v>0</v>
      </c>
      <c r="P9" s="90">
        <f>_xlfn.IFNA(VLOOKUP(CONCATENATE($P$5,$B9,$C9),LOG!$A$6:$M$250,13,FALSE),0)</f>
        <v>0</v>
      </c>
      <c r="Q9" s="90">
        <f>_xlfn.IFNA(VLOOKUP(CONCATENATE($Q$5,$B9,$C9),'SER1'!$A$6:$M$163,13,FALSE),0)</f>
        <v>0</v>
      </c>
      <c r="R9" s="90">
        <f>_xlfn.IFNA(VLOOKUP(CONCATENATE($R$5,$B9,$C9),SC!$A$6:$M$163,13,FALSE),0)</f>
        <v>0</v>
      </c>
      <c r="S9" s="90">
        <f>_xlfn.IFNA(VLOOKUP(CONCATENATE($S$5,$B9,$C9),SC!$A$6:$M$250,13,FALSE),0)</f>
        <v>0</v>
      </c>
      <c r="T9" s="88"/>
      <c r="U9" s="209"/>
      <c r="V9" s="209"/>
      <c r="W9" s="209"/>
      <c r="X9" s="210"/>
      <c r="Y9" s="102"/>
    </row>
    <row r="10" spans="1:25" s="3" customFormat="1" x14ac:dyDescent="0.25">
      <c r="A10" s="365"/>
      <c r="B10" s="83" t="s">
        <v>245</v>
      </c>
      <c r="C10" s="91" t="s">
        <v>246</v>
      </c>
      <c r="D10" s="91" t="s">
        <v>246</v>
      </c>
      <c r="E10" s="91" t="s">
        <v>247</v>
      </c>
      <c r="F10" s="92">
        <v>45438</v>
      </c>
      <c r="G10" s="93">
        <v>16</v>
      </c>
      <c r="H10" s="87">
        <f t="shared" si="0"/>
        <v>0</v>
      </c>
      <c r="I10" s="88">
        <f t="shared" si="2"/>
        <v>0</v>
      </c>
      <c r="J10" s="89">
        <f t="shared" si="1"/>
        <v>5</v>
      </c>
      <c r="K10" s="88">
        <f>_xlfn.IFNA(VLOOKUP(CONCATENATE($K$5,$B10,$C10),MOR!$A$6:$M$250,13,FALSE),0)</f>
        <v>0</v>
      </c>
      <c r="L10" s="273">
        <f>_xlfn.IFNA(VLOOKUP(CONCATENATE($L$5,$B10,$C10),'PM1'!$A$6:$M$250,13,FALSE),0)</f>
        <v>0</v>
      </c>
      <c r="M10" s="90">
        <f>_xlfn.IFNA(VLOOKUP(CONCATENATE($M$5,$B10,$C10),'BAL1'!$A$6:$M$250,13,FALSE),0)</f>
        <v>0</v>
      </c>
      <c r="N10" s="90">
        <f>_xlfn.IFNA(VLOOKUP(CONCATENATE($N$5,$B10,$C10),'PM2'!$A$6:$M$250,13,FALSE),0)</f>
        <v>0</v>
      </c>
      <c r="O10" s="90">
        <f>_xlfn.IFNA(VLOOKUP(CONCATENATE($O$5,$B10,$C10),'PM3'!$A$6:$M$250,13,FALSE),0)</f>
        <v>0</v>
      </c>
      <c r="P10" s="90">
        <f>_xlfn.IFNA(VLOOKUP(CONCATENATE($P$5,$B10,$C10),LOG!$A$6:$M$250,13,FALSE),0)</f>
        <v>0</v>
      </c>
      <c r="Q10" s="90">
        <f>_xlfn.IFNA(VLOOKUP(CONCATENATE($Q$5,$B10,$C10),'SER1'!$A$6:$M$163,13,FALSE),0)</f>
        <v>0</v>
      </c>
      <c r="R10" s="90">
        <f>_xlfn.IFNA(VLOOKUP(CONCATENATE($R$5,$B10,$C10),SC!$A$6:$M$163,13,FALSE),0)</f>
        <v>0</v>
      </c>
      <c r="S10" s="90">
        <f>_xlfn.IFNA(VLOOKUP(CONCATENATE($S$5,$B10,$C10),SC!$A$6:$M$250,13,FALSE),0)</f>
        <v>0</v>
      </c>
      <c r="T10" s="88"/>
      <c r="U10" s="209"/>
      <c r="V10" s="209"/>
      <c r="W10" s="209"/>
      <c r="X10" s="210"/>
      <c r="Y10" s="102"/>
    </row>
    <row r="11" spans="1:25" s="3" customFormat="1" x14ac:dyDescent="0.25">
      <c r="A11" s="365"/>
      <c r="B11" s="83" t="s">
        <v>221</v>
      </c>
      <c r="C11" s="91" t="s">
        <v>222</v>
      </c>
      <c r="D11" s="91" t="s">
        <v>223</v>
      </c>
      <c r="E11" s="91" t="s">
        <v>192</v>
      </c>
      <c r="F11" s="92">
        <v>45379</v>
      </c>
      <c r="G11" s="93">
        <v>16</v>
      </c>
      <c r="H11" s="87">
        <f t="shared" si="0"/>
        <v>0</v>
      </c>
      <c r="I11" s="88">
        <f t="shared" si="2"/>
        <v>0</v>
      </c>
      <c r="J11" s="89">
        <f t="shared" si="1"/>
        <v>5</v>
      </c>
      <c r="K11" s="88">
        <f>_xlfn.IFNA(VLOOKUP(CONCATENATE($K$5,$B11,$C11),MOR!$A$6:$M$250,13,FALSE),0)</f>
        <v>0</v>
      </c>
      <c r="L11" s="273">
        <f>_xlfn.IFNA(VLOOKUP(CONCATENATE($L$5,$B11,$C11),'PM1'!$A$6:$M$250,13,FALSE),0)</f>
        <v>0</v>
      </c>
      <c r="M11" s="90">
        <f>_xlfn.IFNA(VLOOKUP(CONCATENATE($M$5,$B11,$C11),'BAL1'!$A$6:$M$250,13,FALSE),0)</f>
        <v>0</v>
      </c>
      <c r="N11" s="90">
        <f>_xlfn.IFNA(VLOOKUP(CONCATENATE($N$5,$B11,$C11),'PM2'!$A$6:$M$250,13,FALSE),0)</f>
        <v>0</v>
      </c>
      <c r="O11" s="90">
        <f>_xlfn.IFNA(VLOOKUP(CONCATENATE($O$5,$B11,$C11),'PM3'!$A$6:$M$250,13,FALSE),0)</f>
        <v>0</v>
      </c>
      <c r="P11" s="90">
        <f>_xlfn.IFNA(VLOOKUP(CONCATENATE($P$5,$B11,$C11),LOG!$A$6:$M$250,13,FALSE),0)</f>
        <v>0</v>
      </c>
      <c r="Q11" s="90">
        <f>_xlfn.IFNA(VLOOKUP(CONCATENATE($Q$5,$B11,$C11),'SER1'!$A$6:$M$163,13,FALSE),0)</f>
        <v>0</v>
      </c>
      <c r="R11" s="90">
        <f>_xlfn.IFNA(VLOOKUP(CONCATENATE($R$5,$B11,$C11),SC!$A$6:$M$163,13,FALSE),0)</f>
        <v>0</v>
      </c>
      <c r="S11" s="90">
        <f>_xlfn.IFNA(VLOOKUP(CONCATENATE($S$5,$B11,$C11),SC!$A$6:$M$250,13,FALSE),0)</f>
        <v>0</v>
      </c>
      <c r="T11" s="88"/>
      <c r="U11" s="209"/>
      <c r="V11" s="209"/>
      <c r="W11" s="209"/>
      <c r="X11" s="210"/>
      <c r="Y11" s="102"/>
    </row>
    <row r="12" spans="1:25" x14ac:dyDescent="0.25">
      <c r="A12" s="365"/>
      <c r="B12" s="83" t="s">
        <v>224</v>
      </c>
      <c r="C12" s="91" t="s">
        <v>225</v>
      </c>
      <c r="D12" s="91"/>
      <c r="E12" s="91" t="s">
        <v>130</v>
      </c>
      <c r="F12" s="92">
        <v>45385</v>
      </c>
      <c r="G12" s="93">
        <v>24</v>
      </c>
      <c r="H12" s="87">
        <f t="shared" si="0"/>
        <v>1</v>
      </c>
      <c r="I12" s="88">
        <f t="shared" si="2"/>
        <v>14</v>
      </c>
      <c r="J12" s="89">
        <f t="shared" si="1"/>
        <v>1</v>
      </c>
      <c r="K12" s="88">
        <f>_xlfn.IFNA(VLOOKUP(CONCATENATE($K$5,$B12,$C12),MOR!$A$6:$M$250,13,FALSE),0)</f>
        <v>0</v>
      </c>
      <c r="L12" s="273">
        <f>_xlfn.IFNA(VLOOKUP(CONCATENATE($L$5,$B12,$C12),'PM1'!$A$6:$M$250,13,FALSE),0)</f>
        <v>0</v>
      </c>
      <c r="M12" s="90">
        <f>_xlfn.IFNA(VLOOKUP(CONCATENATE($M$5,$B12,$C12),'BAL1'!$A$6:$M$250,13,FALSE),0)</f>
        <v>0</v>
      </c>
      <c r="N12" s="90">
        <f>_xlfn.IFNA(VLOOKUP(CONCATENATE($N$5,$B12,$C12),'PM2'!$A$6:$M$250,13,FALSE),0)</f>
        <v>0</v>
      </c>
      <c r="O12" s="90">
        <f>_xlfn.IFNA(VLOOKUP(CONCATENATE($O$5,$B12,$C12),'PM3'!$A$6:$M$250,13,FALSE),0)</f>
        <v>0</v>
      </c>
      <c r="P12" s="90">
        <f>_xlfn.IFNA(VLOOKUP(CONCATENATE($P$5,$B12,$C12),LOG!$A$6:$M$250,13,FALSE),0)</f>
        <v>0</v>
      </c>
      <c r="Q12" s="90">
        <f>_xlfn.IFNA(VLOOKUP(CONCATENATE($Q$5,$B12,$C12),'SER1'!$A$6:$M$163,13,FALSE),0)</f>
        <v>0</v>
      </c>
      <c r="R12" s="90">
        <f>_xlfn.IFNA(VLOOKUP(CONCATENATE($R$5,$B12,$C12),SC!$A$6:$M$163,13,FALSE),0)</f>
        <v>14</v>
      </c>
      <c r="S12" s="90">
        <f>_xlfn.IFNA(VLOOKUP(CONCATENATE($S$5,$B12,$C12),SC!$A$6:$M$250,13,FALSE),0)</f>
        <v>0</v>
      </c>
      <c r="T12" s="88"/>
      <c r="U12" s="209"/>
      <c r="V12" s="209"/>
      <c r="W12" s="209"/>
      <c r="X12" s="210"/>
      <c r="Y12" s="105"/>
    </row>
    <row r="13" spans="1:25" x14ac:dyDescent="0.25">
      <c r="A13" s="365"/>
      <c r="B13" s="83" t="s">
        <v>241</v>
      </c>
      <c r="C13" s="91" t="s">
        <v>242</v>
      </c>
      <c r="D13" s="91"/>
      <c r="E13" s="91" t="s">
        <v>195</v>
      </c>
      <c r="F13" s="92">
        <v>45441</v>
      </c>
      <c r="G13" s="93">
        <v>22</v>
      </c>
      <c r="H13" s="87">
        <f t="shared" si="0"/>
        <v>0</v>
      </c>
      <c r="I13" s="88">
        <f t="shared" si="2"/>
        <v>0</v>
      </c>
      <c r="J13" s="89">
        <f t="shared" si="1"/>
        <v>5</v>
      </c>
      <c r="K13" s="88">
        <f>_xlfn.IFNA(VLOOKUP(CONCATENATE($K$5,$B13,$C13),MOR!$A$6:$M$250,13,FALSE),0)</f>
        <v>0</v>
      </c>
      <c r="L13" s="273">
        <f>_xlfn.IFNA(VLOOKUP(CONCATENATE($L$5,$B13,$C13),'PM1'!$A$6:$M$250,13,FALSE),0)</f>
        <v>0</v>
      </c>
      <c r="M13" s="90">
        <f>_xlfn.IFNA(VLOOKUP(CONCATENATE($M$5,$B13,$C13),'BAL1'!$A$6:$M$250,13,FALSE),0)</f>
        <v>0</v>
      </c>
      <c r="N13" s="90">
        <f>_xlfn.IFNA(VLOOKUP(CONCATENATE($N$5,$B13,$C13),'PM2'!$A$6:$M$250,13,FALSE),0)</f>
        <v>0</v>
      </c>
      <c r="O13" s="90">
        <f>_xlfn.IFNA(VLOOKUP(CONCATENATE($O$5,$B13,$C13),'PM3'!$A$6:$M$250,13,FALSE),0)</f>
        <v>0</v>
      </c>
      <c r="P13" s="90">
        <f>_xlfn.IFNA(VLOOKUP(CONCATENATE($P$5,$B13,$C13),LOG!$A$6:$M$250,13,FALSE),0)</f>
        <v>0</v>
      </c>
      <c r="Q13" s="90">
        <f>_xlfn.IFNA(VLOOKUP(CONCATENATE($Q$5,$B13,$C13),'SER1'!$A$6:$M$163,13,FALSE),0)</f>
        <v>0</v>
      </c>
      <c r="R13" s="90">
        <f>_xlfn.IFNA(VLOOKUP(CONCATENATE($R$5,$B13,$C13),SC!$A$6:$M$163,13,FALSE),0)</f>
        <v>0</v>
      </c>
      <c r="S13" s="90">
        <f>_xlfn.IFNA(VLOOKUP(CONCATENATE($S$5,$B13,$C13),SC!$A$6:$M$250,13,FALSE),0)</f>
        <v>0</v>
      </c>
      <c r="T13" s="88"/>
      <c r="U13" s="209"/>
      <c r="V13" s="209"/>
      <c r="W13" s="209"/>
      <c r="X13" s="210"/>
      <c r="Y13" s="105"/>
    </row>
    <row r="14" spans="1:25" x14ac:dyDescent="0.25">
      <c r="A14" s="365"/>
      <c r="B14" s="83" t="s">
        <v>294</v>
      </c>
      <c r="C14" s="91" t="s">
        <v>295</v>
      </c>
      <c r="D14" s="91" t="s">
        <v>296</v>
      </c>
      <c r="E14" s="91" t="s">
        <v>297</v>
      </c>
      <c r="F14" s="92">
        <v>45464</v>
      </c>
      <c r="G14" s="93">
        <v>15</v>
      </c>
      <c r="H14" s="87">
        <f t="shared" si="0"/>
        <v>0</v>
      </c>
      <c r="I14" s="88">
        <f t="shared" si="2"/>
        <v>0</v>
      </c>
      <c r="J14" s="89">
        <f t="shared" si="1"/>
        <v>5</v>
      </c>
      <c r="K14" s="88">
        <f>_xlfn.IFNA(VLOOKUP(CONCATENATE($K$5,$B14,$C14),MOR!$A$6:$M$250,13,FALSE),0)</f>
        <v>0</v>
      </c>
      <c r="L14" s="273">
        <f>_xlfn.IFNA(VLOOKUP(CONCATENATE($L$5,$B14,$C14),'PM1'!$A$6:$M$250,13,FALSE),0)</f>
        <v>0</v>
      </c>
      <c r="M14" s="90">
        <f>_xlfn.IFNA(VLOOKUP(CONCATENATE($M$5,$B14,$C14),'BAL1'!$A$6:$M$250,13,FALSE),0)</f>
        <v>0</v>
      </c>
      <c r="N14" s="90">
        <f>_xlfn.IFNA(VLOOKUP(CONCATENATE($N$5,$B14,$C14),'PM2'!$A$6:$M$250,13,FALSE),0)</f>
        <v>0</v>
      </c>
      <c r="O14" s="90">
        <f>_xlfn.IFNA(VLOOKUP(CONCATENATE($O$5,$B14,$C14),'PM3'!$A$6:$M$250,13,FALSE),0)</f>
        <v>0</v>
      </c>
      <c r="P14" s="90">
        <f>_xlfn.IFNA(VLOOKUP(CONCATENATE($P$5,$B14,$C14),LOG!$A$6:$M$250,13,FALSE),0)</f>
        <v>0</v>
      </c>
      <c r="Q14" s="90">
        <f>_xlfn.IFNA(VLOOKUP(CONCATENATE($Q$5,$B14,$C14),'SER1'!$A$6:$M$163,13,FALSE),0)</f>
        <v>0</v>
      </c>
      <c r="R14" s="90">
        <f>_xlfn.IFNA(VLOOKUP(CONCATENATE($R$5,$B14,$C14),SC!$A$6:$M$163,13,FALSE),0)</f>
        <v>0</v>
      </c>
      <c r="S14" s="90">
        <f>_xlfn.IFNA(VLOOKUP(CONCATENATE($S$5,$B14,$C14),SC!$A$6:$M$250,13,FALSE),0)</f>
        <v>0</v>
      </c>
      <c r="T14" s="88"/>
      <c r="U14" s="209"/>
      <c r="V14" s="209"/>
      <c r="W14" s="209"/>
      <c r="X14" s="210"/>
      <c r="Y14" s="105"/>
    </row>
    <row r="15" spans="1:25" x14ac:dyDescent="0.25">
      <c r="A15" s="365"/>
      <c r="B15" s="83" t="s">
        <v>346</v>
      </c>
      <c r="C15" s="91" t="s">
        <v>347</v>
      </c>
      <c r="D15" s="91" t="s">
        <v>348</v>
      </c>
      <c r="E15" s="91" t="s">
        <v>306</v>
      </c>
      <c r="F15" s="92">
        <v>45499</v>
      </c>
      <c r="G15" s="93">
        <v>12</v>
      </c>
      <c r="H15" s="87">
        <f t="shared" si="0"/>
        <v>1</v>
      </c>
      <c r="I15" s="88">
        <f t="shared" si="2"/>
        <v>12</v>
      </c>
      <c r="J15" s="89">
        <f t="shared" si="1"/>
        <v>3</v>
      </c>
      <c r="K15" s="88">
        <f>_xlfn.IFNA(VLOOKUP(CONCATENATE($K$5,$B15,$C15),MOR!$A$6:$M$250,13,FALSE),0)</f>
        <v>0</v>
      </c>
      <c r="L15" s="273">
        <f>_xlfn.IFNA(VLOOKUP(CONCATENATE($L$5,$B15,$C15),'PM1'!$A$6:$M$250,13,FALSE),0)</f>
        <v>0</v>
      </c>
      <c r="M15" s="90">
        <f>_xlfn.IFNA(VLOOKUP(CONCATENATE($M$5,$B15,$C15),'BAL1'!$A$6:$M$250,13,FALSE),0)</f>
        <v>0</v>
      </c>
      <c r="N15" s="90">
        <f>_xlfn.IFNA(VLOOKUP(CONCATENATE($N$5,$B15,$C15),'PM2'!$A$6:$M$250,13,FALSE),0)</f>
        <v>0</v>
      </c>
      <c r="O15" s="90">
        <f>_xlfn.IFNA(VLOOKUP(CONCATENATE($O$5,$B15,$C15),'PM3'!$A$6:$M$250,13,FALSE),0)</f>
        <v>0</v>
      </c>
      <c r="P15" s="90">
        <f>_xlfn.IFNA(VLOOKUP(CONCATENATE($P$5,$B15,$C15),LOG!$A$6:$M$250,13,FALSE),0)</f>
        <v>0</v>
      </c>
      <c r="Q15" s="90">
        <f>_xlfn.IFNA(VLOOKUP(CONCATENATE($Q$5,$B15,$C15),'SER1'!$A$6:$M$163,13,FALSE),0)</f>
        <v>0</v>
      </c>
      <c r="R15" s="90">
        <f>_xlfn.IFNA(VLOOKUP(CONCATENATE($R$5,$B15,$C15),SC!$A$6:$M$163,13,FALSE),0)</f>
        <v>12</v>
      </c>
      <c r="S15" s="90">
        <f>_xlfn.IFNA(VLOOKUP(CONCATENATE($S$5,$B15,$C15),SC!$A$6:$M$250,13,FALSE),0)</f>
        <v>0</v>
      </c>
      <c r="T15" s="88"/>
      <c r="U15" s="209"/>
      <c r="V15" s="209"/>
      <c r="W15" s="209"/>
      <c r="X15" s="210"/>
      <c r="Y15" s="105"/>
    </row>
    <row r="16" spans="1:25" x14ac:dyDescent="0.25">
      <c r="A16" s="365"/>
      <c r="B16" s="83"/>
      <c r="C16" s="91"/>
      <c r="D16" s="91"/>
      <c r="E16" s="91"/>
      <c r="F16" s="92"/>
      <c r="G16" s="93"/>
      <c r="H16" s="87">
        <f t="shared" si="0"/>
        <v>0</v>
      </c>
      <c r="I16" s="88">
        <f t="shared" si="2"/>
        <v>0</v>
      </c>
      <c r="J16" s="89">
        <f t="shared" si="1"/>
        <v>5</v>
      </c>
      <c r="K16" s="88">
        <f>_xlfn.IFNA(VLOOKUP(CONCATENATE($K$5,$B16,$C16),MOR!$A$6:$M$250,13,FALSE),0)</f>
        <v>0</v>
      </c>
      <c r="L16" s="273">
        <f>_xlfn.IFNA(VLOOKUP(CONCATENATE($L$5,$B16,$C16),'PM1'!$A$6:$M$250,13,FALSE),0)</f>
        <v>0</v>
      </c>
      <c r="M16" s="90">
        <f>_xlfn.IFNA(VLOOKUP(CONCATENATE($M$5,$B16,$C16),'BAL1'!$A$6:$M$250,13,FALSE),0)</f>
        <v>0</v>
      </c>
      <c r="N16" s="90">
        <f>_xlfn.IFNA(VLOOKUP(CONCATENATE($N$5,$B16,$C16),'PM2'!$A$6:$M$250,13,FALSE),0)</f>
        <v>0</v>
      </c>
      <c r="O16" s="90">
        <f>_xlfn.IFNA(VLOOKUP(CONCATENATE($O$5,$B16,$C16),'PM3'!$A$6:$M$250,13,FALSE),0)</f>
        <v>0</v>
      </c>
      <c r="P16" s="90">
        <f>_xlfn.IFNA(VLOOKUP(CONCATENATE($P$5,$B16,$C16),LOG!$A$6:$M$250,13,FALSE),0)</f>
        <v>0</v>
      </c>
      <c r="Q16" s="90">
        <f>_xlfn.IFNA(VLOOKUP(CONCATENATE($Q$5,$B16,$C16),'SER1'!$A$6:$M$163,13,FALSE),0)</f>
        <v>0</v>
      </c>
      <c r="R16" s="90">
        <f>_xlfn.IFNA(VLOOKUP(CONCATENATE($R$5,$B16,$C16),SC!$A$6:$M$163,13,FALSE),0)</f>
        <v>0</v>
      </c>
      <c r="S16" s="90">
        <f>_xlfn.IFNA(VLOOKUP(CONCATENATE($S$5,$B16,$C16),SC!$A$6:$M$250,13,FALSE),0)</f>
        <v>0</v>
      </c>
      <c r="T16" s="88"/>
      <c r="U16" s="209"/>
      <c r="V16" s="209"/>
      <c r="W16" s="209"/>
      <c r="X16" s="210"/>
      <c r="Y16" s="105"/>
    </row>
    <row r="17" spans="1:25" x14ac:dyDescent="0.25">
      <c r="A17" s="365"/>
      <c r="B17" s="83"/>
      <c r="C17" s="91"/>
      <c r="D17" s="91"/>
      <c r="E17" s="91"/>
      <c r="F17" s="92"/>
      <c r="G17" s="93"/>
      <c r="H17" s="87">
        <f t="shared" si="0"/>
        <v>0</v>
      </c>
      <c r="I17" s="88">
        <f t="shared" si="2"/>
        <v>0</v>
      </c>
      <c r="J17" s="89">
        <f t="shared" si="1"/>
        <v>5</v>
      </c>
      <c r="K17" s="88">
        <f>_xlfn.IFNA(VLOOKUP(CONCATENATE($K$5,$B17,$C17),MOR!$A$6:$M$250,13,FALSE),0)</f>
        <v>0</v>
      </c>
      <c r="L17" s="273">
        <f>_xlfn.IFNA(VLOOKUP(CONCATENATE($L$5,$B17,$C17),'PM1'!$A$6:$M$250,13,FALSE),0)</f>
        <v>0</v>
      </c>
      <c r="M17" s="90">
        <f>_xlfn.IFNA(VLOOKUP(CONCATENATE($M$5,$B17,$C17),'BAL1'!$A$6:$M$250,13,FALSE),0)</f>
        <v>0</v>
      </c>
      <c r="N17" s="90">
        <f>_xlfn.IFNA(VLOOKUP(CONCATENATE($N$5,$B17,$C17),'SER1'!$A$6:$M$163,13,FALSE),0)</f>
        <v>0</v>
      </c>
      <c r="O17" s="90"/>
      <c r="P17" s="90"/>
      <c r="Q17" s="90">
        <f>_xlfn.IFNA(VLOOKUP(CONCATENATE($Q$5,$B17,$C17),'SER1'!$A$6:$M$163,13,FALSE),0)</f>
        <v>0</v>
      </c>
      <c r="R17" s="90">
        <f>_xlfn.IFNA(VLOOKUP(CONCATENATE($R$5,$B17,$C17),SC!$A$6:$M$250,13,FALSE),0)</f>
        <v>0</v>
      </c>
      <c r="S17" s="90">
        <f>_xlfn.IFNA(VLOOKUP(CONCATENATE($S$5,$B17,$C17),SC!$A$6:$M$250,13,FALSE),0)</f>
        <v>0</v>
      </c>
      <c r="T17" s="88"/>
      <c r="U17" s="209"/>
      <c r="V17" s="209"/>
      <c r="W17" s="209"/>
      <c r="X17" s="210"/>
      <c r="Y17" s="105"/>
    </row>
    <row r="18" spans="1:25" x14ac:dyDescent="0.25">
      <c r="A18" s="365"/>
      <c r="B18" s="83"/>
      <c r="C18" s="91"/>
      <c r="D18" s="91"/>
      <c r="E18" s="91"/>
      <c r="F18" s="92"/>
      <c r="G18" s="93"/>
      <c r="H18" s="87">
        <f t="shared" si="0"/>
        <v>0</v>
      </c>
      <c r="I18" s="88">
        <f t="shared" si="2"/>
        <v>0</v>
      </c>
      <c r="J18" s="89">
        <f t="shared" si="1"/>
        <v>5</v>
      </c>
      <c r="K18" s="88">
        <f>_xlfn.IFNA(VLOOKUP(CONCATENATE($K$5,$B18,$C18),MOR!$A$6:$M$250,13,FALSE),0)</f>
        <v>0</v>
      </c>
      <c r="L18" s="273">
        <f>_xlfn.IFNA(VLOOKUP(CONCATENATE($L$5,$B18,$C18),'PM1'!$A$6:$M$250,13,FALSE),0)</f>
        <v>0</v>
      </c>
      <c r="M18" s="292">
        <f>_xlfn.IFNA(VLOOKUP(CONCATENATE($M$5,$B18,$C18),'BAL1'!$A$6:$M$250,13,FALSE),0)</f>
        <v>0</v>
      </c>
      <c r="N18" s="90">
        <f>_xlfn.IFNA(VLOOKUP(CONCATENATE($N$5,$B18,$C18),'SER1'!$A$6:$M$163,13,FALSE),0)</f>
        <v>0</v>
      </c>
      <c r="O18" s="90"/>
      <c r="P18" s="90"/>
      <c r="Q18" s="90"/>
      <c r="R18" s="90"/>
      <c r="S18" s="90">
        <f>_xlfn.IFNA(VLOOKUP(CONCATENATE($S$5,$B18,$C18),SC!$A$6:$M$250,13,FALSE),0)</f>
        <v>0</v>
      </c>
      <c r="T18" s="88"/>
      <c r="U18" s="209"/>
      <c r="V18" s="209"/>
      <c r="W18" s="209"/>
      <c r="X18" s="210"/>
      <c r="Y18" s="105"/>
    </row>
    <row r="19" spans="1:25" s="3" customFormat="1" x14ac:dyDescent="0.25">
      <c r="A19" s="365"/>
      <c r="B19" s="83"/>
      <c r="C19" s="91"/>
      <c r="D19" s="91"/>
      <c r="E19" s="91"/>
      <c r="F19" s="92"/>
      <c r="G19" s="93"/>
      <c r="H19" s="87">
        <f t="shared" si="0"/>
        <v>0</v>
      </c>
      <c r="I19" s="88">
        <f t="shared" si="2"/>
        <v>0</v>
      </c>
      <c r="J19" s="89">
        <f t="shared" si="1"/>
        <v>5</v>
      </c>
      <c r="K19" s="88">
        <f>_xlfn.IFNA(VLOOKUP(CONCATENATE($K$5,$B19,$C19),MOR!$A$6:$M$250,13,FALSE),0)</f>
        <v>0</v>
      </c>
      <c r="L19" s="273">
        <f>_xlfn.IFNA(VLOOKUP(CONCATENATE($L$5,$B19,$C19),'PM1'!$A$6:$M$250,13,FALSE),0)</f>
        <v>0</v>
      </c>
      <c r="M19" s="90">
        <f>_xlfn.IFNA(VLOOKUP(CONCATENATE($M$5,$B19,$C19),'BAL1'!$A$6:$M$250,13,FALSE),0)</f>
        <v>0</v>
      </c>
      <c r="N19" s="90">
        <f>_xlfn.IFNA(VLOOKUP(CONCATENATE($N$5,$B19,$C19),'SER1'!$A$6:$M$163,13,FALSE),0)</f>
        <v>0</v>
      </c>
      <c r="O19" s="90"/>
      <c r="P19" s="90"/>
      <c r="Q19" s="90"/>
      <c r="R19" s="90"/>
      <c r="S19" s="273">
        <f>_xlfn.IFNA(VLOOKUP(CONCATENATE($S$5,$B19,$C19),SC!$A$6:$M$250,13,FALSE),0)</f>
        <v>0</v>
      </c>
      <c r="T19" s="88"/>
      <c r="U19" s="209"/>
      <c r="V19" s="209"/>
      <c r="W19" s="209"/>
      <c r="X19" s="210"/>
      <c r="Y19" s="102"/>
    </row>
    <row r="20" spans="1:25" s="3" customFormat="1" x14ac:dyDescent="0.25">
      <c r="A20" s="365"/>
      <c r="B20" s="83"/>
      <c r="C20" s="91"/>
      <c r="D20" s="91"/>
      <c r="E20" s="91"/>
      <c r="F20" s="92"/>
      <c r="G20" s="93"/>
      <c r="H20" s="87">
        <f t="shared" si="0"/>
        <v>0</v>
      </c>
      <c r="I20" s="88">
        <f t="shared" si="2"/>
        <v>0</v>
      </c>
      <c r="J20" s="89">
        <f t="shared" si="1"/>
        <v>5</v>
      </c>
      <c r="K20" s="88">
        <f>_xlfn.IFNA(VLOOKUP(CONCATENATE($K$5,$B20,$C20),MOR!$A$6:$M$250,13,FALSE),0)</f>
        <v>0</v>
      </c>
      <c r="L20" s="273">
        <f>_xlfn.IFNA(VLOOKUP(CONCATENATE($L$5,$B20,$C20),'PM1'!$A$6:$M$250,13,FALSE),0)</f>
        <v>0</v>
      </c>
      <c r="M20" s="273">
        <f>_xlfn.IFNA(VLOOKUP(CONCATENATE($M$5,$B20,$C20),'BAL1'!$A$6:$M$250,13,FALSE),0)</f>
        <v>0</v>
      </c>
      <c r="N20" s="90">
        <f>_xlfn.IFNA(VLOOKUP(CONCATENATE($N$5,$B20,$C20),'SER1'!$A$6:$M$163,13,FALSE),0)</f>
        <v>0</v>
      </c>
      <c r="O20" s="90"/>
      <c r="P20" s="90"/>
      <c r="Q20" s="90"/>
      <c r="R20" s="90"/>
      <c r="S20" s="90"/>
      <c r="T20" s="88"/>
      <c r="U20" s="209"/>
      <c r="V20" s="209"/>
      <c r="W20" s="209"/>
      <c r="X20" s="210"/>
      <c r="Y20" s="102"/>
    </row>
    <row r="21" spans="1:25" x14ac:dyDescent="0.25">
      <c r="A21" s="365"/>
      <c r="B21" s="83"/>
      <c r="C21" s="91"/>
      <c r="D21" s="91"/>
      <c r="E21" s="91"/>
      <c r="F21" s="92"/>
      <c r="G21" s="93"/>
      <c r="H21" s="87">
        <f t="shared" si="0"/>
        <v>0</v>
      </c>
      <c r="I21" s="88">
        <f t="shared" si="2"/>
        <v>0</v>
      </c>
      <c r="J21" s="89">
        <f t="shared" si="1"/>
        <v>5</v>
      </c>
      <c r="K21" s="88">
        <f>_xlfn.IFNA(VLOOKUP(CONCATENATE($K$5,$B21,$C21),MOR!$A$6:$M$250,13,FALSE),0)</f>
        <v>0</v>
      </c>
      <c r="L21" s="273">
        <f>_xlfn.IFNA(VLOOKUP(CONCATENATE($L$5,$B21,$C21),'PM1'!$A$6:$M$250,13,FALSE),0)</f>
        <v>0</v>
      </c>
      <c r="M21" s="90">
        <f>_xlfn.IFNA(VLOOKUP(CONCATENATE($M$5,$B21,$C21),LOG!$A$6:$M$250,13,FALSE),0)</f>
        <v>0</v>
      </c>
      <c r="N21" s="90">
        <f>_xlfn.IFNA(VLOOKUP(CONCATENATE($N$5,$B21,$C21),'SER1'!$A$6:$M$163,13,FALSE),0)</f>
        <v>0</v>
      </c>
      <c r="O21" s="90"/>
      <c r="P21" s="90"/>
      <c r="Q21" s="90"/>
      <c r="R21" s="90"/>
      <c r="S21" s="90"/>
      <c r="T21" s="88"/>
      <c r="U21" s="209"/>
      <c r="V21" s="209"/>
      <c r="W21" s="209"/>
      <c r="X21" s="210"/>
      <c r="Y21" s="105"/>
    </row>
    <row r="22" spans="1:25" x14ac:dyDescent="0.25">
      <c r="A22" s="365"/>
      <c r="B22" s="83"/>
      <c r="C22" s="91"/>
      <c r="D22" s="84"/>
      <c r="E22" s="84"/>
      <c r="F22" s="92"/>
      <c r="G22" s="93"/>
      <c r="H22" s="87">
        <f t="shared" si="0"/>
        <v>0</v>
      </c>
      <c r="I22" s="88">
        <f t="shared" si="2"/>
        <v>0</v>
      </c>
      <c r="J22" s="89">
        <f t="shared" si="1"/>
        <v>5</v>
      </c>
      <c r="K22" s="88">
        <f>_xlfn.IFNA(VLOOKUP(CONCATENATE($K$5,$B22,$C22),MOR!$A$6:$M$250,13,FALSE),0)</f>
        <v>0</v>
      </c>
      <c r="L22" s="273">
        <f>_xlfn.IFNA(VLOOKUP(CONCATENATE($L$5,$B22,$C22),[1]PMT!$A$6:$M$250,13,FALSE),0)</f>
        <v>0</v>
      </c>
      <c r="M22" s="90">
        <f>_xlfn.IFNA(VLOOKUP(CONCATENATE($M$5,$B22,$C22),LOG!$A$6:$M$250,13,FALSE),0)</f>
        <v>0</v>
      </c>
      <c r="N22" s="90">
        <f>_xlfn.IFNA(VLOOKUP(CONCATENATE($N$5,$B22,$C22),'SER1'!$A$6:$M$163,13,FALSE),0)</f>
        <v>0</v>
      </c>
      <c r="O22" s="90"/>
      <c r="P22" s="90"/>
      <c r="Q22" s="90"/>
      <c r="R22" s="90"/>
      <c r="S22" s="90"/>
      <c r="T22" s="88"/>
      <c r="U22" s="209"/>
      <c r="V22" s="209"/>
      <c r="W22" s="209"/>
      <c r="X22" s="210"/>
      <c r="Y22" s="105"/>
    </row>
    <row r="23" spans="1:25" x14ac:dyDescent="0.25">
      <c r="A23" s="365"/>
      <c r="B23" s="83"/>
      <c r="C23" s="91"/>
      <c r="D23" s="91"/>
      <c r="E23" s="91"/>
      <c r="F23" s="92"/>
      <c r="G23" s="93"/>
      <c r="H23" s="87">
        <f t="shared" si="0"/>
        <v>0</v>
      </c>
      <c r="I23" s="88">
        <f t="shared" si="2"/>
        <v>0</v>
      </c>
      <c r="J23" s="89">
        <f t="shared" si="1"/>
        <v>5</v>
      </c>
      <c r="K23" s="88">
        <f>_xlfn.IFNA(VLOOKUP(CONCATENATE($K$5,$B23,$C23),MOR!$A$6:$M$250,13,FALSE),0)</f>
        <v>0</v>
      </c>
      <c r="L23" s="273">
        <f>_xlfn.IFNA(VLOOKUP(CONCATENATE($L$5,$B23,$C23),[1]PMT!$A$6:$M$250,13,FALSE),0)</f>
        <v>0</v>
      </c>
      <c r="M23" s="90">
        <f>_xlfn.IFNA(VLOOKUP(CONCATENATE($M$5,$B23,$C23),LOG!$A$6:$M$250,13,FALSE),0)</f>
        <v>0</v>
      </c>
      <c r="N23" s="90">
        <f>_xlfn.IFNA(VLOOKUP(CONCATENATE($N$5,$B23,$C23),'SER1'!$A$6:$M$163,13,FALSE),0)</f>
        <v>0</v>
      </c>
      <c r="O23" s="90"/>
      <c r="P23" s="90"/>
      <c r="Q23" s="90"/>
      <c r="R23" s="90"/>
      <c r="S23" s="90"/>
      <c r="T23" s="88"/>
      <c r="U23" s="209"/>
      <c r="V23" s="209"/>
      <c r="W23" s="209"/>
      <c r="X23" s="210"/>
      <c r="Y23" s="105"/>
    </row>
    <row r="24" spans="1:25" x14ac:dyDescent="0.25">
      <c r="A24" s="365"/>
      <c r="B24" s="83"/>
      <c r="C24" s="91"/>
      <c r="D24" s="91"/>
      <c r="E24" s="91"/>
      <c r="F24" s="92"/>
      <c r="G24" s="93"/>
      <c r="H24" s="87">
        <f t="shared" si="0"/>
        <v>0</v>
      </c>
      <c r="I24" s="88">
        <f t="shared" si="2"/>
        <v>0</v>
      </c>
      <c r="J24" s="89">
        <f t="shared" si="1"/>
        <v>5</v>
      </c>
      <c r="K24" s="88">
        <f>_xlfn.IFNA(VLOOKUP(CONCATENATE($K$5,$B24,$C24),MOR!$A$6:$M$250,13,FALSE),0)</f>
        <v>0</v>
      </c>
      <c r="L24" s="90">
        <f>_xlfn.IFNA(VLOOKUP(CONCATENATE($L$5,$B24,$C24),'[2]PMT(M61'!$A$6:$M$250,13,FALSE),0)</f>
        <v>0</v>
      </c>
      <c r="M24" s="90">
        <f>_xlfn.IFNA(VLOOKUP(CONCATENATE($M$5,$B24,$C24),LOG!$A$6:$M$250,13,FALSE),0)</f>
        <v>0</v>
      </c>
      <c r="N24" s="90">
        <f>_xlfn.IFNA(VLOOKUP(CONCATENATE($N$5,$B24,$C24),'SER1'!$A$6:$M$163,13,FALSE),0)</f>
        <v>0</v>
      </c>
      <c r="O24" s="90"/>
      <c r="P24" s="90"/>
      <c r="Q24" s="90"/>
      <c r="R24" s="90"/>
      <c r="S24" s="90"/>
      <c r="T24" s="88"/>
      <c r="U24" s="209"/>
      <c r="V24" s="209"/>
      <c r="W24" s="209"/>
      <c r="X24" s="210"/>
      <c r="Y24" s="105"/>
    </row>
    <row r="25" spans="1:25" x14ac:dyDescent="0.25">
      <c r="A25" s="365"/>
      <c r="B25" s="83"/>
      <c r="C25" s="91"/>
      <c r="D25" s="91"/>
      <c r="E25" s="91"/>
      <c r="F25" s="92"/>
      <c r="G25" s="93"/>
      <c r="H25" s="87">
        <f t="shared" si="0"/>
        <v>0</v>
      </c>
      <c r="I25" s="88">
        <f t="shared" si="2"/>
        <v>0</v>
      </c>
      <c r="J25" s="89">
        <f t="shared" si="1"/>
        <v>5</v>
      </c>
      <c r="K25" s="89"/>
      <c r="L25" s="90">
        <f>_xlfn.IFNA(VLOOKUP(CONCATENATE($L$5,$B25,$C25),'BAL1'!$A$6:$M$250,13,FALSE),0)</f>
        <v>0</v>
      </c>
      <c r="M25" s="90">
        <f>_xlfn.IFNA(VLOOKUP(CONCATENATE($M$5,$B25,$C25),LOG!$A$6:$M$250,13,FALSE),0)</f>
        <v>0</v>
      </c>
      <c r="N25" s="90">
        <f>_xlfn.IFNA(VLOOKUP(CONCATENATE($N$5,$B25,$C25),'SER1'!$A$6:$M$163,13,FALSE),0)</f>
        <v>0</v>
      </c>
      <c r="O25" s="90"/>
      <c r="P25" s="90"/>
      <c r="Q25" s="90"/>
      <c r="R25" s="90"/>
      <c r="S25" s="90"/>
      <c r="T25" s="88"/>
      <c r="U25" s="209"/>
      <c r="V25" s="209"/>
      <c r="W25" s="209"/>
      <c r="X25" s="210"/>
      <c r="Y25" s="105"/>
    </row>
    <row r="26" spans="1:25" x14ac:dyDescent="0.25">
      <c r="A26" s="365"/>
      <c r="B26" s="83"/>
      <c r="C26" s="91"/>
      <c r="D26" s="91"/>
      <c r="E26" s="91"/>
      <c r="F26" s="92"/>
      <c r="G26" s="93"/>
      <c r="H26" s="87">
        <f t="shared" si="0"/>
        <v>0</v>
      </c>
      <c r="I26" s="88">
        <f t="shared" si="2"/>
        <v>0</v>
      </c>
      <c r="J26" s="89">
        <f t="shared" si="1"/>
        <v>5</v>
      </c>
      <c r="K26" s="89"/>
      <c r="L26" s="90">
        <f>_xlfn.IFNA(VLOOKUP(CONCATENATE($L$5,$B26,$C26),'BAL1'!$A$6:$M$250,13,FALSE),0)</f>
        <v>0</v>
      </c>
      <c r="M26" s="90">
        <f>_xlfn.IFNA(VLOOKUP(CONCATENATE($M$5,$B26,$C26),LOG!$A$6:$M$250,13,FALSE),0)</f>
        <v>0</v>
      </c>
      <c r="N26" s="90">
        <f>_xlfn.IFNA(VLOOKUP(CONCATENATE($N$5,$B26,$C26),'SER1'!$A$6:$M$163,13,FALSE),0)</f>
        <v>0</v>
      </c>
      <c r="O26" s="90"/>
      <c r="P26" s="90"/>
      <c r="Q26" s="90"/>
      <c r="R26" s="90"/>
      <c r="S26" s="90"/>
      <c r="T26" s="88"/>
      <c r="U26" s="209"/>
      <c r="V26" s="209"/>
      <c r="W26" s="209"/>
      <c r="X26" s="210"/>
      <c r="Y26" s="105"/>
    </row>
    <row r="27" spans="1:25" x14ac:dyDescent="0.25">
      <c r="A27" s="365"/>
      <c r="B27" s="83"/>
      <c r="C27" s="91"/>
      <c r="D27" s="91"/>
      <c r="E27" s="91"/>
      <c r="F27" s="92"/>
      <c r="G27" s="93"/>
      <c r="H27" s="87">
        <f t="shared" si="0"/>
        <v>0</v>
      </c>
      <c r="I27" s="88">
        <f t="shared" si="2"/>
        <v>0</v>
      </c>
      <c r="J27" s="89">
        <f t="shared" si="1"/>
        <v>5</v>
      </c>
      <c r="K27" s="89"/>
      <c r="L27" s="90">
        <f>_xlfn.IFNA(VLOOKUP(CONCATENATE($L$5,$B27,$C27),'BAL1'!$A$6:$M$250,13,FALSE),0)</f>
        <v>0</v>
      </c>
      <c r="M27" s="90">
        <f>_xlfn.IFNA(VLOOKUP(CONCATENATE($M$5,$B27,$C27),LOG!$A$6:$M$250,13,FALSE),0)</f>
        <v>0</v>
      </c>
      <c r="N27" s="90">
        <f>_xlfn.IFNA(VLOOKUP(CONCATENATE($N$5,$B27,$C27),'SER1'!$A$6:$M$163,13,FALSE),0)</f>
        <v>0</v>
      </c>
      <c r="O27" s="90"/>
      <c r="P27" s="90"/>
      <c r="Q27" s="90"/>
      <c r="R27" s="90"/>
      <c r="S27" s="90"/>
      <c r="T27" s="88"/>
      <c r="U27" s="209"/>
      <c r="V27" s="209"/>
      <c r="W27" s="209"/>
      <c r="X27" s="210"/>
      <c r="Y27" s="105"/>
    </row>
    <row r="28" spans="1:25" x14ac:dyDescent="0.25">
      <c r="A28" s="365"/>
      <c r="B28" s="83"/>
      <c r="C28" s="91"/>
      <c r="D28" s="91"/>
      <c r="E28" s="91"/>
      <c r="F28" s="92"/>
      <c r="G28" s="93"/>
      <c r="H28" s="87">
        <f t="shared" si="0"/>
        <v>0</v>
      </c>
      <c r="I28" s="88">
        <f t="shared" si="2"/>
        <v>0</v>
      </c>
      <c r="J28" s="89">
        <f t="shared" si="1"/>
        <v>5</v>
      </c>
      <c r="K28" s="89"/>
      <c r="L28" s="90">
        <f>_xlfn.IFNA(VLOOKUP(CONCATENATE($L$5,$B28,$C28),'BAL1'!$A$6:$M$250,13,FALSE),0)</f>
        <v>0</v>
      </c>
      <c r="M28" s="90">
        <f>_xlfn.IFNA(VLOOKUP(CONCATENATE($M$5,$B28,$C28),LOG!$A$6:$M$250,13,FALSE),0)</f>
        <v>0</v>
      </c>
      <c r="N28" s="90">
        <f>_xlfn.IFNA(VLOOKUP(CONCATENATE($N$5,$B28,$C28),'SER1'!$A$6:$M$163,13,FALSE),0)</f>
        <v>0</v>
      </c>
      <c r="O28" s="90"/>
      <c r="P28" s="90"/>
      <c r="Q28" s="90"/>
      <c r="R28" s="90"/>
      <c r="S28" s="90"/>
      <c r="T28" s="88"/>
      <c r="U28" s="209"/>
      <c r="V28" s="209"/>
      <c r="W28" s="209"/>
      <c r="X28" s="210"/>
      <c r="Y28" s="105"/>
    </row>
    <row r="29" spans="1:25" x14ac:dyDescent="0.25">
      <c r="A29" s="365"/>
      <c r="B29" s="83"/>
      <c r="C29" s="91"/>
      <c r="D29" s="84"/>
      <c r="E29" s="84"/>
      <c r="F29" s="92"/>
      <c r="G29" s="93"/>
      <c r="H29" s="87">
        <f t="shared" si="0"/>
        <v>0</v>
      </c>
      <c r="I29" s="88">
        <f t="shared" si="2"/>
        <v>0</v>
      </c>
      <c r="J29" s="89">
        <f t="shared" si="1"/>
        <v>5</v>
      </c>
      <c r="K29" s="89"/>
      <c r="L29" s="90">
        <f>_xlfn.IFNA(VLOOKUP(CONCATENATE($L$5,$B29,$C29),'BAL1'!$A$6:$M$250,13,FALSE),0)</f>
        <v>0</v>
      </c>
      <c r="M29" s="90">
        <f>_xlfn.IFNA(VLOOKUP(CONCATENATE($M$5,$B29,$C29),LOG!$A$6:$M$250,13,FALSE),0)</f>
        <v>0</v>
      </c>
      <c r="N29" s="90">
        <f>_xlfn.IFNA(VLOOKUP(CONCATENATE($N$5,$B29,$C29),'SER1'!$A$6:$M$163,13,FALSE),0)</f>
        <v>0</v>
      </c>
      <c r="O29" s="90"/>
      <c r="P29" s="90"/>
      <c r="Q29" s="90"/>
      <c r="R29" s="90"/>
      <c r="S29" s="90"/>
      <c r="T29" s="88"/>
      <c r="U29" s="209"/>
      <c r="V29" s="209"/>
      <c r="W29" s="209"/>
      <c r="X29" s="210"/>
      <c r="Y29" s="105"/>
    </row>
    <row r="30" spans="1:25" x14ac:dyDescent="0.25">
      <c r="A30" s="365"/>
      <c r="B30" s="83"/>
      <c r="C30" s="91"/>
      <c r="D30" s="84"/>
      <c r="E30" s="84"/>
      <c r="F30" s="92"/>
      <c r="G30" s="93"/>
      <c r="H30" s="87">
        <f t="shared" si="0"/>
        <v>0</v>
      </c>
      <c r="I30" s="88">
        <f t="shared" si="2"/>
        <v>0</v>
      </c>
      <c r="J30" s="89">
        <f t="shared" si="1"/>
        <v>5</v>
      </c>
      <c r="K30" s="89"/>
      <c r="L30" s="90">
        <f>_xlfn.IFNA(VLOOKUP(CONCATENATE($L$5,$B30,$C30),'BAL1'!$A$6:$M$250,13,FALSE),0)</f>
        <v>0</v>
      </c>
      <c r="M30" s="90">
        <f>_xlfn.IFNA(VLOOKUP(CONCATENATE($M$5,$B30,$C30),LOG!$A$6:$M$250,13,FALSE),0)</f>
        <v>0</v>
      </c>
      <c r="N30" s="90">
        <f>_xlfn.IFNA(VLOOKUP(CONCATENATE($N$5,$B30,$C30),'SER1'!$A$6:$M$163,13,FALSE),0)</f>
        <v>0</v>
      </c>
      <c r="O30" s="90"/>
      <c r="P30" s="90"/>
      <c r="Q30" s="90"/>
      <c r="R30" s="90"/>
      <c r="S30" s="90"/>
      <c r="T30" s="88"/>
      <c r="U30" s="209"/>
      <c r="V30" s="209"/>
      <c r="W30" s="209"/>
      <c r="X30" s="210"/>
      <c r="Y30" s="105"/>
    </row>
    <row r="31" spans="1:25" x14ac:dyDescent="0.25">
      <c r="A31" s="365"/>
      <c r="B31" s="83"/>
      <c r="C31" s="91"/>
      <c r="D31" s="91"/>
      <c r="E31" s="91"/>
      <c r="F31" s="92"/>
      <c r="G31" s="93"/>
      <c r="H31" s="87">
        <f t="shared" si="0"/>
        <v>0</v>
      </c>
      <c r="I31" s="88">
        <f t="shared" si="2"/>
        <v>0</v>
      </c>
      <c r="J31" s="89">
        <f t="shared" si="1"/>
        <v>5</v>
      </c>
      <c r="K31" s="89"/>
      <c r="L31" s="90">
        <f>_xlfn.IFNA(VLOOKUP(CONCATENATE($L$5,$B31,$C31),'BAL1'!$A$6:$M$250,13,FALSE),0)</f>
        <v>0</v>
      </c>
      <c r="M31" s="90">
        <f>_xlfn.IFNA(VLOOKUP(CONCATENATE($M$5,$B31,$C31),LOG!$A$6:$M$250,13,FALSE),0)</f>
        <v>0</v>
      </c>
      <c r="N31" s="90">
        <f>_xlfn.IFNA(VLOOKUP(CONCATENATE($N$5,$B31,$C31),'SER1'!$A$6:$M$163,13,FALSE),0)</f>
        <v>0</v>
      </c>
      <c r="O31" s="90"/>
      <c r="P31" s="90"/>
      <c r="Q31" s="90"/>
      <c r="R31" s="90"/>
      <c r="S31" s="90"/>
      <c r="T31" s="88"/>
      <c r="U31" s="209"/>
      <c r="V31" s="209"/>
      <c r="W31" s="209"/>
      <c r="X31" s="210"/>
      <c r="Y31" s="105"/>
    </row>
    <row r="32" spans="1:25" x14ac:dyDescent="0.25">
      <c r="A32" s="365"/>
      <c r="B32" s="83"/>
      <c r="C32" s="91"/>
      <c r="D32" s="91"/>
      <c r="E32" s="91"/>
      <c r="F32" s="92"/>
      <c r="G32" s="93"/>
      <c r="H32" s="87">
        <f t="shared" si="0"/>
        <v>0</v>
      </c>
      <c r="I32" s="88">
        <f t="shared" si="2"/>
        <v>0</v>
      </c>
      <c r="J32" s="89">
        <f t="shared" si="1"/>
        <v>5</v>
      </c>
      <c r="K32" s="89"/>
      <c r="L32" s="90">
        <f>_xlfn.IFNA(VLOOKUP(CONCATENATE($L$5,$B32,$C32),'BAL1'!$A$6:$M$250,13,FALSE),0)</f>
        <v>0</v>
      </c>
      <c r="M32" s="90">
        <f>_xlfn.IFNA(VLOOKUP(CONCATENATE($M$5,$B32,$C32),LOG!$A$6:$M$250,13,FALSE),0)</f>
        <v>0</v>
      </c>
      <c r="N32" s="90">
        <f>_xlfn.IFNA(VLOOKUP(CONCATENATE($N$5,$B32,$C32),'SER1'!$A$6:$M$163,13,FALSE),0)</f>
        <v>0</v>
      </c>
      <c r="O32" s="90"/>
      <c r="P32" s="90"/>
      <c r="Q32" s="90"/>
      <c r="R32" s="90"/>
      <c r="S32" s="90"/>
      <c r="T32" s="88"/>
      <c r="U32" s="209"/>
      <c r="V32" s="209"/>
      <c r="W32" s="209"/>
      <c r="X32" s="210"/>
      <c r="Y32" s="105"/>
    </row>
    <row r="33" spans="1:25" x14ac:dyDescent="0.25">
      <c r="A33" s="365"/>
      <c r="B33" s="83"/>
      <c r="C33" s="91"/>
      <c r="D33" s="91"/>
      <c r="E33" s="91"/>
      <c r="F33" s="92"/>
      <c r="G33" s="93"/>
      <c r="H33" s="87">
        <f t="shared" si="0"/>
        <v>0</v>
      </c>
      <c r="I33" s="88">
        <f t="shared" si="2"/>
        <v>0</v>
      </c>
      <c r="J33" s="89">
        <f t="shared" si="1"/>
        <v>5</v>
      </c>
      <c r="K33" s="89"/>
      <c r="L33" s="90">
        <f>_xlfn.IFNA(VLOOKUP(CONCATENATE($L$5,$B33,$C33),'BAL1'!$A$6:$M$250,13,FALSE),0)</f>
        <v>0</v>
      </c>
      <c r="M33" s="90">
        <f>_xlfn.IFNA(VLOOKUP(CONCATENATE($M$5,$B33,$C33),LOG!$A$6:$M$250,13,FALSE),0)</f>
        <v>0</v>
      </c>
      <c r="N33" s="90">
        <f>_xlfn.IFNA(VLOOKUP(CONCATENATE($N$5,$B33,$C33),'SER1'!$A$6:$M$163,13,FALSE),0)</f>
        <v>0</v>
      </c>
      <c r="O33" s="90"/>
      <c r="P33" s="90"/>
      <c r="Q33" s="90"/>
      <c r="R33" s="90"/>
      <c r="S33" s="90"/>
      <c r="T33" s="88"/>
      <c r="U33" s="209"/>
      <c r="V33" s="209"/>
      <c r="W33" s="209"/>
      <c r="X33" s="210"/>
      <c r="Y33" s="105"/>
    </row>
    <row r="34" spans="1:25" s="3" customFormat="1" x14ac:dyDescent="0.25">
      <c r="A34" s="365"/>
      <c r="B34" s="83"/>
      <c r="C34" s="91"/>
      <c r="D34" s="91"/>
      <c r="E34" s="91"/>
      <c r="F34" s="92"/>
      <c r="G34" s="93"/>
      <c r="H34" s="87">
        <f t="shared" si="0"/>
        <v>0</v>
      </c>
      <c r="I34" s="88">
        <f t="shared" si="2"/>
        <v>0</v>
      </c>
      <c r="J34" s="89">
        <f t="shared" si="1"/>
        <v>5</v>
      </c>
      <c r="K34" s="89"/>
      <c r="L34" s="90">
        <f>_xlfn.IFNA(VLOOKUP(CONCATENATE($L$5,$B34,$C34),'BAL1'!$A$6:$M$250,13,FALSE),0)</f>
        <v>0</v>
      </c>
      <c r="M34" s="90">
        <f>_xlfn.IFNA(VLOOKUP(CONCATENATE($M$5,$B34,$C34),LOG!$A$6:$M$250,13,FALSE),0)</f>
        <v>0</v>
      </c>
      <c r="N34" s="90">
        <f>_xlfn.IFNA(VLOOKUP(CONCATENATE($N$5,$B34,$C34),'SER1'!$A$6:$M$163,13,FALSE),0)</f>
        <v>0</v>
      </c>
      <c r="O34" s="90"/>
      <c r="P34" s="90"/>
      <c r="Q34" s="90"/>
      <c r="R34" s="90"/>
      <c r="S34" s="90"/>
      <c r="T34" s="88"/>
      <c r="U34" s="209"/>
      <c r="V34" s="209"/>
      <c r="W34" s="209"/>
      <c r="X34" s="210"/>
      <c r="Y34" s="102"/>
    </row>
    <row r="35" spans="1:25" x14ac:dyDescent="0.25">
      <c r="A35" s="365"/>
      <c r="B35" s="83"/>
      <c r="C35" s="91"/>
      <c r="D35" s="91"/>
      <c r="E35" s="91"/>
      <c r="F35" s="92"/>
      <c r="G35" s="93"/>
      <c r="H35" s="87">
        <f t="shared" si="0"/>
        <v>0</v>
      </c>
      <c r="I35" s="88">
        <f t="shared" si="2"/>
        <v>0</v>
      </c>
      <c r="J35" s="89">
        <f t="shared" si="1"/>
        <v>5</v>
      </c>
      <c r="K35" s="89"/>
      <c r="L35" s="90">
        <f>_xlfn.IFNA(VLOOKUP(CONCATENATE($L$5,$B35,$C35),'BAL1'!$A$6:$M$250,13,FALSE),0)</f>
        <v>0</v>
      </c>
      <c r="M35" s="90">
        <f>_xlfn.IFNA(VLOOKUP(CONCATENATE($M$5,$B35,$C35),LOG!$A$6:$M$250,13,FALSE),0)</f>
        <v>0</v>
      </c>
      <c r="N35" s="90">
        <f>_xlfn.IFNA(VLOOKUP(CONCATENATE($N$5,$B35,$C35),'SER1'!$A$6:$M$163,13,FALSE),0)</f>
        <v>0</v>
      </c>
      <c r="O35" s="90"/>
      <c r="P35" s="90"/>
      <c r="Q35" s="90"/>
      <c r="R35" s="90"/>
      <c r="S35" s="90"/>
      <c r="T35" s="88"/>
      <c r="U35" s="209"/>
      <c r="V35" s="209"/>
      <c r="W35" s="209"/>
      <c r="X35" s="210"/>
      <c r="Y35" s="105"/>
    </row>
    <row r="36" spans="1:25" x14ac:dyDescent="0.25">
      <c r="A36" s="365"/>
      <c r="B36" s="83"/>
      <c r="C36" s="91"/>
      <c r="D36" s="91"/>
      <c r="E36" s="91"/>
      <c r="F36" s="92"/>
      <c r="G36" s="93"/>
      <c r="H36" s="87">
        <f t="shared" si="0"/>
        <v>0</v>
      </c>
      <c r="I36" s="88">
        <f t="shared" si="2"/>
        <v>0</v>
      </c>
      <c r="J36" s="89">
        <f t="shared" si="1"/>
        <v>5</v>
      </c>
      <c r="K36" s="89"/>
      <c r="L36" s="90">
        <f>_xlfn.IFNA(VLOOKUP(CONCATENATE($L$5,$B36,$C36),'BAL1'!$A$6:$M$250,13,FALSE),0)</f>
        <v>0</v>
      </c>
      <c r="M36" s="90">
        <f>_xlfn.IFNA(VLOOKUP(CONCATENATE($M$5,$B36,$C36),LOG!$A$6:$M$250,13,FALSE),0)</f>
        <v>0</v>
      </c>
      <c r="N36" s="90">
        <f>_xlfn.IFNA(VLOOKUP(CONCATENATE($N$5,$B36,$C36),'SER1'!$A$6:$M$163,13,FALSE),0)</f>
        <v>0</v>
      </c>
      <c r="O36" s="90"/>
      <c r="P36" s="90"/>
      <c r="Q36" s="90"/>
      <c r="R36" s="90"/>
      <c r="S36" s="90"/>
      <c r="T36" s="88"/>
      <c r="U36" s="209"/>
      <c r="V36" s="209"/>
      <c r="W36" s="209"/>
      <c r="X36" s="210"/>
      <c r="Y36" s="105"/>
    </row>
    <row r="37" spans="1:25" x14ac:dyDescent="0.25">
      <c r="A37" s="365"/>
      <c r="B37" s="83"/>
      <c r="C37" s="91"/>
      <c r="D37" s="91"/>
      <c r="E37" s="91"/>
      <c r="F37" s="92"/>
      <c r="G37" s="93"/>
      <c r="H37" s="87">
        <f t="shared" si="0"/>
        <v>0</v>
      </c>
      <c r="I37" s="88">
        <f t="shared" si="2"/>
        <v>0</v>
      </c>
      <c r="J37" s="89">
        <f t="shared" si="1"/>
        <v>5</v>
      </c>
      <c r="K37" s="89"/>
      <c r="L37" s="90">
        <f>_xlfn.IFNA(VLOOKUP(CONCATENATE($L$5,$B37,$C37),'BAL1'!$A$6:$M$250,13,FALSE),0)</f>
        <v>0</v>
      </c>
      <c r="M37" s="90">
        <f>_xlfn.IFNA(VLOOKUP(CONCATENATE($M$5,$B37,$C37),LOG!$A$6:$M$250,13,FALSE),0)</f>
        <v>0</v>
      </c>
      <c r="N37" s="90">
        <f>_xlfn.IFNA(VLOOKUP(CONCATENATE($N$5,$B37,$C37),'SER1'!$A$6:$M$163,13,FALSE),0)</f>
        <v>0</v>
      </c>
      <c r="O37" s="90"/>
      <c r="P37" s="90"/>
      <c r="Q37" s="90"/>
      <c r="R37" s="90"/>
      <c r="S37" s="90"/>
      <c r="T37" s="88"/>
      <c r="U37" s="209"/>
      <c r="V37" s="209"/>
      <c r="W37" s="209"/>
      <c r="X37" s="210"/>
      <c r="Y37" s="105"/>
    </row>
    <row r="38" spans="1:25" x14ac:dyDescent="0.25">
      <c r="A38" s="365"/>
      <c r="B38" s="83"/>
      <c r="C38" s="91"/>
      <c r="D38" s="84"/>
      <c r="E38" s="84"/>
      <c r="F38" s="92"/>
      <c r="G38" s="93"/>
      <c r="H38" s="87">
        <f t="shared" si="0"/>
        <v>0</v>
      </c>
      <c r="I38" s="88">
        <f t="shared" si="2"/>
        <v>0</v>
      </c>
      <c r="J38" s="89">
        <f t="shared" si="1"/>
        <v>5</v>
      </c>
      <c r="K38" s="89"/>
      <c r="L38" s="90">
        <f>_xlfn.IFNA(VLOOKUP(CONCATENATE($L$5,$B38,$C38),'BAL1'!$A$6:$M$250,13,FALSE),0)</f>
        <v>0</v>
      </c>
      <c r="M38" s="90">
        <f>_xlfn.IFNA(VLOOKUP(CONCATENATE($M$5,$B38,$C38),LOG!$A$6:$M$250,13,FALSE),0)</f>
        <v>0</v>
      </c>
      <c r="N38" s="90">
        <f>_xlfn.IFNA(VLOOKUP(CONCATENATE($N$5,$B38,$C38),'SER1'!$A$6:$M$163,13,FALSE),0)</f>
        <v>0</v>
      </c>
      <c r="O38" s="90"/>
      <c r="P38" s="90"/>
      <c r="Q38" s="90"/>
      <c r="R38" s="90"/>
      <c r="S38" s="90"/>
      <c r="T38" s="88"/>
      <c r="U38" s="209"/>
      <c r="V38" s="209"/>
      <c r="W38" s="209"/>
      <c r="X38" s="210"/>
      <c r="Y38" s="105"/>
    </row>
    <row r="39" spans="1:25" x14ac:dyDescent="0.25">
      <c r="A39" s="365"/>
      <c r="B39" s="83"/>
      <c r="C39" s="91"/>
      <c r="D39" s="91"/>
      <c r="E39" s="91"/>
      <c r="F39" s="92"/>
      <c r="G39" s="93"/>
      <c r="H39" s="87">
        <f t="shared" si="0"/>
        <v>0</v>
      </c>
      <c r="I39" s="88">
        <f t="shared" si="2"/>
        <v>0</v>
      </c>
      <c r="J39" s="89">
        <f t="shared" si="1"/>
        <v>5</v>
      </c>
      <c r="K39" s="89"/>
      <c r="L39" s="90">
        <f>_xlfn.IFNA(VLOOKUP(CONCATENATE($L$5,$B39,$C39),'BAL1'!$A$6:$M$250,13,FALSE),0)</f>
        <v>0</v>
      </c>
      <c r="M39" s="90">
        <f>_xlfn.IFNA(VLOOKUP(CONCATENATE($M$5,$B39,$C39),LOG!$A$6:$M$250,13,FALSE),0)</f>
        <v>0</v>
      </c>
      <c r="N39" s="90">
        <f>_xlfn.IFNA(VLOOKUP(CONCATENATE($N$5,$B39,$C39),'SER1'!$A$6:$M$163,13,FALSE),0)</f>
        <v>0</v>
      </c>
      <c r="O39" s="90"/>
      <c r="P39" s="90"/>
      <c r="Q39" s="90"/>
      <c r="R39" s="90"/>
      <c r="S39" s="90"/>
      <c r="T39" s="88"/>
      <c r="U39" s="209"/>
      <c r="V39" s="209"/>
      <c r="W39" s="209"/>
      <c r="X39" s="210"/>
      <c r="Y39" s="105"/>
    </row>
    <row r="40" spans="1:25" x14ac:dyDescent="0.25">
      <c r="A40" s="365"/>
      <c r="B40" s="83"/>
      <c r="C40" s="91"/>
      <c r="D40" s="91"/>
      <c r="E40" s="91"/>
      <c r="F40" s="92"/>
      <c r="G40" s="93"/>
      <c r="H40" s="87"/>
      <c r="I40" s="88"/>
      <c r="J40" s="89"/>
      <c r="K40" s="89"/>
      <c r="L40" s="90">
        <f>_xlfn.IFNA(VLOOKUP(CONCATENATE($L$5,$B40,$C40),'BAL1'!$A$6:$M$250,13,FALSE),0)</f>
        <v>0</v>
      </c>
      <c r="M40" s="90">
        <f>_xlfn.IFNA(VLOOKUP(CONCATENATE($M$5,$B40,$C40),LOG!$A$6:$M$250,13,FALSE),0)</f>
        <v>0</v>
      </c>
      <c r="N40" s="90">
        <f>_xlfn.IFNA(VLOOKUP(CONCATENATE($N$5,$B40,$C40),'SER1'!$A$6:$M$163,13,FALSE),0)</f>
        <v>0</v>
      </c>
      <c r="O40" s="90"/>
      <c r="P40" s="90"/>
      <c r="Q40" s="90"/>
      <c r="R40" s="90"/>
      <c r="S40" s="90"/>
      <c r="T40" s="88"/>
      <c r="U40" s="209"/>
      <c r="V40" s="209"/>
      <c r="W40" s="209"/>
      <c r="X40" s="210"/>
      <c r="Y40" s="105"/>
    </row>
    <row r="41" spans="1:25" x14ac:dyDescent="0.25">
      <c r="A41" s="365"/>
      <c r="B41" s="83"/>
      <c r="C41" s="91"/>
      <c r="D41" s="91"/>
      <c r="E41" s="91"/>
      <c r="F41" s="92"/>
      <c r="G41" s="93"/>
      <c r="H41" s="87"/>
      <c r="I41" s="88"/>
      <c r="J41" s="89"/>
      <c r="K41" s="89"/>
      <c r="L41" s="90">
        <f>_xlfn.IFNA(VLOOKUP(CONCATENATE($L$5,$B41,$C41),'BAL1'!$A$6:$M$250,13,FALSE),0)</f>
        <v>0</v>
      </c>
      <c r="M41" s="90">
        <f>_xlfn.IFNA(VLOOKUP(CONCATENATE($M$5,$B41,$C41),LOG!$A$6:$M$250,13,FALSE),0)</f>
        <v>0</v>
      </c>
      <c r="N41" s="90">
        <f>_xlfn.IFNA(VLOOKUP(CONCATENATE($N$5,$B41,$C41),'SER1'!$A$6:$M$163,13,FALSE),0)</f>
        <v>0</v>
      </c>
      <c r="O41" s="90"/>
      <c r="P41" s="90"/>
      <c r="Q41" s="90"/>
      <c r="R41" s="90"/>
      <c r="S41" s="90"/>
      <c r="T41" s="88"/>
      <c r="U41" s="209"/>
      <c r="V41" s="209"/>
      <c r="W41" s="209"/>
      <c r="X41" s="210"/>
      <c r="Y41" s="105"/>
    </row>
    <row r="42" spans="1:25" x14ac:dyDescent="0.25">
      <c r="A42" s="365"/>
      <c r="B42" s="83" t="s">
        <v>19</v>
      </c>
      <c r="C42" s="91"/>
      <c r="D42" s="91"/>
      <c r="E42" s="91"/>
      <c r="F42" s="92"/>
      <c r="G42" s="93"/>
      <c r="H42" s="87"/>
      <c r="I42" s="88"/>
      <c r="J42" s="89"/>
      <c r="K42" s="89"/>
      <c r="L42" s="90">
        <f>_xlfn.IFNA(VLOOKUP(CONCATENATE($L$5,$B42,$C42),'BAL1'!$A$6:$M$250,13,FALSE),0)</f>
        <v>0</v>
      </c>
      <c r="M42" s="90">
        <f>_xlfn.IFNA(VLOOKUP(CONCATENATE($M$5,$B42,$C42),LOG!$A$6:$M$250,13,FALSE),0)</f>
        <v>0</v>
      </c>
      <c r="N42" s="90">
        <f>_xlfn.IFNA(VLOOKUP(CONCATENATE($N$5,$B42,$C42),'SER1'!$A$6:$M$163,13,FALSE),0)</f>
        <v>0</v>
      </c>
      <c r="O42" s="90"/>
      <c r="P42" s="90"/>
      <c r="Q42" s="90"/>
      <c r="R42" s="90"/>
      <c r="S42" s="90"/>
      <c r="T42" s="88"/>
      <c r="U42" s="209"/>
      <c r="V42" s="209"/>
      <c r="W42" s="209"/>
      <c r="X42" s="210"/>
      <c r="Y42" s="105"/>
    </row>
    <row r="43" spans="1:25" x14ac:dyDescent="0.25">
      <c r="A43" s="365"/>
      <c r="B43" s="83" t="s">
        <v>19</v>
      </c>
      <c r="C43" s="91"/>
      <c r="D43" s="91"/>
      <c r="E43" s="91"/>
      <c r="F43" s="92"/>
      <c r="G43" s="93"/>
      <c r="H43" s="87"/>
      <c r="I43" s="88"/>
      <c r="J43" s="89"/>
      <c r="K43" s="89"/>
      <c r="L43" s="90">
        <f>_xlfn.IFNA(VLOOKUP(CONCATENATE($L$5,$B43,$C43),'BAL1'!$A$6:$M$250,13,FALSE),0)</f>
        <v>0</v>
      </c>
      <c r="M43" s="90">
        <f>_xlfn.IFNA(VLOOKUP(CONCATENATE($M$5,$B43,$C43),LOG!$A$6:$M$250,13,FALSE),0)</f>
        <v>0</v>
      </c>
      <c r="N43" s="273">
        <f>_xlfn.IFNA(VLOOKUP(CONCATENATE($N$5,$B43,$C43),Spare2!$A$6:$M$250,13,FALSE),0)</f>
        <v>0</v>
      </c>
      <c r="O43" s="90"/>
      <c r="P43" s="90"/>
      <c r="Q43" s="90"/>
      <c r="R43" s="90"/>
      <c r="S43" s="90"/>
      <c r="T43" s="88"/>
      <c r="U43" s="209"/>
      <c r="V43" s="209"/>
      <c r="W43" s="209"/>
      <c r="X43" s="210"/>
      <c r="Y43" s="105"/>
    </row>
    <row r="44" spans="1:25" x14ac:dyDescent="0.25">
      <c r="A44" s="365"/>
      <c r="B44" s="83" t="s">
        <v>19</v>
      </c>
      <c r="C44" s="91"/>
      <c r="D44" s="91"/>
      <c r="E44" s="91"/>
      <c r="F44" s="92"/>
      <c r="G44" s="93"/>
      <c r="H44" s="87"/>
      <c r="I44" s="88"/>
      <c r="J44" s="89"/>
      <c r="K44" s="89"/>
      <c r="L44" s="90">
        <f>_xlfn.IFNA(VLOOKUP(CONCATENATE($L$5,$B44,$C44),LOG!$A$6:$M$250,13,FALSE),0)</f>
        <v>0</v>
      </c>
      <c r="M44" s="90">
        <f>_xlfn.IFNA(VLOOKUP(CONCATENATE($M$5,$B44,$C44),Spare2!$A$6:$M$250,13,FALSE),0)</f>
        <v>0</v>
      </c>
      <c r="N44" s="90"/>
      <c r="O44" s="90"/>
      <c r="P44" s="90"/>
      <c r="Q44" s="90"/>
      <c r="R44" s="90"/>
      <c r="S44" s="90"/>
      <c r="T44" s="88"/>
      <c r="U44" s="209"/>
      <c r="V44" s="209"/>
      <c r="W44" s="209"/>
      <c r="X44" s="210"/>
      <c r="Y44" s="105"/>
    </row>
    <row r="45" spans="1:25" x14ac:dyDescent="0.25">
      <c r="A45" s="365"/>
      <c r="B45" s="83" t="s">
        <v>19</v>
      </c>
      <c r="C45" s="91"/>
      <c r="D45" s="91"/>
      <c r="E45" s="91"/>
      <c r="F45" s="92"/>
      <c r="G45" s="93"/>
      <c r="H45" s="87"/>
      <c r="I45" s="88"/>
      <c r="J45" s="89"/>
      <c r="K45" s="89"/>
      <c r="L45" s="90">
        <f>_xlfn.IFNA(VLOOKUP(CONCATENATE($L$5,$B45,$C45),LOG!$A$6:$M$250,13,FALSE),0)</f>
        <v>0</v>
      </c>
      <c r="M45" s="90">
        <f>_xlfn.IFNA(VLOOKUP(CONCATENATE($M$5,$B45,$C45),Spare2!$A$6:$M$250,13,FALSE),0)</f>
        <v>0</v>
      </c>
      <c r="N45" s="90"/>
      <c r="O45" s="90"/>
      <c r="P45" s="90"/>
      <c r="Q45" s="90"/>
      <c r="R45" s="90"/>
      <c r="S45" s="90"/>
      <c r="T45" s="88"/>
      <c r="U45" s="209"/>
      <c r="V45" s="209"/>
      <c r="W45" s="209"/>
      <c r="X45" s="210"/>
      <c r="Y45" s="105"/>
    </row>
    <row r="46" spans="1:25" x14ac:dyDescent="0.25">
      <c r="A46" s="365"/>
      <c r="B46" s="83" t="s">
        <v>19</v>
      </c>
      <c r="C46" s="91"/>
      <c r="D46" s="91"/>
      <c r="E46" s="91"/>
      <c r="F46" s="92"/>
      <c r="G46" s="93"/>
      <c r="H46" s="87"/>
      <c r="I46" s="88"/>
      <c r="J46" s="89"/>
      <c r="K46" s="327"/>
      <c r="L46" s="172">
        <f>_xlfn.IFNA(VLOOKUP(CONCATENATE($L$5,$B46,$C46),LOG!$A$6:$M$250,13,FALSE),0)</f>
        <v>0</v>
      </c>
      <c r="M46" s="90">
        <f>_xlfn.IFNA(VLOOKUP(CONCATENATE($M$5,$B46,$C46),Spare2!$A$6:$M$250,13,FALSE),0)</f>
        <v>0</v>
      </c>
      <c r="N46" s="90"/>
      <c r="O46" s="90"/>
      <c r="P46" s="90"/>
      <c r="Q46" s="90"/>
      <c r="R46" s="90"/>
      <c r="S46" s="90"/>
      <c r="T46" s="88"/>
      <c r="U46" s="209"/>
      <c r="V46" s="209"/>
      <c r="W46" s="209"/>
      <c r="X46" s="210"/>
      <c r="Y46" s="105"/>
    </row>
    <row r="47" spans="1:25" x14ac:dyDescent="0.25">
      <c r="A47" s="365"/>
      <c r="B47" s="83" t="s">
        <v>19</v>
      </c>
      <c r="C47" s="91"/>
      <c r="D47" s="84"/>
      <c r="E47" s="84"/>
      <c r="F47" s="92"/>
      <c r="G47" s="93"/>
      <c r="H47" s="87"/>
      <c r="I47" s="88"/>
      <c r="J47" s="89"/>
      <c r="K47" s="327"/>
      <c r="L47" s="172">
        <f>_xlfn.IFNA(VLOOKUP(CONCATENATE($L$5,$B47,$C47),LOG!$A$6:$M$250,13,FALSE),0)</f>
        <v>0</v>
      </c>
      <c r="M47" s="90">
        <f>_xlfn.IFNA(VLOOKUP(CONCATENATE($M$5,$B47,$C47),Spare2!$A$6:$M$250,13,FALSE),0)</f>
        <v>0</v>
      </c>
      <c r="N47" s="90"/>
      <c r="O47" s="90"/>
      <c r="P47" s="90"/>
      <c r="Q47" s="90"/>
      <c r="R47" s="90"/>
      <c r="S47" s="90"/>
      <c r="T47" s="209"/>
      <c r="U47" s="209"/>
      <c r="V47" s="209"/>
      <c r="W47" s="209"/>
      <c r="X47" s="210"/>
      <c r="Y47" s="105"/>
    </row>
    <row r="48" spans="1:25" x14ac:dyDescent="0.25">
      <c r="A48" s="365"/>
      <c r="B48" s="83" t="s">
        <v>19</v>
      </c>
      <c r="C48" s="91"/>
      <c r="D48" s="91"/>
      <c r="E48" s="91"/>
      <c r="F48" s="92"/>
      <c r="G48" s="93"/>
      <c r="H48" s="87"/>
      <c r="I48" s="88"/>
      <c r="J48" s="89"/>
      <c r="K48" s="327"/>
      <c r="L48" s="172">
        <f>_xlfn.IFNA(VLOOKUP(CONCATENATE($L$5,$B48,$C48),LOG!$A$6:$M$250,13,FALSE),0)</f>
        <v>0</v>
      </c>
      <c r="M48" s="90">
        <f>_xlfn.IFNA(VLOOKUP(CONCATENATE($M$5,$B48,$C48),Spare2!$A$6:$M$250,13,FALSE),0)</f>
        <v>0</v>
      </c>
      <c r="N48" s="90"/>
      <c r="O48" s="90"/>
      <c r="P48" s="90"/>
      <c r="Q48" s="90"/>
      <c r="R48" s="90"/>
      <c r="S48" s="90"/>
      <c r="T48" s="206"/>
      <c r="U48" s="209"/>
      <c r="V48" s="209"/>
      <c r="W48" s="209"/>
      <c r="X48" s="210"/>
      <c r="Y48" s="105"/>
    </row>
    <row r="49" spans="1:25" x14ac:dyDescent="0.25">
      <c r="A49" s="365"/>
      <c r="B49" s="83" t="s">
        <v>19</v>
      </c>
      <c r="C49" s="91"/>
      <c r="D49" s="91"/>
      <c r="E49" s="91"/>
      <c r="F49" s="92"/>
      <c r="G49" s="93"/>
      <c r="H49" s="87"/>
      <c r="I49" s="88"/>
      <c r="J49" s="89"/>
      <c r="K49" s="327"/>
      <c r="L49" s="172">
        <f>_xlfn.IFNA(VLOOKUP(CONCATENATE($L$5,$B49,$C49),LOG!$A$6:$M$250,13,FALSE),0)</f>
        <v>0</v>
      </c>
      <c r="M49" s="90">
        <f>_xlfn.IFNA(VLOOKUP(CONCATENATE($M$5,$B49,$C49),Spare2!$A$6:$M$250,13,FALSE),0)</f>
        <v>0</v>
      </c>
      <c r="N49" s="90"/>
      <c r="O49" s="90"/>
      <c r="P49" s="90"/>
      <c r="Q49" s="90"/>
      <c r="R49" s="90"/>
      <c r="S49" s="90"/>
      <c r="T49" s="206"/>
      <c r="U49" s="209"/>
      <c r="V49" s="209"/>
      <c r="W49" s="209"/>
      <c r="X49" s="210"/>
      <c r="Y49" s="105"/>
    </row>
    <row r="50" spans="1:25" x14ac:dyDescent="0.25">
      <c r="A50" s="365"/>
      <c r="B50" s="83" t="s">
        <v>19</v>
      </c>
      <c r="C50" s="91"/>
      <c r="D50" s="91"/>
      <c r="E50" s="91"/>
      <c r="F50" s="92"/>
      <c r="G50" s="93"/>
      <c r="H50" s="87"/>
      <c r="I50" s="88"/>
      <c r="J50" s="89"/>
      <c r="K50" s="327"/>
      <c r="L50" s="172">
        <f>_xlfn.IFNA(VLOOKUP(CONCATENATE($L$5,$B50,$C50),LOG!$A$6:$M$250,13,FALSE),0)</f>
        <v>0</v>
      </c>
      <c r="M50" s="90">
        <f>_xlfn.IFNA(VLOOKUP(CONCATENATE($M$5,$B50,$C50),Spare2!$A$6:$M$250,13,FALSE),0)</f>
        <v>0</v>
      </c>
      <c r="N50" s="90"/>
      <c r="O50" s="90"/>
      <c r="P50" s="90"/>
      <c r="Q50" s="90"/>
      <c r="R50" s="90"/>
      <c r="S50" s="90"/>
      <c r="T50" s="206"/>
      <c r="U50" s="209"/>
      <c r="V50" s="209"/>
      <c r="W50" s="209"/>
      <c r="X50" s="210"/>
      <c r="Y50" s="105"/>
    </row>
    <row r="51" spans="1:25" x14ac:dyDescent="0.25">
      <c r="A51" s="365"/>
      <c r="B51" s="83" t="s">
        <v>19</v>
      </c>
      <c r="C51" s="91"/>
      <c r="D51" s="91"/>
      <c r="E51" s="91"/>
      <c r="F51" s="92"/>
      <c r="G51" s="93"/>
      <c r="H51" s="87"/>
      <c r="I51" s="88"/>
      <c r="J51" s="89"/>
      <c r="K51" s="327"/>
      <c r="L51" s="172">
        <f>_xlfn.IFNA(VLOOKUP(CONCATENATE($L$5,$B51,$C51),LOG!$A$6:$M$250,13,FALSE),0)</f>
        <v>0</v>
      </c>
      <c r="M51" s="90">
        <f>_xlfn.IFNA(VLOOKUP(CONCATENATE($M$5,$B51,$C51),Spare2!$A$6:$M$250,13,FALSE),0)</f>
        <v>0</v>
      </c>
      <c r="N51" s="90"/>
      <c r="O51" s="90"/>
      <c r="P51" s="90"/>
      <c r="Q51" s="90"/>
      <c r="R51" s="90"/>
      <c r="S51" s="90"/>
      <c r="T51" s="206"/>
      <c r="U51" s="209"/>
      <c r="V51" s="209"/>
      <c r="W51" s="209"/>
      <c r="X51" s="210"/>
      <c r="Y51" s="105"/>
    </row>
    <row r="52" spans="1:25" x14ac:dyDescent="0.25">
      <c r="A52" s="365"/>
      <c r="B52" s="83" t="s">
        <v>19</v>
      </c>
      <c r="C52" s="91"/>
      <c r="D52" s="91"/>
      <c r="E52" s="91"/>
      <c r="F52" s="92"/>
      <c r="G52" s="93"/>
      <c r="H52" s="87"/>
      <c r="I52" s="88"/>
      <c r="J52" s="89"/>
      <c r="K52" s="327"/>
      <c r="L52" s="172">
        <f>_xlfn.IFNA(VLOOKUP(CONCATENATE($L$5,$B52,$C52),LOG!$A$6:$M$250,13,FALSE),0)</f>
        <v>0</v>
      </c>
      <c r="M52" s="90">
        <f>_xlfn.IFNA(VLOOKUP(CONCATENATE($M$5,$B52,$C52),Spare2!$A$6:$M$250,13,FALSE),0)</f>
        <v>0</v>
      </c>
      <c r="N52" s="90"/>
      <c r="O52" s="90"/>
      <c r="P52" s="90"/>
      <c r="Q52" s="90"/>
      <c r="R52" s="90"/>
      <c r="S52" s="90"/>
      <c r="T52" s="205"/>
      <c r="U52" s="209"/>
      <c r="V52" s="209"/>
      <c r="W52" s="209"/>
      <c r="X52" s="210"/>
      <c r="Y52" s="105"/>
    </row>
    <row r="53" spans="1:25" x14ac:dyDescent="0.25">
      <c r="A53" s="365"/>
      <c r="B53" s="83" t="s">
        <v>19</v>
      </c>
      <c r="C53" s="91"/>
      <c r="D53" s="91"/>
      <c r="E53" s="91"/>
      <c r="F53" s="92"/>
      <c r="G53" s="93"/>
      <c r="H53" s="87"/>
      <c r="I53" s="88"/>
      <c r="J53" s="89"/>
      <c r="K53" s="327"/>
      <c r="L53" s="172">
        <f>_xlfn.IFNA(VLOOKUP(CONCATENATE($L$5,$B53,$C53),LOG!$A$6:$M$250,13,FALSE),0)</f>
        <v>0</v>
      </c>
      <c r="M53" s="90">
        <f>_xlfn.IFNA(VLOOKUP(CONCATENATE($M$5,$B53,$C53),Spare2!$A$6:$M$250,13,FALSE),0)</f>
        <v>0</v>
      </c>
      <c r="N53" s="90"/>
      <c r="O53" s="90"/>
      <c r="P53" s="90"/>
      <c r="Q53" s="90"/>
      <c r="R53" s="90"/>
      <c r="S53" s="90"/>
      <c r="T53" s="205"/>
      <c r="U53" s="209"/>
      <c r="V53" s="209"/>
      <c r="W53" s="209"/>
      <c r="X53" s="210"/>
      <c r="Y53" s="105"/>
    </row>
    <row r="54" spans="1:25" x14ac:dyDescent="0.25">
      <c r="A54" s="365"/>
      <c r="B54" s="83" t="s">
        <v>19</v>
      </c>
      <c r="C54" s="91"/>
      <c r="D54" s="84"/>
      <c r="E54" s="84"/>
      <c r="F54" s="92"/>
      <c r="G54" s="93"/>
      <c r="H54" s="87"/>
      <c r="I54" s="88"/>
      <c r="J54" s="89"/>
      <c r="K54" s="327"/>
      <c r="L54" s="172">
        <f>_xlfn.IFNA(VLOOKUP(CONCATENATE($L$5,$B54,$C54),LOG!$A$6:$M$250,13,FALSE),0)</f>
        <v>0</v>
      </c>
      <c r="M54" s="90">
        <f>_xlfn.IFNA(VLOOKUP(CONCATENATE($M$5,$B54,$C54),Spare2!$A$6:$M$250,13,FALSE),0)</f>
        <v>0</v>
      </c>
      <c r="N54" s="90"/>
      <c r="O54" s="90"/>
      <c r="P54" s="90"/>
      <c r="Q54" s="90"/>
      <c r="R54" s="90"/>
      <c r="S54" s="90"/>
      <c r="T54" s="205"/>
      <c r="U54" s="209"/>
      <c r="V54" s="209"/>
      <c r="W54" s="209"/>
      <c r="X54" s="210"/>
      <c r="Y54" s="105"/>
    </row>
    <row r="55" spans="1:25" x14ac:dyDescent="0.25">
      <c r="A55" s="365"/>
      <c r="B55" s="83" t="s">
        <v>19</v>
      </c>
      <c r="C55" s="91"/>
      <c r="D55" s="84"/>
      <c r="E55" s="84"/>
      <c r="F55" s="92"/>
      <c r="G55" s="93"/>
      <c r="H55" s="87"/>
      <c r="I55" s="88"/>
      <c r="J55" s="89"/>
      <c r="K55" s="327"/>
      <c r="L55" s="172">
        <f>_xlfn.IFNA(VLOOKUP(CONCATENATE($L$5,$B55,$C55),LOG!$A$6:$M$250,13,FALSE),0)</f>
        <v>0</v>
      </c>
      <c r="M55" s="90">
        <f>_xlfn.IFNA(VLOOKUP(CONCATENATE($M$5,$B55,$C55),Spare2!$A$6:$M$250,13,FALSE),0)</f>
        <v>0</v>
      </c>
      <c r="N55" s="90"/>
      <c r="O55" s="90"/>
      <c r="P55" s="90"/>
      <c r="Q55" s="90"/>
      <c r="R55" s="90"/>
      <c r="S55" s="90"/>
      <c r="T55" s="205"/>
      <c r="U55" s="209"/>
      <c r="V55" s="209"/>
      <c r="W55" s="209"/>
      <c r="X55" s="210"/>
      <c r="Y55" s="105"/>
    </row>
    <row r="56" spans="1:25" x14ac:dyDescent="0.25">
      <c r="A56" s="365"/>
      <c r="B56" s="83" t="s">
        <v>19</v>
      </c>
      <c r="C56" s="91"/>
      <c r="D56" s="91"/>
      <c r="E56" s="91"/>
      <c r="F56" s="92"/>
      <c r="G56" s="93"/>
      <c r="H56" s="87"/>
      <c r="I56" s="88"/>
      <c r="J56" s="89"/>
      <c r="K56" s="327"/>
      <c r="L56" s="172">
        <f>_xlfn.IFNA(VLOOKUP(CONCATENATE($L$5,$B56,$C56),LOG!$A$6:$M$250,13,FALSE),0)</f>
        <v>0</v>
      </c>
      <c r="M56" s="90">
        <f>_xlfn.IFNA(VLOOKUP(CONCATENATE($M$5,$B56,$C56),Spare2!$A$6:$M$250,13,FALSE),0)</f>
        <v>0</v>
      </c>
      <c r="N56" s="90"/>
      <c r="O56" s="90"/>
      <c r="P56" s="90"/>
      <c r="Q56" s="90"/>
      <c r="R56" s="90"/>
      <c r="S56" s="90"/>
      <c r="T56" s="206"/>
      <c r="U56" s="209"/>
      <c r="V56" s="209"/>
      <c r="W56" s="209"/>
      <c r="X56" s="210"/>
      <c r="Y56" s="105"/>
    </row>
    <row r="57" spans="1:25" x14ac:dyDescent="0.25">
      <c r="A57" s="365"/>
      <c r="B57" s="83" t="s">
        <v>19</v>
      </c>
      <c r="C57" s="91"/>
      <c r="D57" s="91"/>
      <c r="E57" s="91"/>
      <c r="F57" s="92"/>
      <c r="G57" s="93"/>
      <c r="H57" s="87"/>
      <c r="I57" s="88"/>
      <c r="J57" s="89"/>
      <c r="K57" s="327"/>
      <c r="L57" s="172">
        <f>_xlfn.IFNA(VLOOKUP(CONCATENATE($L$5,$B57,$C57),LOG!$A$6:$M$250,13,FALSE),0)</f>
        <v>0</v>
      </c>
      <c r="M57" s="90">
        <f>_xlfn.IFNA(VLOOKUP(CONCATENATE($M$5,$B57,$C57),Spare2!$A$6:$M$250,13,FALSE),0)</f>
        <v>0</v>
      </c>
      <c r="N57" s="90"/>
      <c r="O57" s="90"/>
      <c r="P57" s="90"/>
      <c r="Q57" s="90"/>
      <c r="R57" s="90"/>
      <c r="S57" s="90"/>
      <c r="T57" s="206"/>
      <c r="U57" s="209"/>
      <c r="V57" s="209"/>
      <c r="W57" s="209"/>
      <c r="X57" s="210"/>
      <c r="Y57" s="105"/>
    </row>
    <row r="58" spans="1:25" x14ac:dyDescent="0.25">
      <c r="A58" s="365"/>
      <c r="B58" s="83" t="s">
        <v>19</v>
      </c>
      <c r="C58" s="91"/>
      <c r="D58" s="91"/>
      <c r="E58" s="91"/>
      <c r="F58" s="92"/>
      <c r="G58" s="93"/>
      <c r="H58" s="87"/>
      <c r="I58" s="88"/>
      <c r="J58" s="89"/>
      <c r="K58" s="327"/>
      <c r="L58" s="172">
        <f>_xlfn.IFNA(VLOOKUP(CONCATENATE($L$5,$B58,$C58),LOG!$A$6:$M$250,13,FALSE),0)</f>
        <v>0</v>
      </c>
      <c r="M58" s="90">
        <f>_xlfn.IFNA(VLOOKUP(CONCATENATE($M$5,$B58,$C58),Spare2!$A$6:$M$250,13,FALSE),0)</f>
        <v>0</v>
      </c>
      <c r="N58" s="90"/>
      <c r="O58" s="90"/>
      <c r="P58" s="90"/>
      <c r="Q58" s="90"/>
      <c r="R58" s="90"/>
      <c r="S58" s="90"/>
      <c r="T58" s="206"/>
      <c r="U58" s="209"/>
      <c r="V58" s="209"/>
      <c r="W58" s="209"/>
      <c r="X58" s="210"/>
      <c r="Y58" s="105"/>
    </row>
    <row r="59" spans="1:25" s="3" customFormat="1" x14ac:dyDescent="0.25">
      <c r="A59" s="365"/>
      <c r="B59" s="83" t="s">
        <v>19</v>
      </c>
      <c r="C59" s="91"/>
      <c r="D59" s="91"/>
      <c r="E59" s="91"/>
      <c r="F59" s="92"/>
      <c r="G59" s="93"/>
      <c r="H59" s="87"/>
      <c r="I59" s="88"/>
      <c r="J59" s="89"/>
      <c r="K59" s="327"/>
      <c r="L59" s="172">
        <f>_xlfn.IFNA(VLOOKUP(CONCATENATE($L$5,$B59,$C59),LOG!$A$6:$M$250,13,FALSE),0)</f>
        <v>0</v>
      </c>
      <c r="M59" s="90">
        <f>_xlfn.IFNA(VLOOKUP(CONCATENATE($M$5,$B59,$C59),Spare2!$A$6:$M$250,13,FALSE),0)</f>
        <v>0</v>
      </c>
      <c r="N59" s="90"/>
      <c r="O59" s="90"/>
      <c r="P59" s="90"/>
      <c r="Q59" s="90"/>
      <c r="R59" s="90"/>
      <c r="S59" s="90"/>
      <c r="T59" s="205"/>
      <c r="U59" s="206"/>
      <c r="V59" s="206"/>
      <c r="W59" s="206"/>
      <c r="X59" s="208"/>
      <c r="Y59" s="102"/>
    </row>
    <row r="60" spans="1:25" x14ac:dyDescent="0.25">
      <c r="A60" s="365"/>
      <c r="B60" s="83" t="s">
        <v>19</v>
      </c>
      <c r="C60" s="91"/>
      <c r="D60" s="91"/>
      <c r="E60" s="91"/>
      <c r="F60" s="92"/>
      <c r="G60" s="93"/>
      <c r="H60" s="87"/>
      <c r="I60" s="88"/>
      <c r="J60" s="89"/>
      <c r="K60" s="327"/>
      <c r="L60" s="172">
        <f>_xlfn.IFNA(VLOOKUP(CONCATENATE($L$5,$B60,$C60),LOG!$A$6:$M$250,13,FALSE),0)</f>
        <v>0</v>
      </c>
      <c r="M60" s="90">
        <f>_xlfn.IFNA(VLOOKUP(CONCATENATE($M$5,$B60,$C60),Spare2!$A$6:$M$250,13,FALSE),0)</f>
        <v>0</v>
      </c>
      <c r="N60" s="90"/>
      <c r="O60" s="90"/>
      <c r="P60" s="90"/>
      <c r="Q60" s="90"/>
      <c r="R60" s="90"/>
      <c r="S60" s="90"/>
      <c r="T60" s="205"/>
      <c r="U60" s="209"/>
      <c r="V60" s="209"/>
      <c r="W60" s="209"/>
      <c r="X60" s="210"/>
      <c r="Y60" s="105"/>
    </row>
    <row r="61" spans="1:25" x14ac:dyDescent="0.25">
      <c r="A61" s="365"/>
      <c r="B61" s="83" t="s">
        <v>19</v>
      </c>
      <c r="C61" s="91"/>
      <c r="D61" s="91"/>
      <c r="E61" s="91"/>
      <c r="F61" s="92"/>
      <c r="G61" s="93"/>
      <c r="H61" s="87"/>
      <c r="I61" s="88"/>
      <c r="J61" s="89"/>
      <c r="K61" s="327"/>
      <c r="L61" s="172">
        <f>_xlfn.IFNA(VLOOKUP(CONCATENATE($L$5,$B61,$C61),LOG!$A$6:$M$250,13,FALSE),0)</f>
        <v>0</v>
      </c>
      <c r="M61" s="90">
        <f>_xlfn.IFNA(VLOOKUP(CONCATENATE($M$5,$B61,$C61),Spare2!$A$6:$M$250,13,FALSE),0)</f>
        <v>0</v>
      </c>
      <c r="N61" s="90"/>
      <c r="O61" s="90"/>
      <c r="P61" s="90"/>
      <c r="Q61" s="90"/>
      <c r="R61" s="90"/>
      <c r="S61" s="90"/>
      <c r="T61" s="205"/>
      <c r="U61" s="209"/>
      <c r="V61" s="209"/>
      <c r="W61" s="209"/>
      <c r="X61" s="210"/>
      <c r="Y61" s="105"/>
    </row>
    <row r="62" spans="1:25" x14ac:dyDescent="0.25">
      <c r="A62" s="365"/>
      <c r="B62" s="83" t="s">
        <v>19</v>
      </c>
      <c r="C62" s="91"/>
      <c r="D62" s="91"/>
      <c r="E62" s="91"/>
      <c r="F62" s="92"/>
      <c r="G62" s="93"/>
      <c r="H62" s="87"/>
      <c r="I62" s="88"/>
      <c r="J62" s="89"/>
      <c r="K62" s="327"/>
      <c r="L62" s="172">
        <f>_xlfn.IFNA(VLOOKUP(CONCATENATE($L$5,$B62,$C62),LOG!$A$6:$M$250,13,FALSE),0)</f>
        <v>0</v>
      </c>
      <c r="M62" s="90">
        <f>_xlfn.IFNA(VLOOKUP(CONCATENATE($M$5,$B62,$C62),Spare2!$A$6:$M$250,13,FALSE),0)</f>
        <v>0</v>
      </c>
      <c r="N62" s="90"/>
      <c r="O62" s="90"/>
      <c r="P62" s="90"/>
      <c r="Q62" s="90"/>
      <c r="R62" s="90"/>
      <c r="S62" s="90"/>
      <c r="T62" s="205"/>
      <c r="U62" s="209"/>
      <c r="V62" s="209"/>
      <c r="W62" s="209"/>
      <c r="X62" s="210"/>
      <c r="Y62" s="105"/>
    </row>
    <row r="63" spans="1:25" x14ac:dyDescent="0.25">
      <c r="A63" s="365"/>
      <c r="B63" s="83" t="s">
        <v>19</v>
      </c>
      <c r="C63" s="91"/>
      <c r="D63" s="84"/>
      <c r="E63" s="84"/>
      <c r="F63" s="92"/>
      <c r="G63" s="93"/>
      <c r="H63" s="87"/>
      <c r="I63" s="88"/>
      <c r="J63" s="89"/>
      <c r="K63" s="327"/>
      <c r="L63" s="172">
        <f>_xlfn.IFNA(VLOOKUP(CONCATENATE($L$5,$B63,$C63),LOG!$A$6:$M$250,13,FALSE),0)</f>
        <v>0</v>
      </c>
      <c r="M63" s="90">
        <f>_xlfn.IFNA(VLOOKUP(CONCATENATE($M$5,$B63,$C63),Spare2!$A$6:$M$250,13,FALSE),0)</f>
        <v>0</v>
      </c>
      <c r="N63" s="90"/>
      <c r="O63" s="90"/>
      <c r="P63" s="90"/>
      <c r="Q63" s="90"/>
      <c r="R63" s="90"/>
      <c r="S63" s="90"/>
      <c r="T63" s="205"/>
      <c r="U63" s="209"/>
      <c r="V63" s="209"/>
      <c r="W63" s="209"/>
      <c r="X63" s="210"/>
      <c r="Y63" s="105"/>
    </row>
    <row r="64" spans="1:25" x14ac:dyDescent="0.25">
      <c r="A64" s="365"/>
      <c r="B64" s="83" t="s">
        <v>19</v>
      </c>
      <c r="C64" s="91"/>
      <c r="D64" s="91"/>
      <c r="E64" s="91"/>
      <c r="F64" s="92"/>
      <c r="G64" s="93"/>
      <c r="H64" s="87"/>
      <c r="I64" s="88"/>
      <c r="J64" s="89"/>
      <c r="K64" s="327"/>
      <c r="L64" s="172">
        <f>_xlfn.IFNA(VLOOKUP(CONCATENATE($L$5,$B64,$C64),LOG!$A$6:$M$250,13,FALSE),0)</f>
        <v>0</v>
      </c>
      <c r="M64" s="90">
        <f>_xlfn.IFNA(VLOOKUP(CONCATENATE($M$5,$B64,$C64),Spare2!$A$6:$M$250,13,FALSE),0)</f>
        <v>0</v>
      </c>
      <c r="N64" s="90"/>
      <c r="O64" s="90"/>
      <c r="P64" s="90"/>
      <c r="Q64" s="90"/>
      <c r="R64" s="90"/>
      <c r="S64" s="90"/>
      <c r="T64" s="205"/>
      <c r="U64" s="209"/>
      <c r="V64" s="209"/>
      <c r="W64" s="209"/>
      <c r="X64" s="210"/>
      <c r="Y64" s="105"/>
    </row>
    <row r="65" spans="1:25" x14ac:dyDescent="0.25">
      <c r="A65" s="365"/>
      <c r="B65" s="83" t="s">
        <v>19</v>
      </c>
      <c r="C65" s="91"/>
      <c r="D65" s="91"/>
      <c r="E65" s="91"/>
      <c r="F65" s="92"/>
      <c r="G65" s="93"/>
      <c r="H65" s="87"/>
      <c r="I65" s="88"/>
      <c r="J65" s="89"/>
      <c r="K65" s="327"/>
      <c r="L65" s="172">
        <f>_xlfn.IFNA(VLOOKUP(CONCATENATE($L$5,$B65,$C65),LOG!$A$6:$M$250,13,FALSE),0)</f>
        <v>0</v>
      </c>
      <c r="M65" s="90">
        <f>_xlfn.IFNA(VLOOKUP(CONCATENATE($M$5,$B65,$C65),Spare2!$A$6:$M$250,13,FALSE),0)</f>
        <v>0</v>
      </c>
      <c r="N65" s="90"/>
      <c r="O65" s="90"/>
      <c r="P65" s="90"/>
      <c r="Q65" s="90"/>
      <c r="R65" s="90"/>
      <c r="S65" s="90"/>
      <c r="T65" s="206"/>
      <c r="U65" s="209"/>
      <c r="V65" s="209"/>
      <c r="W65" s="209"/>
      <c r="X65" s="210"/>
      <c r="Y65" s="105"/>
    </row>
    <row r="66" spans="1:25" x14ac:dyDescent="0.25">
      <c r="A66" s="365"/>
      <c r="B66" s="83" t="s">
        <v>19</v>
      </c>
      <c r="C66" s="91"/>
      <c r="D66" s="91"/>
      <c r="E66" s="91"/>
      <c r="F66" s="92"/>
      <c r="G66" s="93"/>
      <c r="H66" s="87"/>
      <c r="I66" s="88"/>
      <c r="J66" s="89"/>
      <c r="K66" s="327"/>
      <c r="L66" s="172">
        <f>_xlfn.IFNA(VLOOKUP(CONCATENATE($L$5,$B66,$C66),LOG!$A$6:$M$250,13,FALSE),0)</f>
        <v>0</v>
      </c>
      <c r="M66" s="90">
        <f>_xlfn.IFNA(VLOOKUP(CONCATENATE($M$5,$B66,$C66),Spare2!$A$6:$M$250,13,FALSE),0)</f>
        <v>0</v>
      </c>
      <c r="N66" s="90"/>
      <c r="O66" s="90"/>
      <c r="P66" s="90"/>
      <c r="Q66" s="90"/>
      <c r="R66" s="90"/>
      <c r="S66" s="90"/>
      <c r="T66" s="205"/>
      <c r="U66" s="209"/>
      <c r="V66" s="209"/>
      <c r="W66" s="209"/>
      <c r="X66" s="210"/>
      <c r="Y66" s="105"/>
    </row>
    <row r="67" spans="1:25" x14ac:dyDescent="0.25">
      <c r="A67" s="365"/>
      <c r="B67" s="83" t="s">
        <v>19</v>
      </c>
      <c r="C67" s="91"/>
      <c r="D67" s="91"/>
      <c r="E67" s="91"/>
      <c r="F67" s="92"/>
      <c r="G67" s="93"/>
      <c r="H67" s="87"/>
      <c r="I67" s="88"/>
      <c r="J67" s="89"/>
      <c r="K67" s="327"/>
      <c r="L67" s="172">
        <f>_xlfn.IFNA(VLOOKUP(CONCATENATE($L$5,$B67,$C67),LOG!$A$6:$M$250,13,FALSE),0)</f>
        <v>0</v>
      </c>
      <c r="M67" s="90">
        <f>_xlfn.IFNA(VLOOKUP(CONCATENATE($M$5,$B67,$C67),Spare2!$A$6:$M$250,13,FALSE),0)</f>
        <v>0</v>
      </c>
      <c r="N67" s="90"/>
      <c r="O67" s="90"/>
      <c r="P67" s="90"/>
      <c r="Q67" s="90"/>
      <c r="R67" s="90"/>
      <c r="S67" s="90"/>
      <c r="T67" s="205"/>
      <c r="U67" s="209"/>
      <c r="V67" s="209"/>
      <c r="W67" s="209"/>
      <c r="X67" s="210"/>
      <c r="Y67" s="105"/>
    </row>
    <row r="68" spans="1:25" x14ac:dyDescent="0.25">
      <c r="A68" s="365"/>
      <c r="B68" s="83" t="s">
        <v>19</v>
      </c>
      <c r="C68" s="91"/>
      <c r="D68" s="91"/>
      <c r="E68" s="91"/>
      <c r="F68" s="92"/>
      <c r="G68" s="93"/>
      <c r="H68" s="87"/>
      <c r="I68" s="88"/>
      <c r="J68" s="89"/>
      <c r="K68" s="327"/>
      <c r="L68" s="172">
        <f>_xlfn.IFNA(VLOOKUP(CONCATENATE($L$5,$B68,$C68),LOG!$A$6:$M$250,13,FALSE),0)</f>
        <v>0</v>
      </c>
      <c r="M68" s="90">
        <f>_xlfn.IFNA(VLOOKUP(CONCATENATE($M$5,$B68,$C68),Spare2!$A$6:$M$250,13,FALSE),0)</f>
        <v>0</v>
      </c>
      <c r="N68" s="90"/>
      <c r="O68" s="90"/>
      <c r="P68" s="90"/>
      <c r="Q68" s="90"/>
      <c r="R68" s="90"/>
      <c r="S68" s="90"/>
      <c r="T68" s="205"/>
      <c r="U68" s="209"/>
      <c r="V68" s="209"/>
      <c r="W68" s="209"/>
      <c r="X68" s="210"/>
      <c r="Y68" s="105"/>
    </row>
    <row r="69" spans="1:25" x14ac:dyDescent="0.25">
      <c r="A69" s="365"/>
      <c r="B69" s="83" t="s">
        <v>19</v>
      </c>
      <c r="C69" s="91"/>
      <c r="D69" s="84"/>
      <c r="E69" s="84"/>
      <c r="F69" s="92"/>
      <c r="G69" s="93"/>
      <c r="H69" s="87"/>
      <c r="I69" s="88"/>
      <c r="J69" s="89"/>
      <c r="K69" s="327"/>
      <c r="L69" s="172">
        <f>_xlfn.IFNA(VLOOKUP(CONCATENATE($L$5,$B69,$C69),LOG!$A$6:$M$250,13,FALSE),0)</f>
        <v>0</v>
      </c>
      <c r="M69" s="90">
        <f>_xlfn.IFNA(VLOOKUP(CONCATENATE($M$5,$B69,$C69),Spare2!$A$6:$M$250,13,FALSE),0)</f>
        <v>0</v>
      </c>
      <c r="N69" s="90"/>
      <c r="O69" s="90"/>
      <c r="P69" s="90"/>
      <c r="Q69" s="90"/>
      <c r="R69" s="90"/>
      <c r="S69" s="90"/>
      <c r="T69" s="205"/>
      <c r="U69" s="209"/>
      <c r="V69" s="209"/>
      <c r="W69" s="209"/>
      <c r="X69" s="210"/>
      <c r="Y69" s="105"/>
    </row>
    <row r="70" spans="1:25" x14ac:dyDescent="0.25">
      <c r="A70" s="365"/>
      <c r="B70" s="83" t="s">
        <v>19</v>
      </c>
      <c r="C70" s="91"/>
      <c r="D70" s="91"/>
      <c r="E70" s="91"/>
      <c r="F70" s="92"/>
      <c r="G70" s="93"/>
      <c r="H70" s="87"/>
      <c r="I70" s="88"/>
      <c r="J70" s="89"/>
      <c r="K70" s="327"/>
      <c r="L70" s="172">
        <f>_xlfn.IFNA(VLOOKUP(CONCATENATE($L$5,$B70,$C70),LOG!$A$6:$M$250,13,FALSE),0)</f>
        <v>0</v>
      </c>
      <c r="M70" s="90">
        <f>_xlfn.IFNA(VLOOKUP(CONCATENATE($M$5,$B70,$C70),Spare2!$A$6:$M$250,13,FALSE),0)</f>
        <v>0</v>
      </c>
      <c r="N70" s="90"/>
      <c r="O70" s="90"/>
      <c r="P70" s="90"/>
      <c r="Q70" s="90"/>
      <c r="R70" s="90"/>
      <c r="S70" s="90"/>
      <c r="T70" s="205"/>
      <c r="U70" s="209"/>
      <c r="V70" s="209"/>
      <c r="W70" s="209"/>
      <c r="X70" s="210"/>
      <c r="Y70" s="105"/>
    </row>
    <row r="71" spans="1:25" x14ac:dyDescent="0.25">
      <c r="A71" s="365"/>
      <c r="B71" s="83" t="s">
        <v>19</v>
      </c>
      <c r="C71" s="91"/>
      <c r="D71" s="91"/>
      <c r="E71" s="91"/>
      <c r="F71" s="92"/>
      <c r="G71" s="93"/>
      <c r="H71" s="87"/>
      <c r="I71" s="88"/>
      <c r="J71" s="89"/>
      <c r="K71" s="327"/>
      <c r="L71" s="172">
        <f>_xlfn.IFNA(VLOOKUP(CONCATENATE($L$5,$B71,$C71),LOG!$A$6:$M$250,13,FALSE),0)</f>
        <v>0</v>
      </c>
      <c r="M71" s="90">
        <f>_xlfn.IFNA(VLOOKUP(CONCATENATE($M$5,$B71,$C71),Spare2!$A$6:$M$250,13,FALSE),0)</f>
        <v>0</v>
      </c>
      <c r="N71" s="90"/>
      <c r="O71" s="90"/>
      <c r="P71" s="90"/>
      <c r="Q71" s="90"/>
      <c r="R71" s="90"/>
      <c r="S71" s="90"/>
      <c r="T71" s="206"/>
      <c r="U71" s="209"/>
      <c r="V71" s="209"/>
      <c r="W71" s="209"/>
      <c r="X71" s="210"/>
      <c r="Y71" s="105"/>
    </row>
    <row r="72" spans="1:25" x14ac:dyDescent="0.25">
      <c r="A72" s="365"/>
      <c r="B72" s="83" t="s">
        <v>19</v>
      </c>
      <c r="C72" s="91"/>
      <c r="D72" s="91"/>
      <c r="E72" s="91"/>
      <c r="F72" s="92"/>
      <c r="G72" s="93"/>
      <c r="H72" s="87"/>
      <c r="I72" s="88"/>
      <c r="J72" s="89"/>
      <c r="K72" s="327"/>
      <c r="L72" s="172">
        <f>_xlfn.IFNA(VLOOKUP(CONCATENATE($L$5,$B72,$C72),LOG!$A$6:$M$250,13,FALSE),0)</f>
        <v>0</v>
      </c>
      <c r="M72" s="90">
        <f>_xlfn.IFNA(VLOOKUP(CONCATENATE($M$5,$B72,$C72),Spare2!$A$6:$M$250,13,FALSE),0)</f>
        <v>0</v>
      </c>
      <c r="N72" s="90"/>
      <c r="O72" s="90"/>
      <c r="P72" s="90"/>
      <c r="Q72" s="90"/>
      <c r="R72" s="90"/>
      <c r="S72" s="90"/>
      <c r="T72" s="206"/>
      <c r="U72" s="209"/>
      <c r="V72" s="209"/>
      <c r="W72" s="209"/>
      <c r="X72" s="210"/>
      <c r="Y72" s="105"/>
    </row>
    <row r="73" spans="1:25" x14ac:dyDescent="0.25">
      <c r="A73" s="365"/>
      <c r="B73" s="83" t="s">
        <v>19</v>
      </c>
      <c r="C73" s="91"/>
      <c r="D73" s="91"/>
      <c r="E73" s="91"/>
      <c r="F73" s="92"/>
      <c r="G73" s="93"/>
      <c r="H73" s="87"/>
      <c r="I73" s="88"/>
      <c r="J73" s="89"/>
      <c r="K73" s="327"/>
      <c r="L73" s="172">
        <f>_xlfn.IFNA(VLOOKUP(CONCATENATE($L$5,$B73,$C73),LOG!$A$6:$M$250,13,FALSE),0)</f>
        <v>0</v>
      </c>
      <c r="M73" s="90">
        <f>_xlfn.IFNA(VLOOKUP(CONCATENATE($M$5,$B73,$C73),Spare2!$A$6:$M$250,13,FALSE),0)</f>
        <v>0</v>
      </c>
      <c r="N73" s="90"/>
      <c r="O73" s="90"/>
      <c r="P73" s="90"/>
      <c r="Q73" s="90"/>
      <c r="R73" s="90"/>
      <c r="S73" s="90"/>
      <c r="T73" s="206"/>
      <c r="U73" s="209"/>
      <c r="V73" s="209"/>
      <c r="W73" s="209"/>
      <c r="X73" s="210"/>
      <c r="Y73" s="105"/>
    </row>
    <row r="74" spans="1:25" x14ac:dyDescent="0.25">
      <c r="A74" s="365"/>
      <c r="B74" s="83" t="s">
        <v>19</v>
      </c>
      <c r="C74" s="91"/>
      <c r="D74" s="91"/>
      <c r="E74" s="91"/>
      <c r="F74" s="92"/>
      <c r="G74" s="93"/>
      <c r="H74" s="87"/>
      <c r="I74" s="88"/>
      <c r="J74" s="89"/>
      <c r="K74" s="327"/>
      <c r="L74" s="172">
        <f>_xlfn.IFNA(VLOOKUP(CONCATENATE($L$5,$B74,$C74),LOG!$A$6:$M$250,13,FALSE),0)</f>
        <v>0</v>
      </c>
      <c r="M74" s="90">
        <f>_xlfn.IFNA(VLOOKUP(CONCATENATE($M$5,$B74,$C74),Spare2!$A$6:$M$250,13,FALSE),0)</f>
        <v>0</v>
      </c>
      <c r="N74" s="90"/>
      <c r="O74" s="90"/>
      <c r="P74" s="90"/>
      <c r="Q74" s="90"/>
      <c r="R74" s="90"/>
      <c r="S74" s="90"/>
      <c r="T74" s="205"/>
      <c r="U74" s="209"/>
      <c r="V74" s="209"/>
      <c r="W74" s="209"/>
      <c r="X74" s="210"/>
      <c r="Y74" s="105"/>
    </row>
    <row r="75" spans="1:25" x14ac:dyDescent="0.25">
      <c r="A75" s="365"/>
      <c r="B75" s="83" t="s">
        <v>19</v>
      </c>
      <c r="C75" s="91"/>
      <c r="D75" s="91"/>
      <c r="E75" s="91"/>
      <c r="F75" s="92"/>
      <c r="G75" s="93"/>
      <c r="H75" s="87"/>
      <c r="I75" s="88"/>
      <c r="J75" s="89"/>
      <c r="K75" s="327"/>
      <c r="L75" s="172">
        <f>_xlfn.IFNA(VLOOKUP(CONCATENATE($L$5,$B75,$C75),LOG!$A$6:$M$250,13,FALSE),0)</f>
        <v>0</v>
      </c>
      <c r="M75" s="90">
        <f>_xlfn.IFNA(VLOOKUP(CONCATENATE($M$5,$B75,$C75),Spare2!$A$6:$M$250,13,FALSE),0)</f>
        <v>0</v>
      </c>
      <c r="N75" s="90"/>
      <c r="O75" s="90"/>
      <c r="P75" s="90"/>
      <c r="Q75" s="90"/>
      <c r="R75" s="90"/>
      <c r="S75" s="90"/>
      <c r="T75" s="205"/>
      <c r="U75" s="209"/>
      <c r="V75" s="209"/>
      <c r="W75" s="209"/>
      <c r="X75" s="210"/>
      <c r="Y75" s="105"/>
    </row>
    <row r="76" spans="1:25" x14ac:dyDescent="0.25">
      <c r="A76" s="365"/>
      <c r="B76" s="83" t="s">
        <v>19</v>
      </c>
      <c r="C76" s="91"/>
      <c r="D76" s="91"/>
      <c r="E76" s="91"/>
      <c r="F76" s="92"/>
      <c r="G76" s="93"/>
      <c r="H76" s="87"/>
      <c r="I76" s="88"/>
      <c r="J76" s="89"/>
      <c r="K76" s="327"/>
      <c r="L76" s="172">
        <f>_xlfn.IFNA(VLOOKUP(CONCATENATE($L$5,$B76,$C76),LOG!$A$6:$M$250,13,FALSE),0)</f>
        <v>0</v>
      </c>
      <c r="M76" s="90">
        <f>_xlfn.IFNA(VLOOKUP(CONCATENATE($M$5,$B76,$C76),Spare2!$A$6:$M$250,13,FALSE),0)</f>
        <v>0</v>
      </c>
      <c r="N76" s="90"/>
      <c r="O76" s="90"/>
      <c r="P76" s="90"/>
      <c r="Q76" s="90"/>
      <c r="R76" s="90"/>
      <c r="S76" s="90"/>
      <c r="T76" s="205"/>
      <c r="U76" s="209"/>
      <c r="V76" s="209"/>
      <c r="W76" s="209"/>
      <c r="X76" s="210"/>
      <c r="Y76" s="105"/>
    </row>
    <row r="77" spans="1:25" x14ac:dyDescent="0.25">
      <c r="A77" s="365"/>
      <c r="B77" s="83" t="s">
        <v>19</v>
      </c>
      <c r="C77" s="91"/>
      <c r="D77" s="91"/>
      <c r="E77" s="91"/>
      <c r="F77" s="92"/>
      <c r="G77" s="93"/>
      <c r="H77" s="87"/>
      <c r="I77" s="88"/>
      <c r="J77" s="89"/>
      <c r="K77" s="327"/>
      <c r="L77" s="172">
        <f>_xlfn.IFNA(VLOOKUP(CONCATENATE($L$5,$B77,$C77),LOG!$A$6:$M$250,13,FALSE),0)</f>
        <v>0</v>
      </c>
      <c r="M77" s="90">
        <f>_xlfn.IFNA(VLOOKUP(CONCATENATE($M$5,$B77,$C77),Spare2!$A$6:$M$250,13,FALSE),0)</f>
        <v>0</v>
      </c>
      <c r="N77" s="90"/>
      <c r="O77" s="90"/>
      <c r="P77" s="90"/>
      <c r="Q77" s="90"/>
      <c r="R77" s="90"/>
      <c r="S77" s="90"/>
      <c r="T77" s="205"/>
      <c r="U77" s="209"/>
      <c r="V77" s="209"/>
      <c r="W77" s="209"/>
      <c r="X77" s="210"/>
      <c r="Y77" s="105"/>
    </row>
    <row r="78" spans="1:25" x14ac:dyDescent="0.25">
      <c r="A78" s="365"/>
      <c r="B78" s="83" t="s">
        <v>19</v>
      </c>
      <c r="C78" s="91"/>
      <c r="D78" s="84"/>
      <c r="E78" s="84"/>
      <c r="F78" s="92"/>
      <c r="G78" s="93"/>
      <c r="H78" s="87"/>
      <c r="I78" s="88"/>
      <c r="J78" s="89"/>
      <c r="K78" s="327"/>
      <c r="L78" s="172">
        <f>_xlfn.IFNA(VLOOKUP(CONCATENATE($L$5,$B78,$C78),LOG!$A$6:$M$250,13,FALSE),0)</f>
        <v>0</v>
      </c>
      <c r="M78" s="90">
        <f>_xlfn.IFNA(VLOOKUP(CONCATENATE($M$5,$B78,$C78),Spare2!$A$6:$M$250,13,FALSE),0)</f>
        <v>0</v>
      </c>
      <c r="N78" s="90"/>
      <c r="O78" s="90"/>
      <c r="P78" s="90"/>
      <c r="Q78" s="90"/>
      <c r="R78" s="90"/>
      <c r="S78" s="90"/>
      <c r="T78" s="206"/>
      <c r="U78" s="209"/>
      <c r="V78" s="209"/>
      <c r="W78" s="209"/>
      <c r="X78" s="210"/>
      <c r="Y78" s="105"/>
    </row>
    <row r="79" spans="1:25" ht="14.4" thickBot="1" x14ac:dyDescent="0.3">
      <c r="A79" s="365"/>
      <c r="B79" s="94" t="s">
        <v>19</v>
      </c>
      <c r="C79" s="95"/>
      <c r="D79" s="95"/>
      <c r="E79" s="95"/>
      <c r="F79" s="96"/>
      <c r="G79" s="97"/>
      <c r="H79" s="98"/>
      <c r="I79" s="99"/>
      <c r="J79" s="100"/>
      <c r="K79" s="328"/>
      <c r="L79" s="173">
        <f>_xlfn.IFNA(VLOOKUP(CONCATENATE($L$5,$B79,$C79),LOG!$A$6:$M$250,13,FALSE),0)</f>
        <v>0</v>
      </c>
      <c r="M79" s="101">
        <f>_xlfn.IFNA(VLOOKUP(CONCATENATE($M$5,$B79,$C79),Spare2!$A$6:$M$250,13,FALSE),0)</f>
        <v>0</v>
      </c>
      <c r="N79" s="101"/>
      <c r="O79" s="101"/>
      <c r="P79" s="101"/>
      <c r="Q79" s="101"/>
      <c r="R79" s="101"/>
      <c r="S79" s="101"/>
      <c r="T79" s="207"/>
      <c r="U79" s="211"/>
      <c r="V79" s="211"/>
      <c r="W79" s="211"/>
      <c r="X79" s="212"/>
      <c r="Y79" s="105"/>
    </row>
    <row r="80" spans="1:25" ht="15.6" x14ac:dyDescent="0.25">
      <c r="A80" s="365"/>
      <c r="B80" s="104" t="s">
        <v>19</v>
      </c>
      <c r="C80" s="104"/>
      <c r="D80" s="104"/>
      <c r="E80" s="104" t="s">
        <v>19</v>
      </c>
      <c r="F80" s="105"/>
      <c r="G80" s="105"/>
      <c r="H80" s="105"/>
      <c r="I80" s="106"/>
      <c r="J80" s="105"/>
      <c r="K80" s="105"/>
      <c r="L80" s="107"/>
      <c r="M80" s="107"/>
      <c r="N80" s="107"/>
      <c r="O80" s="107"/>
      <c r="P80" s="107"/>
      <c r="Q80" s="107"/>
      <c r="R80" s="107"/>
      <c r="S80" s="107"/>
      <c r="T80" s="105"/>
      <c r="U80" s="105"/>
      <c r="V80" s="105"/>
      <c r="W80" s="105"/>
      <c r="X80" s="105"/>
      <c r="Y80" s="105"/>
    </row>
    <row r="82" spans="2:2" x14ac:dyDescent="0.25">
      <c r="B82" s="27"/>
    </row>
    <row r="83" spans="2:2" x14ac:dyDescent="0.25">
      <c r="B83" s="27"/>
    </row>
    <row r="84" spans="2:2" x14ac:dyDescent="0.25">
      <c r="B84" s="27"/>
    </row>
    <row r="85" spans="2:2" x14ac:dyDescent="0.25">
      <c r="B85" s="27"/>
    </row>
    <row r="86" spans="2:2" x14ac:dyDescent="0.25">
      <c r="B86" s="27"/>
    </row>
    <row r="87" spans="2:2" x14ac:dyDescent="0.25">
      <c r="B87" s="27"/>
    </row>
    <row r="88" spans="2:2" x14ac:dyDescent="0.25">
      <c r="B88" s="27"/>
    </row>
    <row r="89" spans="2:2" x14ac:dyDescent="0.25">
      <c r="B89" s="27"/>
    </row>
    <row r="90" spans="2:2" x14ac:dyDescent="0.25">
      <c r="B90" s="27"/>
    </row>
    <row r="91" spans="2:2" x14ac:dyDescent="0.25">
      <c r="B91" s="27"/>
    </row>
    <row r="92" spans="2:2" x14ac:dyDescent="0.25">
      <c r="B92" s="27"/>
    </row>
    <row r="93" spans="2:2" x14ac:dyDescent="0.25">
      <c r="B93" s="27"/>
    </row>
    <row r="94" spans="2:2" x14ac:dyDescent="0.25">
      <c r="B94" s="27"/>
    </row>
    <row r="95" spans="2:2" x14ac:dyDescent="0.25">
      <c r="B95" s="27"/>
    </row>
    <row r="96" spans="2:2" x14ac:dyDescent="0.25">
      <c r="B96" s="27"/>
    </row>
    <row r="97" spans="2:2" x14ac:dyDescent="0.25">
      <c r="B97" s="27"/>
    </row>
    <row r="98" spans="2:2" x14ac:dyDescent="0.25">
      <c r="B98" s="27"/>
    </row>
    <row r="99" spans="2:2" x14ac:dyDescent="0.25">
      <c r="B99" s="27"/>
    </row>
    <row r="100" spans="2:2" x14ac:dyDescent="0.25">
      <c r="B100" s="27"/>
    </row>
    <row r="101" spans="2:2" x14ac:dyDescent="0.25">
      <c r="B101" s="27"/>
    </row>
    <row r="102" spans="2:2" x14ac:dyDescent="0.25">
      <c r="B102" s="27"/>
    </row>
    <row r="103" spans="2:2" x14ac:dyDescent="0.25">
      <c r="B103" s="27"/>
    </row>
    <row r="104" spans="2:2" x14ac:dyDescent="0.25">
      <c r="B104" s="27"/>
    </row>
    <row r="105" spans="2:2" x14ac:dyDescent="0.25">
      <c r="B105" s="27"/>
    </row>
    <row r="106" spans="2:2" x14ac:dyDescent="0.25">
      <c r="B106" s="27"/>
    </row>
    <row r="107" spans="2:2" x14ac:dyDescent="0.25">
      <c r="B107" s="27"/>
    </row>
    <row r="108" spans="2:2" x14ac:dyDescent="0.25">
      <c r="B108" s="27"/>
    </row>
    <row r="109" spans="2:2" x14ac:dyDescent="0.25">
      <c r="B109" s="27"/>
    </row>
    <row r="110" spans="2:2" x14ac:dyDescent="0.25">
      <c r="B110" s="27"/>
    </row>
    <row r="111" spans="2:2" x14ac:dyDescent="0.25">
      <c r="B111" s="27"/>
    </row>
    <row r="112" spans="2:2" x14ac:dyDescent="0.25">
      <c r="B112" s="27"/>
    </row>
    <row r="113" spans="2:2" x14ac:dyDescent="0.25">
      <c r="B113" s="27"/>
    </row>
    <row r="114" spans="2:2" x14ac:dyDescent="0.25">
      <c r="B114" s="27"/>
    </row>
    <row r="115" spans="2:2" x14ac:dyDescent="0.25">
      <c r="B115" s="27"/>
    </row>
    <row r="116" spans="2:2" x14ac:dyDescent="0.25">
      <c r="B116" s="27"/>
    </row>
    <row r="117" spans="2:2" x14ac:dyDescent="0.25">
      <c r="B117" s="27"/>
    </row>
    <row r="118" spans="2:2" x14ac:dyDescent="0.25">
      <c r="B118" s="27"/>
    </row>
    <row r="119" spans="2:2" x14ac:dyDescent="0.25">
      <c r="B119" s="27"/>
    </row>
    <row r="120" spans="2:2" x14ac:dyDescent="0.25">
      <c r="B120" s="27"/>
    </row>
    <row r="121" spans="2:2" x14ac:dyDescent="0.25">
      <c r="B121" s="27"/>
    </row>
    <row r="122" spans="2:2" x14ac:dyDescent="0.25">
      <c r="B122" s="27"/>
    </row>
    <row r="123" spans="2:2" x14ac:dyDescent="0.25">
      <c r="B123" s="27"/>
    </row>
    <row r="124" spans="2:2" x14ac:dyDescent="0.25">
      <c r="B124" s="27"/>
    </row>
    <row r="125" spans="2:2" x14ac:dyDescent="0.25">
      <c r="B125" s="27"/>
    </row>
    <row r="126" spans="2:2" x14ac:dyDescent="0.25">
      <c r="B126" s="27"/>
    </row>
    <row r="127" spans="2:2" x14ac:dyDescent="0.25">
      <c r="B127" s="27"/>
    </row>
    <row r="128" spans="2:2" x14ac:dyDescent="0.25">
      <c r="B128" s="27"/>
    </row>
    <row r="129" spans="2:2" x14ac:dyDescent="0.25">
      <c r="B129" s="27"/>
    </row>
    <row r="130" spans="2:2" x14ac:dyDescent="0.25">
      <c r="B130" s="27"/>
    </row>
    <row r="131" spans="2:2" x14ac:dyDescent="0.25">
      <c r="B131" s="27"/>
    </row>
    <row r="132" spans="2:2" x14ac:dyDescent="0.25">
      <c r="B132" s="27"/>
    </row>
    <row r="133" spans="2:2" x14ac:dyDescent="0.25">
      <c r="B133" s="27"/>
    </row>
    <row r="134" spans="2:2" x14ac:dyDescent="0.25">
      <c r="B134" s="27"/>
    </row>
    <row r="135" spans="2:2" x14ac:dyDescent="0.25">
      <c r="B135" s="27"/>
    </row>
    <row r="136" spans="2:2" x14ac:dyDescent="0.25">
      <c r="B136" s="27"/>
    </row>
    <row r="137" spans="2:2" x14ac:dyDescent="0.25">
      <c r="B137" s="27"/>
    </row>
    <row r="138" spans="2:2" x14ac:dyDescent="0.25">
      <c r="B138" s="27"/>
    </row>
    <row r="139" spans="2:2" x14ac:dyDescent="0.25">
      <c r="B139" s="27"/>
    </row>
    <row r="140" spans="2:2" x14ac:dyDescent="0.25">
      <c r="B140" s="27"/>
    </row>
    <row r="141" spans="2:2" x14ac:dyDescent="0.25">
      <c r="B141" s="27"/>
    </row>
    <row r="142" spans="2:2" x14ac:dyDescent="0.25">
      <c r="B142" s="27"/>
    </row>
    <row r="143" spans="2:2" x14ac:dyDescent="0.25">
      <c r="B143" s="27"/>
    </row>
    <row r="144" spans="2:2" x14ac:dyDescent="0.25">
      <c r="B144" s="27"/>
    </row>
    <row r="145" spans="2:2" x14ac:dyDescent="0.25">
      <c r="B145" s="27"/>
    </row>
    <row r="146" spans="2:2" x14ac:dyDescent="0.25">
      <c r="B146" s="27"/>
    </row>
    <row r="147" spans="2:2" x14ac:dyDescent="0.25">
      <c r="B147" s="27"/>
    </row>
    <row r="148" spans="2:2" x14ac:dyDescent="0.25">
      <c r="B148" s="27"/>
    </row>
    <row r="149" spans="2:2" x14ac:dyDescent="0.25">
      <c r="B149" s="27"/>
    </row>
    <row r="150" spans="2:2" x14ac:dyDescent="0.25">
      <c r="B150" s="27"/>
    </row>
    <row r="151" spans="2:2" x14ac:dyDescent="0.25">
      <c r="B151" s="27"/>
    </row>
    <row r="152" spans="2:2" x14ac:dyDescent="0.25">
      <c r="B152" s="27"/>
    </row>
    <row r="153" spans="2:2" x14ac:dyDescent="0.25">
      <c r="B153" s="27"/>
    </row>
    <row r="154" spans="2:2" x14ac:dyDescent="0.25">
      <c r="B154" s="27"/>
    </row>
    <row r="155" spans="2:2" x14ac:dyDescent="0.25">
      <c r="B155" s="27"/>
    </row>
    <row r="156" spans="2:2" x14ac:dyDescent="0.25">
      <c r="B156" s="27"/>
    </row>
    <row r="157" spans="2:2" x14ac:dyDescent="0.25">
      <c r="B157" s="27"/>
    </row>
    <row r="158" spans="2:2" x14ac:dyDescent="0.25">
      <c r="B158" s="27"/>
    </row>
    <row r="159" spans="2:2" x14ac:dyDescent="0.25">
      <c r="B159" s="27"/>
    </row>
    <row r="160" spans="2:2" x14ac:dyDescent="0.25">
      <c r="B160" s="27"/>
    </row>
    <row r="161" spans="2:2" x14ac:dyDescent="0.25">
      <c r="B161" s="27"/>
    </row>
    <row r="162" spans="2:2" x14ac:dyDescent="0.25">
      <c r="B162" s="27"/>
    </row>
    <row r="163" spans="2:2" x14ac:dyDescent="0.25">
      <c r="B163" s="27"/>
    </row>
    <row r="164" spans="2:2" x14ac:dyDescent="0.25">
      <c r="B164" s="27"/>
    </row>
  </sheetData>
  <sortState xmlns:xlrd2="http://schemas.microsoft.com/office/spreadsheetml/2017/richdata2" ref="B6:R25">
    <sortCondition descending="1" ref="I6:I25"/>
    <sortCondition ref="J6:J25"/>
  </sortState>
  <mergeCells count="45">
    <mergeCell ref="W1:W2"/>
    <mergeCell ref="X1:X2"/>
    <mergeCell ref="X3:X4"/>
    <mergeCell ref="T3:T4"/>
    <mergeCell ref="V3:V4"/>
    <mergeCell ref="W3:W4"/>
    <mergeCell ref="U3:U4"/>
    <mergeCell ref="O1:O2"/>
    <mergeCell ref="T1:T2"/>
    <mergeCell ref="V1:V2"/>
    <mergeCell ref="Q1:Q2"/>
    <mergeCell ref="P1:P2"/>
    <mergeCell ref="U1:U2"/>
    <mergeCell ref="R1:S2"/>
    <mergeCell ref="G1:G2"/>
    <mergeCell ref="B3:B4"/>
    <mergeCell ref="C3:C4"/>
    <mergeCell ref="E3:E4"/>
    <mergeCell ref="F3:F4"/>
    <mergeCell ref="G3:G4"/>
    <mergeCell ref="A1:A80"/>
    <mergeCell ref="B1:B2"/>
    <mergeCell ref="C1:C2"/>
    <mergeCell ref="E1:E2"/>
    <mergeCell ref="F1:F2"/>
    <mergeCell ref="D1:D2"/>
    <mergeCell ref="D3:D4"/>
    <mergeCell ref="H1:H2"/>
    <mergeCell ref="I1:I2"/>
    <mergeCell ref="J1:J2"/>
    <mergeCell ref="N1:N2"/>
    <mergeCell ref="M1:M2"/>
    <mergeCell ref="L1:L2"/>
    <mergeCell ref="K1:K2"/>
    <mergeCell ref="R3:S4"/>
    <mergeCell ref="H3:H4"/>
    <mergeCell ref="I3:I4"/>
    <mergeCell ref="J3:J4"/>
    <mergeCell ref="O3:O4"/>
    <mergeCell ref="Q3:Q4"/>
    <mergeCell ref="N3:N4"/>
    <mergeCell ref="M3:M4"/>
    <mergeCell ref="L3:L4"/>
    <mergeCell ref="P3:P4"/>
    <mergeCell ref="K3:K4"/>
  </mergeCells>
  <conditionalFormatting sqref="C24:D26">
    <cfRule type="duplicateValues" dxfId="78" priority="53"/>
  </conditionalFormatting>
  <conditionalFormatting sqref="C24:D33">
    <cfRule type="duplicateValues" dxfId="77" priority="52"/>
  </conditionalFormatting>
  <conditionalFormatting sqref="C39:D39">
    <cfRule type="duplicateValues" dxfId="76" priority="265"/>
  </conditionalFormatting>
  <conditionalFormatting sqref="C40:D40">
    <cfRule type="duplicateValues" dxfId="75" priority="264"/>
  </conditionalFormatting>
  <conditionalFormatting sqref="C41:D42 C34:D39">
    <cfRule type="duplicateValues" dxfId="74" priority="261"/>
  </conditionalFormatting>
  <conditionalFormatting sqref="C41:D48 C32:D36">
    <cfRule type="duplicateValues" dxfId="73" priority="259"/>
  </conditionalFormatting>
  <conditionalFormatting sqref="C49:D51 C18:D23">
    <cfRule type="duplicateValues" dxfId="72" priority="255"/>
  </conditionalFormatting>
  <conditionalFormatting sqref="C49:D58">
    <cfRule type="duplicateValues" dxfId="71" priority="254"/>
  </conditionalFormatting>
  <conditionalFormatting sqref="C60:D61">
    <cfRule type="duplicateValues" dxfId="70" priority="266"/>
  </conditionalFormatting>
  <conditionalFormatting sqref="C60:D64">
    <cfRule type="duplicateValues" dxfId="69" priority="267"/>
  </conditionalFormatting>
  <conditionalFormatting sqref="C64:D64">
    <cfRule type="duplicateValues" dxfId="68" priority="269"/>
  </conditionalFormatting>
  <conditionalFormatting sqref="C65:D65">
    <cfRule type="duplicateValues" dxfId="67" priority="268"/>
  </conditionalFormatting>
  <conditionalFormatting sqref="C70:D70">
    <cfRule type="duplicateValues" dxfId="66" priority="258"/>
  </conditionalFormatting>
  <conditionalFormatting sqref="C71:D71">
    <cfRule type="duplicateValues" dxfId="65" priority="257"/>
  </conditionalFormatting>
  <conditionalFormatting sqref="C72:D73 C59:D59 C66:D70">
    <cfRule type="duplicateValues" dxfId="64" priority="251"/>
  </conditionalFormatting>
  <conditionalFormatting sqref="C72:D1048576 C57:D59 C66:D67 C1:D1 C3:D3 C2 C5:D20 C4">
    <cfRule type="duplicateValues" dxfId="63" priority="246"/>
  </conditionalFormatting>
  <conditionalFormatting sqref="L6:S79">
    <cfRule type="cellIs" dxfId="62" priority="19" operator="lessThan">
      <formula>1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2A06C-90E1-488D-827C-78AFDBEBB482}">
  <sheetPr>
    <tabColor rgb="FFFFFF00"/>
  </sheetPr>
  <dimension ref="A1:O98"/>
  <sheetViews>
    <sheetView zoomScale="80" zoomScaleNormal="80" workbookViewId="0">
      <selection activeCell="M46" sqref="M46"/>
    </sheetView>
  </sheetViews>
  <sheetFormatPr defaultColWidth="9.109375" defaultRowHeight="13.2" x14ac:dyDescent="0.25"/>
  <cols>
    <col min="1" max="1" width="54.33203125" bestFit="1" customWidth="1"/>
    <col min="2" max="2" width="6.6640625" customWidth="1"/>
    <col min="3" max="3" width="23.5546875" bestFit="1" customWidth="1"/>
    <col min="4" max="4" width="29.109375" bestFit="1" customWidth="1"/>
    <col min="5" max="5" width="6.6640625" bestFit="1" customWidth="1"/>
    <col min="6" max="6" width="13.109375" bestFit="1" customWidth="1"/>
    <col min="7" max="10" width="6.5546875" bestFit="1" customWidth="1"/>
    <col min="11" max="11" width="12.88671875" bestFit="1" customWidth="1"/>
    <col min="12" max="12" width="12.33203125" bestFit="1" customWidth="1"/>
    <col min="13" max="13" width="30.5546875" bestFit="1" customWidth="1"/>
  </cols>
  <sheetData>
    <row r="1" spans="1:15" s="9" customFormat="1" ht="22.5" customHeight="1" thickBot="1" x14ac:dyDescent="0.3">
      <c r="A1" s="55">
        <f>SUM(A2-1)</f>
        <v>48</v>
      </c>
      <c r="B1" s="436" t="s">
        <v>74</v>
      </c>
      <c r="C1" s="437"/>
      <c r="D1" s="7" t="s">
        <v>11</v>
      </c>
      <c r="E1" s="436" t="s">
        <v>91</v>
      </c>
      <c r="F1" s="438"/>
      <c r="G1" s="438"/>
      <c r="H1" s="438"/>
      <c r="I1" s="438"/>
      <c r="J1" s="8" t="s">
        <v>12</v>
      </c>
      <c r="K1" s="439">
        <v>45214</v>
      </c>
      <c r="L1" s="440"/>
      <c r="M1" s="8" t="s">
        <v>22</v>
      </c>
    </row>
    <row r="2" spans="1:15" s="9" customFormat="1" ht="22.5" customHeight="1" thickBot="1" x14ac:dyDescent="0.3">
      <c r="A2" s="1">
        <f>COUNTA(_xlfn.UNIQUE(D6:D198))</f>
        <v>49</v>
      </c>
      <c r="B2" s="441" t="s">
        <v>23</v>
      </c>
      <c r="C2" s="442"/>
      <c r="D2" s="442"/>
      <c r="E2" s="442"/>
      <c r="F2" s="442"/>
      <c r="G2" s="442"/>
      <c r="H2" s="442"/>
      <c r="I2" s="442"/>
      <c r="J2" s="442"/>
      <c r="K2" s="442"/>
      <c r="L2" s="443"/>
      <c r="M2" s="10" t="s">
        <v>24</v>
      </c>
    </row>
    <row r="3" spans="1:15" s="9" customFormat="1" ht="14.4" thickBot="1" x14ac:dyDescent="0.3">
      <c r="A3" s="418" t="s">
        <v>25</v>
      </c>
      <c r="B3" s="421" t="s">
        <v>13</v>
      </c>
      <c r="C3" s="424" t="s">
        <v>14</v>
      </c>
      <c r="D3" s="427" t="s">
        <v>15</v>
      </c>
      <c r="E3" s="430" t="s">
        <v>26</v>
      </c>
      <c r="F3" s="427" t="s">
        <v>18</v>
      </c>
      <c r="G3" s="436" t="s">
        <v>73</v>
      </c>
      <c r="H3" s="438"/>
      <c r="I3" s="438"/>
      <c r="J3" s="437"/>
      <c r="K3" s="445" t="s">
        <v>10</v>
      </c>
      <c r="L3" s="448" t="s">
        <v>16</v>
      </c>
      <c r="M3" s="57" t="s">
        <v>27</v>
      </c>
    </row>
    <row r="4" spans="1:15" s="9" customFormat="1" ht="14.4" thickBot="1" x14ac:dyDescent="0.3">
      <c r="A4" s="419"/>
      <c r="B4" s="422"/>
      <c r="C4" s="425"/>
      <c r="D4" s="428"/>
      <c r="E4" s="431"/>
      <c r="F4" s="444"/>
      <c r="G4" s="451" t="s">
        <v>75</v>
      </c>
      <c r="H4" s="434">
        <v>65</v>
      </c>
      <c r="I4" s="434">
        <v>80</v>
      </c>
      <c r="J4" s="427" t="s">
        <v>76</v>
      </c>
      <c r="K4" s="446"/>
      <c r="L4" s="449"/>
      <c r="M4" s="11">
        <v>1</v>
      </c>
    </row>
    <row r="5" spans="1:15" s="9" customFormat="1" ht="14.4" thickBot="1" x14ac:dyDescent="0.3">
      <c r="A5" s="420"/>
      <c r="B5" s="423"/>
      <c r="C5" s="426"/>
      <c r="D5" s="429"/>
      <c r="E5" s="432" t="s">
        <v>17</v>
      </c>
      <c r="F5" s="433"/>
      <c r="G5" s="452"/>
      <c r="H5" s="435"/>
      <c r="I5" s="435"/>
      <c r="J5" s="429"/>
      <c r="K5" s="447"/>
      <c r="L5" s="450"/>
      <c r="M5" s="58">
        <f>IF(M4=1,0,IF(M4=2,1,IF(M4=3,2,0)))</f>
        <v>0</v>
      </c>
    </row>
    <row r="6" spans="1:15" ht="14.4" x14ac:dyDescent="0.25">
      <c r="A6" s="12" t="str">
        <f t="shared" ref="A6:A37" si="0">CONCATENATE(B6,C6,D6)</f>
        <v>30Zeb FinniganPippa</v>
      </c>
      <c r="B6" s="154">
        <v>30</v>
      </c>
      <c r="C6" s="147" t="s">
        <v>452</v>
      </c>
      <c r="D6" s="146" t="s">
        <v>453</v>
      </c>
      <c r="E6" s="19"/>
      <c r="F6" s="16"/>
      <c r="G6" s="19">
        <v>1</v>
      </c>
      <c r="H6" s="13"/>
      <c r="I6" s="29"/>
      <c r="J6" s="31"/>
      <c r="K6" s="17">
        <v>1</v>
      </c>
      <c r="L6" s="18">
        <f t="shared" ref="L6:L51" si="1">IF(K6=1,7,IF(K6=2,6,IF(K6=3,5,IF(K6=4,4,IF(K6=5,3,IF(K6=6,2,IF(K6&gt;=6,1,0)))))))</f>
        <v>7</v>
      </c>
      <c r="M6" s="59">
        <f>SUM(L6+$M$5)</f>
        <v>7</v>
      </c>
      <c r="N6" s="28"/>
      <c r="O6" s="28"/>
    </row>
    <row r="7" spans="1:15" ht="14.4" x14ac:dyDescent="0.25">
      <c r="A7" s="12" t="str">
        <f t="shared" si="0"/>
        <v>30Demi CrossMandalay Sugar Daddy</v>
      </c>
      <c r="B7" s="154">
        <v>30</v>
      </c>
      <c r="C7" s="147" t="s">
        <v>454</v>
      </c>
      <c r="D7" s="146" t="s">
        <v>455</v>
      </c>
      <c r="E7" s="19"/>
      <c r="F7" s="16"/>
      <c r="G7" s="19">
        <v>4</v>
      </c>
      <c r="H7" s="13"/>
      <c r="I7" s="29"/>
      <c r="J7" s="31"/>
      <c r="K7" s="17">
        <v>4</v>
      </c>
      <c r="L7" s="18">
        <f t="shared" si="1"/>
        <v>4</v>
      </c>
      <c r="M7" s="59">
        <f t="shared" ref="M7:M51" si="2">SUM(L7+$M$5)</f>
        <v>4</v>
      </c>
      <c r="N7" s="28"/>
      <c r="O7" s="28"/>
    </row>
    <row r="8" spans="1:15" ht="14.4" x14ac:dyDescent="0.25">
      <c r="A8" s="12" t="str">
        <f t="shared" si="0"/>
        <v>30Ben EllisEllison Park Tango</v>
      </c>
      <c r="B8" s="154">
        <v>30</v>
      </c>
      <c r="C8" s="147" t="s">
        <v>300</v>
      </c>
      <c r="D8" s="146" t="s">
        <v>301</v>
      </c>
      <c r="E8" s="19"/>
      <c r="F8" s="16"/>
      <c r="G8" s="19">
        <v>3</v>
      </c>
      <c r="H8" s="13"/>
      <c r="I8" s="29"/>
      <c r="J8" s="31"/>
      <c r="K8" s="17">
        <v>3</v>
      </c>
      <c r="L8" s="18">
        <f t="shared" si="1"/>
        <v>5</v>
      </c>
      <c r="M8" s="59">
        <f t="shared" si="2"/>
        <v>5</v>
      </c>
      <c r="N8" s="28"/>
      <c r="O8" s="28"/>
    </row>
    <row r="9" spans="1:15" ht="14.4" x14ac:dyDescent="0.25">
      <c r="A9" s="12" t="str">
        <f t="shared" si="0"/>
        <v>30Zara Spranz</v>
      </c>
      <c r="B9" s="154">
        <v>30</v>
      </c>
      <c r="C9" s="147" t="s">
        <v>365</v>
      </c>
      <c r="D9" s="146" t="s">
        <v>19</v>
      </c>
      <c r="E9" s="19"/>
      <c r="F9" s="16"/>
      <c r="G9" s="19">
        <v>2</v>
      </c>
      <c r="H9" s="13"/>
      <c r="I9" s="29"/>
      <c r="J9" s="31"/>
      <c r="K9" s="17">
        <v>2</v>
      </c>
      <c r="L9" s="18">
        <f t="shared" si="1"/>
        <v>6</v>
      </c>
      <c r="M9" s="59">
        <f t="shared" si="2"/>
        <v>6</v>
      </c>
      <c r="N9" s="28"/>
      <c r="O9" s="28"/>
    </row>
    <row r="10" spans="1:15" ht="14.4" x14ac:dyDescent="0.25">
      <c r="A10" s="12" t="str">
        <f t="shared" si="0"/>
        <v/>
      </c>
      <c r="B10" s="13"/>
      <c r="C10" s="14" t="s">
        <v>19</v>
      </c>
      <c r="D10" s="15" t="s">
        <v>19</v>
      </c>
      <c r="E10" s="19"/>
      <c r="F10" s="16"/>
      <c r="G10" s="19"/>
      <c r="H10" s="13"/>
      <c r="I10" s="29"/>
      <c r="J10" s="31"/>
      <c r="K10" s="17"/>
      <c r="L10" s="18">
        <f t="shared" si="1"/>
        <v>0</v>
      </c>
      <c r="M10" s="59">
        <f t="shared" si="2"/>
        <v>0</v>
      </c>
      <c r="N10" s="28"/>
      <c r="O10" s="28"/>
    </row>
    <row r="11" spans="1:15" ht="14.4" x14ac:dyDescent="0.25">
      <c r="A11" s="12" t="str">
        <f t="shared" si="0"/>
        <v>30Maisie ReevesKarma Park Bo Peep</v>
      </c>
      <c r="B11" s="13">
        <v>30</v>
      </c>
      <c r="C11" s="14" t="s">
        <v>459</v>
      </c>
      <c r="D11" s="15" t="s">
        <v>506</v>
      </c>
      <c r="E11" s="19"/>
      <c r="F11" s="16"/>
      <c r="G11" s="19">
        <v>7</v>
      </c>
      <c r="H11" s="13"/>
      <c r="I11" s="29"/>
      <c r="J11" s="31"/>
      <c r="K11" s="17">
        <v>7</v>
      </c>
      <c r="L11" s="18">
        <f t="shared" si="1"/>
        <v>1</v>
      </c>
      <c r="M11" s="59">
        <f t="shared" si="2"/>
        <v>1</v>
      </c>
      <c r="N11" s="28"/>
      <c r="O11" s="28"/>
    </row>
    <row r="12" spans="1:15" ht="14.4" x14ac:dyDescent="0.25">
      <c r="A12" s="12" t="str">
        <f t="shared" si="0"/>
        <v>30Kate HicksFrankie</v>
      </c>
      <c r="B12" s="13">
        <v>30</v>
      </c>
      <c r="C12" s="14" t="s">
        <v>362</v>
      </c>
      <c r="D12" s="15" t="s">
        <v>391</v>
      </c>
      <c r="E12" s="19"/>
      <c r="F12" s="16"/>
      <c r="G12" s="19">
        <v>4</v>
      </c>
      <c r="H12" s="13"/>
      <c r="I12" s="29"/>
      <c r="J12" s="31"/>
      <c r="K12" s="17">
        <v>4</v>
      </c>
      <c r="L12" s="18">
        <f t="shared" si="1"/>
        <v>4</v>
      </c>
      <c r="M12" s="59">
        <f t="shared" si="2"/>
        <v>4</v>
      </c>
      <c r="O12" s="28"/>
    </row>
    <row r="13" spans="1:15" ht="14.4" x14ac:dyDescent="0.25">
      <c r="A13" s="12" t="str">
        <f t="shared" si="0"/>
        <v>30Jye GossageJoe</v>
      </c>
      <c r="B13" s="13">
        <v>30</v>
      </c>
      <c r="C13" s="14" t="s">
        <v>139</v>
      </c>
      <c r="D13" s="15" t="s">
        <v>392</v>
      </c>
      <c r="E13" s="19"/>
      <c r="F13" s="16"/>
      <c r="G13" s="19">
        <v>2</v>
      </c>
      <c r="H13" s="13"/>
      <c r="I13" s="29"/>
      <c r="J13" s="31"/>
      <c r="K13" s="17">
        <v>2</v>
      </c>
      <c r="L13" s="18">
        <f t="shared" si="1"/>
        <v>6</v>
      </c>
      <c r="M13" s="59">
        <f t="shared" si="2"/>
        <v>6</v>
      </c>
      <c r="O13" s="28"/>
    </row>
    <row r="14" spans="1:15" ht="14.4" x14ac:dyDescent="0.25">
      <c r="A14" s="12" t="str">
        <f t="shared" si="0"/>
        <v>30Harriet DickinsonBonsai Second Chance</v>
      </c>
      <c r="B14" s="13">
        <v>30</v>
      </c>
      <c r="C14" s="14" t="s">
        <v>359</v>
      </c>
      <c r="D14" s="15" t="s">
        <v>464</v>
      </c>
      <c r="E14" s="19"/>
      <c r="F14" s="16"/>
      <c r="G14" s="19">
        <v>3</v>
      </c>
      <c r="H14" s="13"/>
      <c r="I14" s="29"/>
      <c r="J14" s="31"/>
      <c r="K14" s="17">
        <v>3</v>
      </c>
      <c r="L14" s="18">
        <f t="shared" ref="L14" si="3">IF(K14=1,7,IF(K14=2,6,IF(K14=3,5,IF(K14=4,4,IF(K14=5,3,IF(K14=6,2,IF(K14&gt;=6,1,0)))))))</f>
        <v>5</v>
      </c>
      <c r="M14" s="59">
        <f t="shared" ref="M14" si="4">SUM(L14+$M$5)</f>
        <v>5</v>
      </c>
    </row>
    <row r="15" spans="1:15" ht="14.4" x14ac:dyDescent="0.25">
      <c r="A15" s="12" t="str">
        <f t="shared" si="0"/>
        <v>30Harper Lee-NewlandEbony Rose Spotlight</v>
      </c>
      <c r="B15" s="13">
        <v>30</v>
      </c>
      <c r="C15" s="14" t="s">
        <v>258</v>
      </c>
      <c r="D15" s="15" t="s">
        <v>259</v>
      </c>
      <c r="E15" s="19"/>
      <c r="F15" s="16"/>
      <c r="G15" s="19">
        <v>1</v>
      </c>
      <c r="H15" s="13"/>
      <c r="I15" s="29"/>
      <c r="J15" s="31"/>
      <c r="K15" s="17">
        <v>1</v>
      </c>
      <c r="L15" s="18">
        <f t="shared" si="1"/>
        <v>7</v>
      </c>
      <c r="M15" s="59">
        <f t="shared" si="2"/>
        <v>7</v>
      </c>
    </row>
    <row r="16" spans="1:15" ht="14.4" x14ac:dyDescent="0.25">
      <c r="A16" s="12" t="str">
        <f t="shared" si="0"/>
        <v>30Willow PopeSpringwater Lamont</v>
      </c>
      <c r="B16" s="13">
        <v>30</v>
      </c>
      <c r="C16" t="s">
        <v>507</v>
      </c>
      <c r="D16" t="s">
        <v>508</v>
      </c>
      <c r="E16" s="19"/>
      <c r="F16" s="16"/>
      <c r="G16" s="19">
        <v>9</v>
      </c>
      <c r="H16" s="13"/>
      <c r="I16" s="29"/>
      <c r="J16" s="31"/>
      <c r="K16" s="17">
        <v>9</v>
      </c>
      <c r="L16" s="18">
        <f t="shared" si="1"/>
        <v>1</v>
      </c>
      <c r="M16" s="59">
        <f t="shared" si="2"/>
        <v>1</v>
      </c>
    </row>
    <row r="17" spans="1:13" ht="14.4" x14ac:dyDescent="0.25">
      <c r="A17" s="12" t="str">
        <f t="shared" si="0"/>
        <v>30Charli BurleySpringwater Gadget Jones</v>
      </c>
      <c r="B17" s="13">
        <v>30</v>
      </c>
      <c r="C17" s="14" t="s">
        <v>509</v>
      </c>
      <c r="D17" s="15" t="s">
        <v>510</v>
      </c>
      <c r="E17" s="19"/>
      <c r="F17" s="16"/>
      <c r="G17" s="19">
        <v>6</v>
      </c>
      <c r="H17" s="13"/>
      <c r="I17" s="29"/>
      <c r="J17" s="31"/>
      <c r="K17" s="17">
        <v>6</v>
      </c>
      <c r="L17" s="18">
        <f t="shared" si="1"/>
        <v>2</v>
      </c>
      <c r="M17" s="59">
        <f t="shared" si="2"/>
        <v>2</v>
      </c>
    </row>
    <row r="18" spans="1:13" ht="14.4" x14ac:dyDescent="0.25">
      <c r="A18" s="12" t="str">
        <f t="shared" si="0"/>
        <v>30Anna HicksPenny</v>
      </c>
      <c r="B18" s="13">
        <v>30</v>
      </c>
      <c r="C18" s="14" t="s">
        <v>356</v>
      </c>
      <c r="D18" s="15" t="s">
        <v>357</v>
      </c>
      <c r="E18" s="19"/>
      <c r="F18" s="16"/>
      <c r="G18" s="19">
        <v>8</v>
      </c>
      <c r="H18" s="13"/>
      <c r="I18" s="29"/>
      <c r="J18" s="31"/>
      <c r="K18" s="17">
        <v>8</v>
      </c>
      <c r="L18" s="18">
        <f t="shared" si="1"/>
        <v>1</v>
      </c>
      <c r="M18" s="59">
        <f t="shared" si="2"/>
        <v>1</v>
      </c>
    </row>
    <row r="19" spans="1:13" ht="14.4" x14ac:dyDescent="0.25">
      <c r="A19" s="12" t="str">
        <f t="shared" si="0"/>
        <v>30Maisie ReevesJudaroo Peppercorn</v>
      </c>
      <c r="B19" s="13">
        <v>30</v>
      </c>
      <c r="C19" s="14" t="s">
        <v>459</v>
      </c>
      <c r="D19" s="15" t="s">
        <v>460</v>
      </c>
      <c r="E19" s="19"/>
      <c r="F19" s="16"/>
      <c r="G19" s="19">
        <v>5</v>
      </c>
      <c r="H19" s="13"/>
      <c r="I19" s="29"/>
      <c r="J19" s="31"/>
      <c r="K19" s="17">
        <v>5</v>
      </c>
      <c r="L19" s="18">
        <f t="shared" si="1"/>
        <v>3</v>
      </c>
      <c r="M19" s="59">
        <f t="shared" si="2"/>
        <v>3</v>
      </c>
    </row>
    <row r="20" spans="1:13" ht="14.4" x14ac:dyDescent="0.25">
      <c r="A20" s="12" t="str">
        <f t="shared" si="0"/>
        <v/>
      </c>
      <c r="B20" s="13"/>
      <c r="C20" s="14" t="s">
        <v>19</v>
      </c>
      <c r="D20" s="15" t="s">
        <v>19</v>
      </c>
      <c r="E20" s="19"/>
      <c r="F20" s="16"/>
      <c r="G20" s="19"/>
      <c r="H20" s="13"/>
      <c r="I20" s="29"/>
      <c r="J20" s="31"/>
      <c r="K20" s="17"/>
      <c r="L20" s="18">
        <f t="shared" si="1"/>
        <v>0</v>
      </c>
      <c r="M20" s="59">
        <f t="shared" si="2"/>
        <v>0</v>
      </c>
    </row>
    <row r="21" spans="1:13" ht="14.4" x14ac:dyDescent="0.25">
      <c r="A21" s="12" t="str">
        <f t="shared" si="0"/>
        <v>30Mia BradshawAscot Magnum Silk</v>
      </c>
      <c r="B21" s="13">
        <v>30</v>
      </c>
      <c r="C21" s="14" t="s">
        <v>128</v>
      </c>
      <c r="D21" s="15" t="s">
        <v>129</v>
      </c>
      <c r="E21" s="19"/>
      <c r="F21" s="16"/>
      <c r="G21" s="19">
        <v>1</v>
      </c>
      <c r="H21" s="13"/>
      <c r="I21" s="29"/>
      <c r="J21" s="31"/>
      <c r="K21" s="17">
        <v>1</v>
      </c>
      <c r="L21" s="18">
        <f t="shared" si="1"/>
        <v>7</v>
      </c>
      <c r="M21" s="59">
        <f t="shared" si="2"/>
        <v>7</v>
      </c>
    </row>
    <row r="22" spans="1:13" ht="14.4" x14ac:dyDescent="0.25">
      <c r="A22" s="12" t="str">
        <f t="shared" si="0"/>
        <v/>
      </c>
      <c r="B22" s="13"/>
      <c r="C22" s="14" t="s">
        <v>19</v>
      </c>
      <c r="D22" s="15" t="s">
        <v>19</v>
      </c>
      <c r="E22" s="19"/>
      <c r="F22" s="16"/>
      <c r="G22" s="19"/>
      <c r="H22" s="13"/>
      <c r="I22" s="29"/>
      <c r="J22" s="31"/>
      <c r="K22" s="17"/>
      <c r="L22" s="18">
        <f t="shared" si="1"/>
        <v>0</v>
      </c>
      <c r="M22" s="59">
        <f t="shared" si="2"/>
        <v>0</v>
      </c>
    </row>
    <row r="23" spans="1:13" ht="14.4" x14ac:dyDescent="0.25">
      <c r="A23" s="12" t="str">
        <f t="shared" si="0"/>
        <v>45Ava StephensShilo</v>
      </c>
      <c r="B23" s="13">
        <v>45</v>
      </c>
      <c r="C23" s="14" t="s">
        <v>164</v>
      </c>
      <c r="D23" s="15" t="s">
        <v>165</v>
      </c>
      <c r="E23" s="19"/>
      <c r="F23" s="16"/>
      <c r="G23" s="19">
        <v>2</v>
      </c>
      <c r="H23" s="13"/>
      <c r="I23" s="29"/>
      <c r="J23" s="31"/>
      <c r="K23" s="17">
        <v>2</v>
      </c>
      <c r="L23" s="18">
        <f t="shared" si="1"/>
        <v>6</v>
      </c>
      <c r="M23" s="59">
        <f t="shared" si="2"/>
        <v>6</v>
      </c>
    </row>
    <row r="24" spans="1:13" ht="14.4" x14ac:dyDescent="0.25">
      <c r="A24" s="12" t="str">
        <f t="shared" si="0"/>
        <v>45Everlee TylerYartrla Park Wishlist</v>
      </c>
      <c r="B24" s="13">
        <v>45</v>
      </c>
      <c r="C24" s="14" t="s">
        <v>157</v>
      </c>
      <c r="D24" s="15" t="s">
        <v>368</v>
      </c>
      <c r="E24" s="19"/>
      <c r="F24" s="16"/>
      <c r="G24" s="19">
        <v>1</v>
      </c>
      <c r="H24" s="13"/>
      <c r="I24" s="29"/>
      <c r="J24" s="31"/>
      <c r="K24" s="17">
        <v>1</v>
      </c>
      <c r="L24" s="18">
        <f t="shared" si="1"/>
        <v>7</v>
      </c>
      <c r="M24" s="59">
        <f t="shared" si="2"/>
        <v>7</v>
      </c>
    </row>
    <row r="25" spans="1:13" ht="14.4" x14ac:dyDescent="0.25">
      <c r="A25" s="12" t="str">
        <f t="shared" si="0"/>
        <v>45Holly FergusonPixie</v>
      </c>
      <c r="B25" s="13">
        <v>45</v>
      </c>
      <c r="C25" s="14" t="s">
        <v>398</v>
      </c>
      <c r="D25" s="15" t="s">
        <v>371</v>
      </c>
      <c r="E25" s="19"/>
      <c r="F25" s="16"/>
      <c r="G25" s="19">
        <v>8</v>
      </c>
      <c r="H25" s="13"/>
      <c r="I25" s="29"/>
      <c r="J25" s="31"/>
      <c r="K25" s="17">
        <v>8</v>
      </c>
      <c r="L25" s="18">
        <f t="shared" si="1"/>
        <v>1</v>
      </c>
      <c r="M25" s="59">
        <f t="shared" si="2"/>
        <v>1</v>
      </c>
    </row>
    <row r="26" spans="1:13" ht="14.4" x14ac:dyDescent="0.25">
      <c r="A26" s="12" t="str">
        <f t="shared" si="0"/>
        <v>45Mia StephensHolland Park Geneva</v>
      </c>
      <c r="B26" s="13">
        <v>45</v>
      </c>
      <c r="C26" s="14" t="s">
        <v>143</v>
      </c>
      <c r="D26" s="15" t="s">
        <v>144</v>
      </c>
      <c r="E26" s="19"/>
      <c r="F26" s="16"/>
      <c r="G26" s="19">
        <v>7</v>
      </c>
      <c r="H26" s="13"/>
      <c r="I26" s="29"/>
      <c r="J26" s="31"/>
      <c r="K26" s="17">
        <v>7</v>
      </c>
      <c r="L26" s="18">
        <f t="shared" ref="L26" si="5">IF(K26=1,7,IF(K26=2,6,IF(K26=3,5,IF(K26=4,4,IF(K26=5,3,IF(K26=6,2,IF(K26&gt;=6,1,0)))))))</f>
        <v>1</v>
      </c>
      <c r="M26" s="59">
        <f t="shared" ref="M26" si="6">SUM(L26+$M$5)</f>
        <v>1</v>
      </c>
    </row>
    <row r="27" spans="1:13" ht="14.4" x14ac:dyDescent="0.25">
      <c r="A27" s="12" t="str">
        <f t="shared" si="0"/>
        <v>45Amelia DilazzaroDixie</v>
      </c>
      <c r="B27" s="13">
        <v>45</v>
      </c>
      <c r="C27" s="14" t="s">
        <v>470</v>
      </c>
      <c r="D27" s="15" t="s">
        <v>465</v>
      </c>
      <c r="E27" s="19"/>
      <c r="F27" s="16"/>
      <c r="G27" s="19">
        <v>5</v>
      </c>
      <c r="H27" s="13"/>
      <c r="I27" s="29"/>
      <c r="J27" s="31"/>
      <c r="K27" s="17">
        <v>5</v>
      </c>
      <c r="L27" s="18">
        <f t="shared" si="1"/>
        <v>3</v>
      </c>
      <c r="M27" s="59">
        <f t="shared" si="2"/>
        <v>3</v>
      </c>
    </row>
    <row r="28" spans="1:13" ht="14.4" x14ac:dyDescent="0.25">
      <c r="A28" s="12" t="str">
        <f t="shared" si="0"/>
        <v>45Olivia StephensCimmeron Pocket Rocket</v>
      </c>
      <c r="B28" s="13">
        <v>45</v>
      </c>
      <c r="C28" s="14" t="s">
        <v>146</v>
      </c>
      <c r="D28" s="15" t="s">
        <v>147</v>
      </c>
      <c r="E28" s="19"/>
      <c r="F28" s="16"/>
      <c r="G28" s="19">
        <v>3</v>
      </c>
      <c r="H28" s="13"/>
      <c r="I28" s="29"/>
      <c r="J28" s="31"/>
      <c r="K28" s="17">
        <v>3</v>
      </c>
      <c r="L28" s="18">
        <f t="shared" si="1"/>
        <v>5</v>
      </c>
      <c r="M28" s="59">
        <f t="shared" si="2"/>
        <v>5</v>
      </c>
    </row>
    <row r="29" spans="1:13" ht="14.4" x14ac:dyDescent="0.25">
      <c r="A29" s="12" t="str">
        <f t="shared" si="0"/>
        <v>45Emily HicksMax</v>
      </c>
      <c r="B29" s="13">
        <v>45</v>
      </c>
      <c r="C29" s="14" t="s">
        <v>369</v>
      </c>
      <c r="D29" s="15" t="s">
        <v>370</v>
      </c>
      <c r="E29" s="19"/>
      <c r="F29" s="16"/>
      <c r="G29" s="19">
        <v>6</v>
      </c>
      <c r="H29" s="13"/>
      <c r="I29" s="29"/>
      <c r="J29" s="31"/>
      <c r="K29" s="17">
        <v>6</v>
      </c>
      <c r="L29" s="18">
        <f t="shared" si="1"/>
        <v>2</v>
      </c>
      <c r="M29" s="59">
        <f t="shared" si="2"/>
        <v>2</v>
      </c>
    </row>
    <row r="30" spans="1:13" ht="14.4" x14ac:dyDescent="0.25">
      <c r="A30" s="12" t="str">
        <f t="shared" si="0"/>
        <v>45Aria WaltonJudaroo Puddles</v>
      </c>
      <c r="B30" s="13">
        <v>45</v>
      </c>
      <c r="C30" s="14" t="s">
        <v>511</v>
      </c>
      <c r="D30" s="15" t="s">
        <v>512</v>
      </c>
      <c r="E30" s="19"/>
      <c r="F30" s="16"/>
      <c r="G30" s="19">
        <v>4</v>
      </c>
      <c r="H30" s="13"/>
      <c r="I30" s="29"/>
      <c r="J30" s="31"/>
      <c r="K30" s="17">
        <v>4</v>
      </c>
      <c r="L30" s="18">
        <f t="shared" si="1"/>
        <v>4</v>
      </c>
      <c r="M30" s="59">
        <f t="shared" si="2"/>
        <v>4</v>
      </c>
    </row>
    <row r="31" spans="1:13" ht="14.4" x14ac:dyDescent="0.25">
      <c r="A31" s="12" t="str">
        <f t="shared" si="0"/>
        <v/>
      </c>
      <c r="B31" s="13"/>
      <c r="C31" s="198" t="s">
        <v>19</v>
      </c>
      <c r="D31" s="199" t="s">
        <v>19</v>
      </c>
      <c r="E31" s="19"/>
      <c r="F31" s="16"/>
      <c r="H31" s="29"/>
      <c r="I31" s="29"/>
      <c r="J31" s="31"/>
      <c r="K31" s="17"/>
      <c r="L31" s="18">
        <f t="shared" si="1"/>
        <v>0</v>
      </c>
      <c r="M31" s="59">
        <f t="shared" si="2"/>
        <v>0</v>
      </c>
    </row>
    <row r="32" spans="1:13" ht="14.4" x14ac:dyDescent="0.25">
      <c r="A32" s="12" t="str">
        <f t="shared" si="0"/>
        <v>45Stephanie DanielsLenny</v>
      </c>
      <c r="B32" s="13">
        <v>45</v>
      </c>
      <c r="C32" s="120" t="s">
        <v>399</v>
      </c>
      <c r="D32" s="125" t="s">
        <v>434</v>
      </c>
      <c r="E32" s="19"/>
      <c r="F32" s="16"/>
      <c r="G32" s="19">
        <v>1</v>
      </c>
      <c r="H32" s="13"/>
      <c r="I32" s="29"/>
      <c r="J32" s="31"/>
      <c r="K32" s="17">
        <v>1</v>
      </c>
      <c r="L32" s="18">
        <f t="shared" si="1"/>
        <v>7</v>
      </c>
      <c r="M32" s="59">
        <f t="shared" si="2"/>
        <v>7</v>
      </c>
    </row>
    <row r="33" spans="1:13" ht="14.4" x14ac:dyDescent="0.25">
      <c r="A33" s="12" t="str">
        <f t="shared" si="0"/>
        <v>45Makayla Ryan</v>
      </c>
      <c r="B33" s="13">
        <v>45</v>
      </c>
      <c r="C33" s="14" t="s">
        <v>485</v>
      </c>
      <c r="D33" s="15" t="s">
        <v>19</v>
      </c>
      <c r="E33" s="19"/>
      <c r="F33" s="16"/>
      <c r="G33" s="19">
        <v>3</v>
      </c>
      <c r="H33" s="13"/>
      <c r="I33" s="29"/>
      <c r="J33" s="31"/>
      <c r="K33" s="17">
        <v>3</v>
      </c>
      <c r="L33" s="18">
        <f t="shared" ref="L33" si="7">IF(K33=1,7,IF(K33=2,6,IF(K33=3,5,IF(K33=4,4,IF(K33=5,3,IF(K33=6,2,IF(K33&gt;=6,1,0)))))))</f>
        <v>5</v>
      </c>
      <c r="M33" s="59">
        <f t="shared" ref="M33" si="8">SUM(L33+$M$5)</f>
        <v>5</v>
      </c>
    </row>
    <row r="34" spans="1:13" ht="14.4" x14ac:dyDescent="0.25">
      <c r="A34" s="12" t="str">
        <f t="shared" si="0"/>
        <v>45Ava MinshullPangari Rain Dance</v>
      </c>
      <c r="B34" s="13">
        <v>45</v>
      </c>
      <c r="C34" s="14" t="s">
        <v>400</v>
      </c>
      <c r="D34" s="193" t="s">
        <v>377</v>
      </c>
      <c r="E34" s="19"/>
      <c r="F34" s="16"/>
      <c r="G34" s="19">
        <v>4</v>
      </c>
      <c r="H34" s="13"/>
      <c r="I34" s="29"/>
      <c r="J34" s="31"/>
      <c r="K34" s="17">
        <v>4</v>
      </c>
      <c r="L34" s="18">
        <f t="shared" si="1"/>
        <v>4</v>
      </c>
      <c r="M34" s="59">
        <f t="shared" si="2"/>
        <v>4</v>
      </c>
    </row>
    <row r="35" spans="1:13" ht="14.4" x14ac:dyDescent="0.25">
      <c r="A35" s="12" t="str">
        <f t="shared" si="0"/>
        <v>45Dominique MackenzieTaxangano</v>
      </c>
      <c r="B35" s="13">
        <v>45</v>
      </c>
      <c r="C35" s="182" t="s">
        <v>367</v>
      </c>
      <c r="D35" s="193" t="s">
        <v>393</v>
      </c>
      <c r="E35" s="19"/>
      <c r="F35" s="16"/>
      <c r="G35" s="19">
        <v>6</v>
      </c>
      <c r="H35" s="13"/>
      <c r="I35" s="29"/>
      <c r="J35" s="31"/>
      <c r="K35" s="17">
        <v>6</v>
      </c>
      <c r="L35" s="18">
        <f t="shared" si="1"/>
        <v>2</v>
      </c>
      <c r="M35" s="59">
        <f t="shared" si="2"/>
        <v>2</v>
      </c>
    </row>
    <row r="36" spans="1:13" ht="14.4" x14ac:dyDescent="0.25">
      <c r="A36" s="12" t="str">
        <f t="shared" si="0"/>
        <v>45Charlize TylerCrumpet</v>
      </c>
      <c r="B36" s="13">
        <v>45</v>
      </c>
      <c r="C36" s="14" t="s">
        <v>198</v>
      </c>
      <c r="D36" s="15" t="s">
        <v>378</v>
      </c>
      <c r="E36" s="19"/>
      <c r="F36" s="16"/>
      <c r="G36" s="19">
        <v>2</v>
      </c>
      <c r="H36" s="13"/>
      <c r="I36" s="29"/>
      <c r="J36" s="31"/>
      <c r="K36" s="17">
        <v>2</v>
      </c>
      <c r="L36" s="18">
        <f t="shared" si="1"/>
        <v>6</v>
      </c>
      <c r="M36" s="59">
        <f t="shared" si="2"/>
        <v>6</v>
      </c>
    </row>
    <row r="37" spans="1:13" ht="14.4" x14ac:dyDescent="0.25">
      <c r="A37" s="12" t="str">
        <f t="shared" si="0"/>
        <v>45Lexi WilkinsonLady Lola</v>
      </c>
      <c r="B37" s="13">
        <v>45</v>
      </c>
      <c r="C37" s="14" t="s">
        <v>401</v>
      </c>
      <c r="D37" s="15" t="s">
        <v>381</v>
      </c>
      <c r="E37" s="19"/>
      <c r="F37" s="16"/>
      <c r="G37" s="19">
        <v>5</v>
      </c>
      <c r="H37" s="13"/>
      <c r="I37" s="29"/>
      <c r="J37" s="31"/>
      <c r="K37" s="17">
        <v>5</v>
      </c>
      <c r="L37" s="18">
        <f t="shared" si="1"/>
        <v>3</v>
      </c>
      <c r="M37" s="59">
        <f t="shared" si="2"/>
        <v>3</v>
      </c>
    </row>
    <row r="38" spans="1:13" ht="14.4" x14ac:dyDescent="0.25">
      <c r="A38" s="12" t="str">
        <f t="shared" ref="A38:A69" si="9">CONCATENATE(B38,C38,D38)</f>
        <v/>
      </c>
      <c r="B38" s="13"/>
      <c r="C38" s="14" t="s">
        <v>19</v>
      </c>
      <c r="D38" s="15" t="s">
        <v>19</v>
      </c>
      <c r="E38" s="19"/>
      <c r="F38" s="16"/>
      <c r="G38" s="19"/>
      <c r="H38" s="13"/>
      <c r="I38" s="29"/>
      <c r="J38" s="31"/>
      <c r="K38" s="17"/>
      <c r="L38" s="18">
        <f t="shared" si="1"/>
        <v>0</v>
      </c>
      <c r="M38" s="59">
        <f t="shared" si="2"/>
        <v>0</v>
      </c>
    </row>
    <row r="39" spans="1:13" ht="14.4" x14ac:dyDescent="0.25">
      <c r="A39" s="12" t="str">
        <f t="shared" si="9"/>
        <v>65Lacey MateljanDory</v>
      </c>
      <c r="B39" s="13">
        <v>65</v>
      </c>
      <c r="C39" s="14" t="s">
        <v>513</v>
      </c>
      <c r="D39" s="15" t="s">
        <v>517</v>
      </c>
      <c r="E39" s="19"/>
      <c r="F39" s="16"/>
      <c r="G39" s="19"/>
      <c r="H39" s="13">
        <v>2</v>
      </c>
      <c r="I39" s="29"/>
      <c r="J39" s="31"/>
      <c r="K39" s="17">
        <v>2</v>
      </c>
      <c r="L39" s="18">
        <v>0</v>
      </c>
      <c r="M39" s="59">
        <f t="shared" si="2"/>
        <v>0</v>
      </c>
    </row>
    <row r="40" spans="1:13" ht="14.4" x14ac:dyDescent="0.25">
      <c r="A40" s="12" t="str">
        <f t="shared" si="9"/>
        <v>65Ava MinshullFlamingo Magic</v>
      </c>
      <c r="B40" s="13">
        <v>65</v>
      </c>
      <c r="C40" s="14" t="s">
        <v>400</v>
      </c>
      <c r="D40" s="15" t="s">
        <v>379</v>
      </c>
      <c r="E40" s="19"/>
      <c r="F40" s="16"/>
      <c r="G40" s="19"/>
      <c r="H40" s="13">
        <v>4</v>
      </c>
      <c r="I40" s="29"/>
      <c r="J40" s="31"/>
      <c r="K40" s="17">
        <v>4</v>
      </c>
      <c r="L40" s="18">
        <f t="shared" si="1"/>
        <v>4</v>
      </c>
      <c r="M40" s="59">
        <f t="shared" si="2"/>
        <v>4</v>
      </c>
    </row>
    <row r="41" spans="1:13" ht="14.4" x14ac:dyDescent="0.25">
      <c r="A41" s="12" t="str">
        <f t="shared" si="9"/>
        <v>65Olivia ReadSinny</v>
      </c>
      <c r="B41" s="13">
        <v>65</v>
      </c>
      <c r="C41" s="14" t="s">
        <v>323</v>
      </c>
      <c r="D41" s="193" t="s">
        <v>472</v>
      </c>
      <c r="E41" s="19"/>
      <c r="F41" s="16"/>
      <c r="G41" s="19"/>
      <c r="H41" s="13" t="s">
        <v>361</v>
      </c>
      <c r="I41" s="29"/>
      <c r="J41" s="31"/>
      <c r="K41" s="17" t="s">
        <v>361</v>
      </c>
      <c r="L41" s="18">
        <f t="shared" si="1"/>
        <v>1</v>
      </c>
      <c r="M41" s="59">
        <f t="shared" si="2"/>
        <v>1</v>
      </c>
    </row>
    <row r="42" spans="1:13" ht="14.4" x14ac:dyDescent="0.25">
      <c r="A42" s="12" t="str">
        <f t="shared" si="9"/>
        <v>65Charlee HagleyDolly</v>
      </c>
      <c r="B42" s="13">
        <v>65</v>
      </c>
      <c r="C42" s="14" t="s">
        <v>170</v>
      </c>
      <c r="D42" s="15" t="s">
        <v>171</v>
      </c>
      <c r="E42" s="19"/>
      <c r="F42" s="16"/>
      <c r="G42" s="19"/>
      <c r="H42" s="13">
        <v>1</v>
      </c>
      <c r="I42" s="29"/>
      <c r="J42" s="31"/>
      <c r="K42" s="17">
        <v>1</v>
      </c>
      <c r="L42" s="18">
        <v>0</v>
      </c>
      <c r="M42" s="59">
        <f t="shared" si="2"/>
        <v>0</v>
      </c>
    </row>
    <row r="43" spans="1:13" ht="14.4" x14ac:dyDescent="0.25">
      <c r="A43" s="12" t="str">
        <f t="shared" si="9"/>
        <v>65Charlize TylerTrapalanda Downs Peter Pan</v>
      </c>
      <c r="B43" s="13">
        <v>65</v>
      </c>
      <c r="C43" s="14" t="s">
        <v>198</v>
      </c>
      <c r="D43" s="15" t="s">
        <v>199</v>
      </c>
      <c r="E43" s="19"/>
      <c r="F43" s="16"/>
      <c r="G43" s="19"/>
      <c r="H43" s="13">
        <v>3</v>
      </c>
      <c r="I43" s="29"/>
      <c r="J43" s="31"/>
      <c r="K43" s="17">
        <v>3</v>
      </c>
      <c r="L43" s="18">
        <f t="shared" si="1"/>
        <v>5</v>
      </c>
      <c r="M43" s="59">
        <f t="shared" si="2"/>
        <v>5</v>
      </c>
    </row>
    <row r="44" spans="1:13" ht="14.4" x14ac:dyDescent="0.25">
      <c r="A44" s="12" t="str">
        <f t="shared" si="9"/>
        <v/>
      </c>
      <c r="B44" s="13"/>
      <c r="C44" s="14" t="s">
        <v>19</v>
      </c>
      <c r="D44" s="15" t="s">
        <v>19</v>
      </c>
      <c r="E44" s="19"/>
      <c r="F44" s="16"/>
      <c r="G44" s="19"/>
      <c r="H44" s="13"/>
      <c r="I44" s="29"/>
      <c r="J44" s="31"/>
      <c r="K44" s="17"/>
      <c r="L44" s="18">
        <f t="shared" si="1"/>
        <v>0</v>
      </c>
      <c r="M44" s="59">
        <f t="shared" si="2"/>
        <v>0</v>
      </c>
    </row>
    <row r="45" spans="1:13" ht="14.4" x14ac:dyDescent="0.25">
      <c r="A45" s="12" t="str">
        <f t="shared" si="9"/>
        <v>65Zara Coussens-LeesonRegal Donatello</v>
      </c>
      <c r="B45" s="13">
        <v>65</v>
      </c>
      <c r="C45" s="14" t="s">
        <v>278</v>
      </c>
      <c r="D45" s="15" t="s">
        <v>279</v>
      </c>
      <c r="E45" s="19"/>
      <c r="F45" s="16"/>
      <c r="G45" s="19"/>
      <c r="H45" s="13">
        <v>2</v>
      </c>
      <c r="I45" s="29"/>
      <c r="J45" s="31"/>
      <c r="K45" s="17">
        <v>2</v>
      </c>
      <c r="L45" s="18">
        <f t="shared" ref="L45" si="10">IF(K45=1,7,IF(K45=2,6,IF(K45=3,5,IF(K45=4,4,IF(K45=5,3,IF(K45=6,2,IF(K45&gt;=6,1,0)))))))</f>
        <v>6</v>
      </c>
      <c r="M45" s="59">
        <f t="shared" ref="M45" si="11">SUM(L45+$M$5)</f>
        <v>6</v>
      </c>
    </row>
    <row r="46" spans="1:13" ht="14.4" x14ac:dyDescent="0.25">
      <c r="A46" s="12" t="str">
        <f t="shared" si="9"/>
        <v>65Zoey MateljanRichard</v>
      </c>
      <c r="B46" s="13">
        <v>65</v>
      </c>
      <c r="C46" s="14" t="s">
        <v>514</v>
      </c>
      <c r="D46" s="15" t="s">
        <v>515</v>
      </c>
      <c r="E46" s="19"/>
      <c r="F46" s="16"/>
      <c r="G46" s="19"/>
      <c r="H46" s="13">
        <v>3</v>
      </c>
      <c r="I46" s="29"/>
      <c r="J46" s="31"/>
      <c r="K46" s="17">
        <v>3</v>
      </c>
      <c r="L46" s="18">
        <f t="shared" si="1"/>
        <v>5</v>
      </c>
      <c r="M46" s="59">
        <f t="shared" si="2"/>
        <v>5</v>
      </c>
    </row>
    <row r="47" spans="1:13" ht="14.4" x14ac:dyDescent="0.25">
      <c r="A47" s="12" t="str">
        <f t="shared" si="9"/>
        <v>65Sophie McdougallGood Intentions</v>
      </c>
      <c r="B47" s="13">
        <v>65</v>
      </c>
      <c r="C47" s="14" t="s">
        <v>403</v>
      </c>
      <c r="D47" s="15" t="s">
        <v>395</v>
      </c>
      <c r="E47" s="19"/>
      <c r="F47" s="16"/>
      <c r="G47" s="19"/>
      <c r="H47" s="13">
        <v>4</v>
      </c>
      <c r="I47" s="29"/>
      <c r="J47" s="31"/>
      <c r="K47" s="17">
        <v>4</v>
      </c>
      <c r="L47" s="18">
        <f t="shared" si="1"/>
        <v>4</v>
      </c>
      <c r="M47" s="59">
        <f t="shared" si="2"/>
        <v>4</v>
      </c>
    </row>
    <row r="48" spans="1:13" ht="14.4" x14ac:dyDescent="0.25">
      <c r="A48" s="12" t="str">
        <f t="shared" si="9"/>
        <v>65Shannon MeakinsKarma Park Esprit</v>
      </c>
      <c r="B48" s="13">
        <v>65</v>
      </c>
      <c r="C48" s="14" t="s">
        <v>202</v>
      </c>
      <c r="D48" s="15" t="s">
        <v>203</v>
      </c>
      <c r="E48" s="19"/>
      <c r="F48" s="16"/>
      <c r="G48" s="19"/>
      <c r="H48" s="13">
        <v>1</v>
      </c>
      <c r="I48" s="29"/>
      <c r="J48" s="31"/>
      <c r="K48" s="17">
        <v>1</v>
      </c>
      <c r="L48" s="18">
        <f t="shared" si="1"/>
        <v>7</v>
      </c>
      <c r="M48" s="59">
        <f t="shared" si="2"/>
        <v>7</v>
      </c>
    </row>
    <row r="49" spans="1:13" ht="14.4" x14ac:dyDescent="0.25">
      <c r="A49" s="12" t="str">
        <f t="shared" si="9"/>
        <v>65Imogen O'HehirOutlaw King</v>
      </c>
      <c r="B49" s="13">
        <v>65</v>
      </c>
      <c r="C49" s="14" t="s">
        <v>468</v>
      </c>
      <c r="D49" s="15" t="s">
        <v>475</v>
      </c>
      <c r="E49" s="19"/>
      <c r="F49" s="16"/>
      <c r="G49" s="19"/>
      <c r="H49" s="13">
        <v>5</v>
      </c>
      <c r="I49" s="29"/>
      <c r="J49" s="31"/>
      <c r="K49" s="17">
        <v>5</v>
      </c>
      <c r="L49" s="18">
        <f t="shared" si="1"/>
        <v>3</v>
      </c>
      <c r="M49" s="59">
        <f t="shared" si="2"/>
        <v>3</v>
      </c>
    </row>
    <row r="50" spans="1:13" ht="14.4" x14ac:dyDescent="0.25">
      <c r="A50" s="12" t="str">
        <f t="shared" si="9"/>
        <v>65Tahni WilliamsConquered Zone</v>
      </c>
      <c r="B50" s="13">
        <v>65</v>
      </c>
      <c r="C50" s="14" t="s">
        <v>383</v>
      </c>
      <c r="D50" s="15" t="s">
        <v>394</v>
      </c>
      <c r="E50" s="19"/>
      <c r="F50" s="16"/>
      <c r="G50" s="19"/>
      <c r="H50" s="13">
        <v>6</v>
      </c>
      <c r="I50" s="29"/>
      <c r="J50" s="31"/>
      <c r="K50" s="17">
        <v>6</v>
      </c>
      <c r="L50" s="18">
        <f t="shared" si="1"/>
        <v>2</v>
      </c>
      <c r="M50" s="59">
        <f t="shared" si="2"/>
        <v>2</v>
      </c>
    </row>
    <row r="51" spans="1:13" ht="14.4" x14ac:dyDescent="0.25">
      <c r="A51" s="12" t="str">
        <f t="shared" si="9"/>
        <v/>
      </c>
      <c r="B51" s="13"/>
      <c r="C51" s="14" t="s">
        <v>19</v>
      </c>
      <c r="D51" s="15" t="s">
        <v>19</v>
      </c>
      <c r="E51" s="19"/>
      <c r="F51" s="16"/>
      <c r="G51" s="19"/>
      <c r="H51" s="13"/>
      <c r="I51" s="29"/>
      <c r="J51" s="31"/>
      <c r="K51" s="17"/>
      <c r="L51" s="18">
        <f t="shared" si="1"/>
        <v>0</v>
      </c>
      <c r="M51" s="59">
        <f t="shared" si="2"/>
        <v>0</v>
      </c>
    </row>
    <row r="52" spans="1:13" ht="14.4" x14ac:dyDescent="0.25">
      <c r="A52" s="12" t="str">
        <f t="shared" si="9"/>
        <v>80Tahni WilliamsHolland Park Riviera</v>
      </c>
      <c r="B52" s="13">
        <v>80</v>
      </c>
      <c r="C52" s="14" t="s">
        <v>383</v>
      </c>
      <c r="D52" s="15" t="s">
        <v>384</v>
      </c>
      <c r="E52" s="19"/>
      <c r="F52" s="16"/>
      <c r="G52" s="19"/>
      <c r="H52" s="13"/>
      <c r="I52" s="29">
        <v>7</v>
      </c>
      <c r="J52" s="31"/>
      <c r="K52" s="17">
        <v>7</v>
      </c>
      <c r="L52" s="18">
        <f t="shared" ref="L52:L54" si="12">IF(K52=1,7,IF(K52=2,6,IF(K52=3,5,IF(K52=4,4,IF(K52=5,3,IF(K52=6,2,IF(K52&gt;=6,1,0)))))))</f>
        <v>1</v>
      </c>
      <c r="M52" s="59">
        <f t="shared" ref="M52:M54" si="13">SUM(L52+$M$5)</f>
        <v>1</v>
      </c>
    </row>
    <row r="53" spans="1:13" ht="14.4" x14ac:dyDescent="0.25">
      <c r="A53" s="12" t="str">
        <f t="shared" si="9"/>
        <v>80Zoe DayEkolee Crystal Fire</v>
      </c>
      <c r="B53" s="13">
        <v>80</v>
      </c>
      <c r="C53" s="14" t="s">
        <v>217</v>
      </c>
      <c r="D53" s="15" t="s">
        <v>218</v>
      </c>
      <c r="E53" s="19"/>
      <c r="F53" s="16"/>
      <c r="G53" s="19"/>
      <c r="H53" s="13"/>
      <c r="I53" s="29">
        <v>3</v>
      </c>
      <c r="J53" s="31"/>
      <c r="K53" s="17">
        <v>3</v>
      </c>
      <c r="L53" s="18">
        <f t="shared" si="12"/>
        <v>5</v>
      </c>
      <c r="M53" s="59">
        <f t="shared" si="13"/>
        <v>5</v>
      </c>
    </row>
    <row r="54" spans="1:13" ht="14.4" x14ac:dyDescent="0.25">
      <c r="A54" s="12" t="str">
        <f t="shared" si="9"/>
        <v>80Breanna BosmaBella</v>
      </c>
      <c r="B54" s="13">
        <v>80</v>
      </c>
      <c r="C54" s="14" t="s">
        <v>385</v>
      </c>
      <c r="D54" s="15" t="s">
        <v>386</v>
      </c>
      <c r="E54" s="19"/>
      <c r="F54" s="16"/>
      <c r="G54" s="19"/>
      <c r="H54" s="13"/>
      <c r="I54" s="29">
        <v>6</v>
      </c>
      <c r="J54" s="31"/>
      <c r="K54" s="17">
        <v>6</v>
      </c>
      <c r="L54" s="18">
        <f t="shared" si="12"/>
        <v>2</v>
      </c>
      <c r="M54" s="59">
        <f t="shared" si="13"/>
        <v>2</v>
      </c>
    </row>
    <row r="55" spans="1:13" ht="14.4" x14ac:dyDescent="0.25">
      <c r="A55" s="12" t="str">
        <f t="shared" si="9"/>
        <v>80Tanaya PustkuchenSecret Mojito</v>
      </c>
      <c r="B55" s="13">
        <v>80</v>
      </c>
      <c r="C55" s="14" t="s">
        <v>374</v>
      </c>
      <c r="D55" s="193" t="s">
        <v>396</v>
      </c>
      <c r="E55" s="19"/>
      <c r="F55" s="16"/>
      <c r="G55" s="19"/>
      <c r="H55" s="13"/>
      <c r="I55" s="29">
        <v>1</v>
      </c>
      <c r="J55" s="31"/>
      <c r="K55" s="17">
        <v>1</v>
      </c>
      <c r="L55" s="18">
        <f t="shared" ref="L55:L66" si="14">IF(K55=1,7,IF(K55=2,6,IF(K55=3,5,IF(K55=4,4,IF(K55=5,3,IF(K55=6,2,IF(K55&gt;=6,1,0)))))))</f>
        <v>7</v>
      </c>
      <c r="M55" s="59">
        <f t="shared" ref="M55:M66" si="15">SUM(L55+$M$5)</f>
        <v>7</v>
      </c>
    </row>
    <row r="56" spans="1:13" ht="14.4" x14ac:dyDescent="0.25">
      <c r="A56" s="12" t="str">
        <f t="shared" si="9"/>
        <v>80Miley GossageChief</v>
      </c>
      <c r="B56" s="13">
        <v>80</v>
      </c>
      <c r="C56" s="14" t="s">
        <v>137</v>
      </c>
      <c r="D56" s="15" t="s">
        <v>138</v>
      </c>
      <c r="E56" s="19"/>
      <c r="F56" s="16"/>
      <c r="G56" s="19"/>
      <c r="H56" s="13"/>
      <c r="I56" s="29">
        <v>8</v>
      </c>
      <c r="J56" s="31"/>
      <c r="K56" s="17">
        <v>8</v>
      </c>
      <c r="L56" s="18">
        <f t="shared" si="14"/>
        <v>1</v>
      </c>
      <c r="M56" s="59">
        <f t="shared" si="15"/>
        <v>1</v>
      </c>
    </row>
    <row r="57" spans="1:13" ht="14.4" x14ac:dyDescent="0.25">
      <c r="A57" s="12" t="str">
        <f t="shared" si="9"/>
        <v>80Allegra PozziSpringwater Eeli</v>
      </c>
      <c r="B57" s="13">
        <v>80</v>
      </c>
      <c r="C57" s="14" t="s">
        <v>518</v>
      </c>
      <c r="D57" s="15" t="s">
        <v>516</v>
      </c>
      <c r="E57" s="19"/>
      <c r="F57" s="16"/>
      <c r="G57" s="19"/>
      <c r="H57" s="13"/>
      <c r="I57" s="29">
        <v>4</v>
      </c>
      <c r="J57" s="31"/>
      <c r="K57" s="17">
        <v>4</v>
      </c>
      <c r="L57" s="18">
        <f t="shared" si="14"/>
        <v>4</v>
      </c>
      <c r="M57" s="59">
        <f t="shared" si="15"/>
        <v>4</v>
      </c>
    </row>
    <row r="58" spans="1:13" ht="14.4" x14ac:dyDescent="0.25">
      <c r="A58" s="12" t="str">
        <f t="shared" si="9"/>
        <v>80Sophie IkenushiRyder</v>
      </c>
      <c r="B58" s="13">
        <v>80</v>
      </c>
      <c r="C58" s="14" t="s">
        <v>187</v>
      </c>
      <c r="D58" s="15" t="s">
        <v>189</v>
      </c>
      <c r="E58" s="19"/>
      <c r="F58" s="16"/>
      <c r="G58" s="19"/>
      <c r="H58" s="13"/>
      <c r="I58" s="29">
        <v>2</v>
      </c>
      <c r="J58" s="31"/>
      <c r="K58" s="17">
        <v>2</v>
      </c>
      <c r="L58" s="18">
        <f t="shared" si="14"/>
        <v>6</v>
      </c>
      <c r="M58" s="59">
        <f t="shared" si="15"/>
        <v>6</v>
      </c>
    </row>
    <row r="59" spans="1:13" ht="14.4" x14ac:dyDescent="0.25">
      <c r="A59" s="12" t="str">
        <f t="shared" si="9"/>
        <v>80Brianna SheriffAce Of Hearts</v>
      </c>
      <c r="B59" s="13">
        <v>80</v>
      </c>
      <c r="C59" s="14" t="s">
        <v>408</v>
      </c>
      <c r="D59" s="15" t="s">
        <v>388</v>
      </c>
      <c r="E59" s="19"/>
      <c r="F59" s="16"/>
      <c r="G59" s="19"/>
      <c r="H59" s="13"/>
      <c r="I59" s="29">
        <v>5</v>
      </c>
      <c r="J59" s="31"/>
      <c r="K59" s="17">
        <v>5</v>
      </c>
      <c r="L59" s="18">
        <f t="shared" si="14"/>
        <v>3</v>
      </c>
      <c r="M59" s="59">
        <f t="shared" si="15"/>
        <v>3</v>
      </c>
    </row>
    <row r="60" spans="1:13" ht="14.4" x14ac:dyDescent="0.25">
      <c r="A60" s="12" t="str">
        <f t="shared" si="9"/>
        <v/>
      </c>
      <c r="B60" s="13"/>
      <c r="C60" s="14" t="s">
        <v>19</v>
      </c>
      <c r="D60" s="15" t="s">
        <v>19</v>
      </c>
      <c r="E60" s="19"/>
      <c r="F60" s="16"/>
      <c r="G60" s="19"/>
      <c r="H60" s="13"/>
      <c r="I60" s="29"/>
      <c r="J60" s="31"/>
      <c r="K60" s="17"/>
      <c r="L60" s="18">
        <f t="shared" si="14"/>
        <v>0</v>
      </c>
      <c r="M60" s="59">
        <f t="shared" si="15"/>
        <v>0</v>
      </c>
    </row>
    <row r="61" spans="1:13" ht="14.4" x14ac:dyDescent="0.25">
      <c r="A61" s="12" t="str">
        <f t="shared" si="9"/>
        <v>80Grace JohnsonSolar Medal</v>
      </c>
      <c r="B61" s="13">
        <v>80</v>
      </c>
      <c r="C61" s="14" t="s">
        <v>389</v>
      </c>
      <c r="D61" s="15" t="s">
        <v>238</v>
      </c>
      <c r="E61" s="19"/>
      <c r="F61" s="16"/>
      <c r="G61" s="19"/>
      <c r="H61" s="13"/>
      <c r="I61" s="29">
        <v>1</v>
      </c>
      <c r="J61" s="31"/>
      <c r="K61" s="17">
        <v>1</v>
      </c>
      <c r="L61" s="18">
        <f t="shared" si="14"/>
        <v>7</v>
      </c>
      <c r="M61" s="59">
        <f t="shared" si="15"/>
        <v>7</v>
      </c>
    </row>
    <row r="62" spans="1:13" ht="14.4" x14ac:dyDescent="0.25">
      <c r="A62" s="12" t="str">
        <f t="shared" si="9"/>
        <v>80Charlee HarperGoldmine Sax</v>
      </c>
      <c r="B62" s="13">
        <v>80</v>
      </c>
      <c r="C62" s="14" t="s">
        <v>404</v>
      </c>
      <c r="D62" s="15" t="s">
        <v>390</v>
      </c>
      <c r="E62" s="19"/>
      <c r="F62" s="16"/>
      <c r="G62" s="19"/>
      <c r="H62" s="13"/>
      <c r="I62" s="29" t="s">
        <v>361</v>
      </c>
      <c r="J62" s="31"/>
      <c r="K62" s="17" t="s">
        <v>361</v>
      </c>
      <c r="L62" s="18">
        <f t="shared" si="14"/>
        <v>1</v>
      </c>
      <c r="M62" s="59">
        <f t="shared" si="15"/>
        <v>1</v>
      </c>
    </row>
    <row r="63" spans="1:13" ht="14.4" x14ac:dyDescent="0.25">
      <c r="A63" s="12" t="str">
        <f t="shared" si="9"/>
        <v/>
      </c>
      <c r="B63" s="13"/>
      <c r="C63" s="14" t="s">
        <v>19</v>
      </c>
      <c r="D63" s="15" t="s">
        <v>19</v>
      </c>
      <c r="E63" s="19"/>
      <c r="F63" s="16"/>
      <c r="G63" s="19"/>
      <c r="H63" s="13"/>
      <c r="I63" s="29"/>
      <c r="J63" s="31"/>
      <c r="K63" s="17"/>
      <c r="L63" s="18">
        <f t="shared" si="14"/>
        <v>0</v>
      </c>
      <c r="M63" s="59">
        <f t="shared" si="15"/>
        <v>0</v>
      </c>
    </row>
    <row r="64" spans="1:13" ht="14.4" x14ac:dyDescent="0.25">
      <c r="A64" s="12" t="str">
        <f t="shared" si="9"/>
        <v/>
      </c>
      <c r="B64" s="13"/>
      <c r="C64" s="14"/>
      <c r="D64" s="15" t="s">
        <v>19</v>
      </c>
      <c r="E64" s="19"/>
      <c r="F64" s="16"/>
      <c r="G64" s="19"/>
      <c r="H64" s="13"/>
      <c r="I64" s="29"/>
      <c r="J64" s="31"/>
      <c r="K64" s="17"/>
      <c r="L64" s="18">
        <f t="shared" si="14"/>
        <v>0</v>
      </c>
      <c r="M64" s="59">
        <f t="shared" si="15"/>
        <v>0</v>
      </c>
    </row>
    <row r="65" spans="1:13" ht="14.4" x14ac:dyDescent="0.25">
      <c r="A65" s="12" t="str">
        <f t="shared" si="9"/>
        <v/>
      </c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>
        <f t="shared" si="14"/>
        <v>0</v>
      </c>
      <c r="M65" s="59">
        <f t="shared" si="15"/>
        <v>0</v>
      </c>
    </row>
    <row r="66" spans="1:13" ht="14.4" x14ac:dyDescent="0.25">
      <c r="A66" s="12" t="str">
        <f t="shared" si="9"/>
        <v/>
      </c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>
        <f t="shared" si="14"/>
        <v>0</v>
      </c>
      <c r="M66" s="59">
        <f t="shared" si="15"/>
        <v>0</v>
      </c>
    </row>
    <row r="67" spans="1:13" ht="14.4" x14ac:dyDescent="0.25">
      <c r="A67" s="12" t="str">
        <f t="shared" si="9"/>
        <v/>
      </c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/>
      <c r="M67" s="59"/>
    </row>
    <row r="68" spans="1:13" ht="14.4" x14ac:dyDescent="0.25">
      <c r="A68" s="12" t="str">
        <f t="shared" si="9"/>
        <v/>
      </c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/>
      <c r="M68" s="59"/>
    </row>
    <row r="69" spans="1:13" ht="14.4" x14ac:dyDescent="0.25">
      <c r="A69" s="12" t="str">
        <f t="shared" si="9"/>
        <v/>
      </c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/>
      <c r="M69" s="59"/>
    </row>
    <row r="70" spans="1:13" ht="14.4" x14ac:dyDescent="0.25">
      <c r="A70" s="12" t="str">
        <f t="shared" ref="A70:A98" si="16">CONCATENATE(B70,C70,D70)</f>
        <v/>
      </c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/>
      <c r="M70" s="59"/>
    </row>
    <row r="71" spans="1:13" ht="14.4" x14ac:dyDescent="0.25">
      <c r="A71" s="12" t="str">
        <f t="shared" si="16"/>
        <v/>
      </c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/>
      <c r="M71" s="59"/>
    </row>
    <row r="72" spans="1:13" ht="14.4" x14ac:dyDescent="0.25">
      <c r="A72" s="12" t="str">
        <f t="shared" si="16"/>
        <v/>
      </c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/>
      <c r="M72" s="59"/>
    </row>
    <row r="73" spans="1:13" ht="14.4" x14ac:dyDescent="0.25">
      <c r="A73" s="12" t="str">
        <f t="shared" si="16"/>
        <v/>
      </c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/>
      <c r="M73" s="59"/>
    </row>
    <row r="74" spans="1:13" ht="14.4" x14ac:dyDescent="0.25">
      <c r="A74" s="12" t="str">
        <f t="shared" si="16"/>
        <v/>
      </c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/>
      <c r="M74" s="59"/>
    </row>
    <row r="75" spans="1:13" ht="14.4" x14ac:dyDescent="0.25">
      <c r="A75" s="12" t="str">
        <f t="shared" si="16"/>
        <v/>
      </c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/>
      <c r="M75" s="59"/>
    </row>
    <row r="76" spans="1:13" ht="14.4" x14ac:dyDescent="0.25">
      <c r="A76" s="12" t="str">
        <f t="shared" si="16"/>
        <v/>
      </c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/>
      <c r="M76" s="59"/>
    </row>
    <row r="77" spans="1:13" ht="14.4" x14ac:dyDescent="0.25">
      <c r="A77" s="12" t="str">
        <f t="shared" si="16"/>
        <v/>
      </c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/>
      <c r="M77" s="59"/>
    </row>
    <row r="78" spans="1:13" ht="14.4" x14ac:dyDescent="0.25">
      <c r="A78" s="12" t="str">
        <f t="shared" si="16"/>
        <v/>
      </c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/>
      <c r="M78" s="59"/>
    </row>
    <row r="79" spans="1:13" ht="14.4" x14ac:dyDescent="0.25">
      <c r="A79" s="12" t="str">
        <f t="shared" si="16"/>
        <v/>
      </c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/>
      <c r="M79" s="59"/>
    </row>
    <row r="80" spans="1:13" ht="14.4" x14ac:dyDescent="0.25">
      <c r="A80" s="12" t="str">
        <f t="shared" si="16"/>
        <v/>
      </c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/>
      <c r="M80" s="59"/>
    </row>
    <row r="81" spans="1:13" ht="14.4" x14ac:dyDescent="0.25">
      <c r="A81" s="12" t="str">
        <f t="shared" si="16"/>
        <v/>
      </c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/>
      <c r="M81" s="59"/>
    </row>
    <row r="82" spans="1:13" ht="14.4" x14ac:dyDescent="0.25">
      <c r="A82" s="12" t="str">
        <f t="shared" si="16"/>
        <v/>
      </c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/>
      <c r="M82" s="59"/>
    </row>
    <row r="83" spans="1:13" ht="14.4" x14ac:dyDescent="0.25">
      <c r="A83" s="12" t="str">
        <f t="shared" si="16"/>
        <v/>
      </c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/>
      <c r="M83" s="59"/>
    </row>
    <row r="84" spans="1:13" ht="14.4" x14ac:dyDescent="0.25">
      <c r="A84" s="12" t="str">
        <f t="shared" si="16"/>
        <v/>
      </c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/>
      <c r="M84" s="59"/>
    </row>
    <row r="85" spans="1:13" ht="14.4" x14ac:dyDescent="0.25">
      <c r="A85" s="12" t="str">
        <f t="shared" si="16"/>
        <v/>
      </c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/>
      <c r="M85" s="59"/>
    </row>
    <row r="86" spans="1:13" ht="14.4" x14ac:dyDescent="0.25">
      <c r="A86" s="12" t="str">
        <f t="shared" si="16"/>
        <v/>
      </c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/>
      <c r="M86" s="59"/>
    </row>
    <row r="87" spans="1:13" ht="14.4" x14ac:dyDescent="0.25">
      <c r="A87" s="12" t="str">
        <f t="shared" si="16"/>
        <v/>
      </c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/>
      <c r="M87" s="59"/>
    </row>
    <row r="88" spans="1:13" ht="14.4" x14ac:dyDescent="0.25">
      <c r="A88" s="12" t="str">
        <f t="shared" si="16"/>
        <v/>
      </c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/>
      <c r="M88" s="59"/>
    </row>
    <row r="89" spans="1:13" ht="14.4" x14ac:dyDescent="0.25">
      <c r="A89" s="12" t="str">
        <f t="shared" si="16"/>
        <v/>
      </c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/>
      <c r="M89" s="59"/>
    </row>
    <row r="90" spans="1:13" ht="14.4" x14ac:dyDescent="0.25">
      <c r="A90" s="12" t="str">
        <f t="shared" si="16"/>
        <v/>
      </c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/>
      <c r="M90" s="59"/>
    </row>
    <row r="91" spans="1:13" ht="14.4" x14ac:dyDescent="0.25">
      <c r="A91" s="12" t="str">
        <f t="shared" si="16"/>
        <v/>
      </c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/>
      <c r="M91" s="59"/>
    </row>
    <row r="92" spans="1:13" ht="14.4" x14ac:dyDescent="0.25">
      <c r="A92" s="12" t="str">
        <f t="shared" si="16"/>
        <v/>
      </c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/>
      <c r="M92" s="59"/>
    </row>
    <row r="93" spans="1:13" ht="14.4" x14ac:dyDescent="0.25">
      <c r="A93" s="12" t="str">
        <f t="shared" si="16"/>
        <v/>
      </c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/>
      <c r="M93" s="59"/>
    </row>
    <row r="94" spans="1:13" ht="14.4" x14ac:dyDescent="0.25">
      <c r="A94" s="12" t="str">
        <f t="shared" si="16"/>
        <v/>
      </c>
      <c r="B94" s="13"/>
      <c r="C94" s="14"/>
      <c r="D94" s="15"/>
      <c r="E94" s="19"/>
      <c r="F94" s="16"/>
      <c r="G94" s="19"/>
      <c r="H94" s="13"/>
      <c r="I94" s="29"/>
      <c r="J94" s="31"/>
      <c r="K94" s="17"/>
      <c r="L94" s="18"/>
      <c r="M94" s="59"/>
    </row>
    <row r="95" spans="1:13" ht="14.4" x14ac:dyDescent="0.25">
      <c r="A95" s="12" t="str">
        <f t="shared" si="16"/>
        <v/>
      </c>
      <c r="B95" s="13"/>
      <c r="C95" s="14"/>
      <c r="D95" s="15"/>
      <c r="E95" s="19"/>
      <c r="F95" s="16"/>
      <c r="G95" s="19"/>
      <c r="H95" s="13"/>
      <c r="I95" s="29"/>
      <c r="J95" s="31"/>
      <c r="K95" s="17"/>
      <c r="L95" s="18"/>
      <c r="M95" s="59"/>
    </row>
    <row r="96" spans="1:13" ht="14.4" x14ac:dyDescent="0.25">
      <c r="A96" s="12" t="str">
        <f t="shared" si="16"/>
        <v/>
      </c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/>
      <c r="M96" s="59"/>
    </row>
    <row r="97" spans="1:13" ht="14.4" x14ac:dyDescent="0.25">
      <c r="A97" s="12" t="str">
        <f t="shared" si="16"/>
        <v/>
      </c>
      <c r="B97" s="13"/>
      <c r="C97" s="14"/>
      <c r="D97" s="15"/>
      <c r="E97" s="19"/>
      <c r="F97" s="16"/>
      <c r="G97" s="19"/>
      <c r="H97" s="13"/>
      <c r="I97" s="29"/>
      <c r="J97" s="31"/>
      <c r="K97" s="17"/>
      <c r="L97" s="18"/>
      <c r="M97" s="59"/>
    </row>
    <row r="98" spans="1:13" ht="15" thickBot="1" x14ac:dyDescent="0.3">
      <c r="A98" s="12" t="str">
        <f t="shared" si="16"/>
        <v/>
      </c>
      <c r="B98" s="20"/>
      <c r="C98" s="21"/>
      <c r="D98" s="22"/>
      <c r="E98" s="23"/>
      <c r="F98" s="24"/>
      <c r="G98" s="23"/>
      <c r="H98" s="20"/>
      <c r="I98" s="30"/>
      <c r="J98" s="56"/>
      <c r="K98" s="25"/>
      <c r="L98" s="26"/>
      <c r="M98" s="59"/>
    </row>
  </sheetData>
  <mergeCells count="18"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1:D5">
    <cfRule type="duplicateValues" dxfId="13" priority="437"/>
  </conditionalFormatting>
  <conditionalFormatting sqref="D31">
    <cfRule type="duplicateValues" dxfId="12" priority="2"/>
    <cfRule type="duplicateValues" dxfId="11" priority="3"/>
    <cfRule type="duplicateValues" dxfId="10" priority="4"/>
  </conditionalFormatting>
  <conditionalFormatting sqref="D32">
    <cfRule type="duplicateValues" dxfId="9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28BA1-E4B0-4BED-B9FA-6D7651F2296D}">
  <sheetPr>
    <tabColor rgb="FFFFFF00"/>
  </sheetPr>
  <dimension ref="A1:O245"/>
  <sheetViews>
    <sheetView topLeftCell="A2" zoomScale="75" zoomScaleNormal="75" workbookViewId="0">
      <selection activeCell="P26" sqref="P26"/>
    </sheetView>
  </sheetViews>
  <sheetFormatPr defaultColWidth="9.109375" defaultRowHeight="13.2" x14ac:dyDescent="0.25"/>
  <cols>
    <col min="1" max="1" width="54.33203125" bestFit="1" customWidth="1"/>
    <col min="2" max="2" width="6.6640625" customWidth="1"/>
    <col min="3" max="3" width="23.5546875" bestFit="1" customWidth="1"/>
    <col min="4" max="4" width="29.109375" bestFit="1" customWidth="1"/>
    <col min="5" max="5" width="6.6640625" customWidth="1"/>
    <col min="6" max="6" width="13.109375" customWidth="1"/>
    <col min="7" max="7" width="6.5546875" customWidth="1"/>
    <col min="8" max="8" width="6.5546875" style="149" customWidth="1"/>
    <col min="9" max="10" width="6.5546875" customWidth="1"/>
    <col min="11" max="11" width="12.88671875" bestFit="1" customWidth="1"/>
    <col min="12" max="12" width="7" bestFit="1" customWidth="1"/>
    <col min="13" max="13" width="30.5546875" bestFit="1" customWidth="1"/>
  </cols>
  <sheetData>
    <row r="1" spans="1:15" s="9" customFormat="1" ht="22.5" customHeight="1" thickBot="1" x14ac:dyDescent="0.3">
      <c r="A1" s="165">
        <f>SUM(A2-1)</f>
        <v>23</v>
      </c>
      <c r="B1" s="436" t="s">
        <v>74</v>
      </c>
      <c r="C1" s="437"/>
      <c r="D1" s="7" t="s">
        <v>11</v>
      </c>
      <c r="E1" s="436" t="s">
        <v>342</v>
      </c>
      <c r="F1" s="438"/>
      <c r="G1" s="438"/>
      <c r="H1" s="438"/>
      <c r="I1" s="438"/>
      <c r="J1" s="8" t="s">
        <v>12</v>
      </c>
      <c r="K1" s="439">
        <v>45564</v>
      </c>
      <c r="L1" s="440"/>
      <c r="M1" s="8" t="s">
        <v>22</v>
      </c>
    </row>
    <row r="2" spans="1:15" s="9" customFormat="1" ht="22.5" customHeight="1" thickBot="1" x14ac:dyDescent="0.3">
      <c r="A2" s="166">
        <f>COUNTA(_xlfn.UNIQUE(D6:D148))</f>
        <v>24</v>
      </c>
      <c r="B2" s="441" t="s">
        <v>23</v>
      </c>
      <c r="C2" s="442"/>
      <c r="D2" s="442"/>
      <c r="E2" s="442"/>
      <c r="F2" s="442"/>
      <c r="G2" s="442"/>
      <c r="H2" s="442"/>
      <c r="I2" s="442"/>
      <c r="J2" s="442"/>
      <c r="K2" s="442"/>
      <c r="L2" s="443"/>
      <c r="M2" s="10" t="s">
        <v>24</v>
      </c>
    </row>
    <row r="3" spans="1:15" s="9" customFormat="1" ht="14.4" thickBot="1" x14ac:dyDescent="0.3">
      <c r="A3" s="418" t="s">
        <v>25</v>
      </c>
      <c r="B3" s="421" t="s">
        <v>13</v>
      </c>
      <c r="C3" s="424" t="s">
        <v>14</v>
      </c>
      <c r="D3" s="427" t="s">
        <v>15</v>
      </c>
      <c r="E3" s="430" t="s">
        <v>26</v>
      </c>
      <c r="F3" s="427" t="s">
        <v>18</v>
      </c>
      <c r="G3" s="436" t="s">
        <v>73</v>
      </c>
      <c r="H3" s="438"/>
      <c r="I3" s="438"/>
      <c r="J3" s="437"/>
      <c r="K3" s="445" t="s">
        <v>10</v>
      </c>
      <c r="L3" s="448" t="s">
        <v>16</v>
      </c>
      <c r="M3" s="57" t="s">
        <v>27</v>
      </c>
    </row>
    <row r="4" spans="1:15" s="9" customFormat="1" ht="14.4" thickBot="1" x14ac:dyDescent="0.3">
      <c r="A4" s="419"/>
      <c r="B4" s="422"/>
      <c r="C4" s="425"/>
      <c r="D4" s="428"/>
      <c r="E4" s="431"/>
      <c r="F4" s="444"/>
      <c r="G4" s="451" t="s">
        <v>75</v>
      </c>
      <c r="H4" s="434">
        <v>65</v>
      </c>
      <c r="I4" s="434">
        <v>80</v>
      </c>
      <c r="J4" s="427" t="s">
        <v>76</v>
      </c>
      <c r="K4" s="446"/>
      <c r="L4" s="449"/>
      <c r="M4" s="11">
        <v>1</v>
      </c>
    </row>
    <row r="5" spans="1:15" s="9" customFormat="1" ht="14.4" thickBot="1" x14ac:dyDescent="0.3">
      <c r="A5" s="420"/>
      <c r="B5" s="423"/>
      <c r="C5" s="426"/>
      <c r="D5" s="428"/>
      <c r="E5" s="432" t="s">
        <v>17</v>
      </c>
      <c r="F5" s="433"/>
      <c r="G5" s="452"/>
      <c r="H5" s="435"/>
      <c r="I5" s="435"/>
      <c r="J5" s="429"/>
      <c r="K5" s="447"/>
      <c r="L5" s="450"/>
      <c r="M5" s="58">
        <f>IF(M4=1,0,IF(M4=2,1,IF(M4=3,2,0)))</f>
        <v>0</v>
      </c>
    </row>
    <row r="6" spans="1:15" ht="14.4" x14ac:dyDescent="0.25">
      <c r="A6" s="12" t="str">
        <f t="shared" ref="A6:A37" si="0">CONCATENATE(B6,C6,D6)</f>
        <v>45Charlee HagleyDolly</v>
      </c>
      <c r="B6" s="155">
        <v>45</v>
      </c>
      <c r="C6" s="156" t="s">
        <v>170</v>
      </c>
      <c r="D6" s="270" t="s">
        <v>171</v>
      </c>
      <c r="E6" s="155"/>
      <c r="F6" s="158"/>
      <c r="G6" s="161">
        <v>12</v>
      </c>
      <c r="H6" s="266"/>
      <c r="I6" s="159"/>
      <c r="J6" s="160"/>
      <c r="K6" s="157">
        <v>1</v>
      </c>
      <c r="L6" s="161">
        <f t="shared" ref="L6:L37" si="1">IF(K6=1,7,IF(K6=2,6,IF(K6=3,5,IF(K6=4,4,IF(K6=5,3,IF(K6=6,2,IF(K6&gt;=6,1,0)))))))</f>
        <v>7</v>
      </c>
      <c r="M6" s="162">
        <f t="shared" ref="M6:M37" si="2">SUM(L6+$M$5)</f>
        <v>7</v>
      </c>
      <c r="N6" s="28"/>
      <c r="O6" s="28"/>
    </row>
    <row r="7" spans="1:15" ht="14.4" x14ac:dyDescent="0.25">
      <c r="A7" s="12" t="str">
        <f t="shared" si="0"/>
        <v>45Mia McdonaldHoney Pot</v>
      </c>
      <c r="B7" s="13">
        <v>45</v>
      </c>
      <c r="C7" s="14" t="s">
        <v>499</v>
      </c>
      <c r="D7" s="147" t="s">
        <v>500</v>
      </c>
      <c r="E7" s="13"/>
      <c r="F7" s="16"/>
      <c r="G7" s="19">
        <v>20</v>
      </c>
      <c r="H7" s="267"/>
      <c r="I7" s="29"/>
      <c r="J7" s="31"/>
      <c r="K7" s="13">
        <v>2</v>
      </c>
      <c r="L7" s="18">
        <f t="shared" si="1"/>
        <v>6</v>
      </c>
      <c r="M7" s="164">
        <f t="shared" si="2"/>
        <v>6</v>
      </c>
      <c r="O7" s="28"/>
    </row>
    <row r="8" spans="1:15" ht="14.4" x14ac:dyDescent="0.25">
      <c r="A8" s="12" t="str">
        <f t="shared" si="0"/>
        <v>45Ava RobinsonSilver Wings Moonlight</v>
      </c>
      <c r="B8" s="13">
        <v>45</v>
      </c>
      <c r="C8" s="14" t="s">
        <v>422</v>
      </c>
      <c r="D8" s="147" t="s">
        <v>426</v>
      </c>
      <c r="E8" s="13"/>
      <c r="F8" s="16"/>
      <c r="G8" s="19">
        <v>33.200000000000003</v>
      </c>
      <c r="H8" s="267"/>
      <c r="I8" s="29"/>
      <c r="J8" s="31"/>
      <c r="K8" s="13">
        <v>3</v>
      </c>
      <c r="L8" s="18">
        <f t="shared" si="1"/>
        <v>5</v>
      </c>
      <c r="M8" s="164">
        <f t="shared" si="2"/>
        <v>5</v>
      </c>
    </row>
    <row r="9" spans="1:15" ht="14.4" x14ac:dyDescent="0.25">
      <c r="A9" s="12" t="str">
        <f t="shared" si="0"/>
        <v>45Tully EntzWater Dale Empress</v>
      </c>
      <c r="B9" s="13">
        <v>45</v>
      </c>
      <c r="C9" s="14" t="s">
        <v>479</v>
      </c>
      <c r="D9" s="147" t="s">
        <v>480</v>
      </c>
      <c r="E9" s="13"/>
      <c r="F9" s="16"/>
      <c r="G9" s="19">
        <v>58.4</v>
      </c>
      <c r="H9" s="267"/>
      <c r="I9" s="29"/>
      <c r="J9" s="31"/>
      <c r="K9" s="13">
        <v>4</v>
      </c>
      <c r="L9" s="18">
        <f t="shared" si="1"/>
        <v>4</v>
      </c>
      <c r="M9" s="164">
        <f t="shared" si="2"/>
        <v>4</v>
      </c>
    </row>
    <row r="10" spans="1:15" ht="14.4" x14ac:dyDescent="0.25">
      <c r="A10" s="12" t="str">
        <f t="shared" si="0"/>
        <v>45Lilly BevanTiny Ruff Step</v>
      </c>
      <c r="B10" s="13">
        <v>45</v>
      </c>
      <c r="C10" s="14" t="s">
        <v>481</v>
      </c>
      <c r="D10" s="147" t="s">
        <v>482</v>
      </c>
      <c r="E10" s="13"/>
      <c r="F10" s="16"/>
      <c r="G10" s="19">
        <v>68.8</v>
      </c>
      <c r="H10" s="267"/>
      <c r="I10" s="29"/>
      <c r="J10" s="31"/>
      <c r="K10" s="13">
        <v>5</v>
      </c>
      <c r="L10" s="18">
        <f t="shared" si="1"/>
        <v>3</v>
      </c>
      <c r="M10" s="164">
        <f t="shared" si="2"/>
        <v>3</v>
      </c>
    </row>
    <row r="11" spans="1:15" ht="14.4" x14ac:dyDescent="0.25">
      <c r="A11" s="12" t="str">
        <f t="shared" si="0"/>
        <v>45Ember JenszHarry</v>
      </c>
      <c r="B11" s="13">
        <v>45</v>
      </c>
      <c r="C11" s="14" t="s">
        <v>483</v>
      </c>
      <c r="D11" s="147" t="s">
        <v>484</v>
      </c>
      <c r="E11" s="13"/>
      <c r="F11" s="16"/>
      <c r="G11" s="19">
        <v>1561.6</v>
      </c>
      <c r="H11" s="267"/>
      <c r="I11" s="29"/>
      <c r="J11" s="31"/>
      <c r="K11" s="13">
        <v>6</v>
      </c>
      <c r="L11" s="18">
        <f t="shared" si="1"/>
        <v>2</v>
      </c>
      <c r="M11" s="164">
        <f t="shared" si="2"/>
        <v>2</v>
      </c>
    </row>
    <row r="12" spans="1:15" ht="14.4" x14ac:dyDescent="0.25">
      <c r="A12" s="12" t="str">
        <f t="shared" si="0"/>
        <v/>
      </c>
      <c r="B12" s="13"/>
      <c r="C12" s="14" t="s">
        <v>19</v>
      </c>
      <c r="D12" s="270" t="s">
        <v>19</v>
      </c>
      <c r="E12" s="13"/>
      <c r="F12" s="16"/>
      <c r="G12" s="19"/>
      <c r="H12" s="267"/>
      <c r="I12" s="29"/>
      <c r="J12" s="31"/>
      <c r="K12" s="13"/>
      <c r="L12" s="18">
        <f t="shared" si="1"/>
        <v>0</v>
      </c>
      <c r="M12" s="164">
        <f t="shared" si="2"/>
        <v>0</v>
      </c>
    </row>
    <row r="13" spans="1:15" ht="14.4" x14ac:dyDescent="0.25">
      <c r="A13" s="12" t="str">
        <f t="shared" si="0"/>
        <v>45Makayla RyanSwift Mirage</v>
      </c>
      <c r="B13" s="13">
        <v>45</v>
      </c>
      <c r="C13" s="14" t="s">
        <v>485</v>
      </c>
      <c r="D13" s="147" t="s">
        <v>486</v>
      </c>
      <c r="E13" s="13"/>
      <c r="F13" s="16"/>
      <c r="G13" s="19">
        <v>5.6</v>
      </c>
      <c r="H13" s="267"/>
      <c r="I13" s="29"/>
      <c r="J13" s="31"/>
      <c r="K13" s="13">
        <v>1</v>
      </c>
      <c r="L13" s="18">
        <f t="shared" si="1"/>
        <v>7</v>
      </c>
      <c r="M13" s="164">
        <f t="shared" si="2"/>
        <v>7</v>
      </c>
    </row>
    <row r="14" spans="1:15" ht="14.4" x14ac:dyDescent="0.25">
      <c r="A14" s="12" t="str">
        <f t="shared" si="0"/>
        <v>45Felicity HeazlewoodRusty</v>
      </c>
      <c r="B14" s="13">
        <v>45</v>
      </c>
      <c r="C14" s="14" t="s">
        <v>487</v>
      </c>
      <c r="D14" s="147" t="s">
        <v>488</v>
      </c>
      <c r="E14" s="13"/>
      <c r="F14" s="16"/>
      <c r="G14" s="19">
        <v>8.4</v>
      </c>
      <c r="H14" s="267"/>
      <c r="I14" s="29"/>
      <c r="J14" s="31"/>
      <c r="K14" s="13">
        <v>2</v>
      </c>
      <c r="L14" s="18">
        <f t="shared" si="1"/>
        <v>6</v>
      </c>
      <c r="M14" s="164">
        <f t="shared" si="2"/>
        <v>6</v>
      </c>
    </row>
    <row r="15" spans="1:15" ht="14.4" x14ac:dyDescent="0.25">
      <c r="A15" s="12" t="str">
        <f t="shared" si="0"/>
        <v>45Ruby PitterValentino Man</v>
      </c>
      <c r="B15" s="13">
        <v>45</v>
      </c>
      <c r="C15" s="14" t="s">
        <v>489</v>
      </c>
      <c r="D15" s="147" t="s">
        <v>490</v>
      </c>
      <c r="E15" s="13"/>
      <c r="F15" s="16"/>
      <c r="G15" s="19">
        <v>29.2</v>
      </c>
      <c r="H15" s="267"/>
      <c r="I15" s="29"/>
      <c r="J15" s="31"/>
      <c r="K15" s="13">
        <v>3</v>
      </c>
      <c r="L15" s="18">
        <f t="shared" si="1"/>
        <v>5</v>
      </c>
      <c r="M15" s="164">
        <f t="shared" si="2"/>
        <v>5</v>
      </c>
    </row>
    <row r="16" spans="1:15" ht="14.4" x14ac:dyDescent="0.25">
      <c r="A16" s="12" t="str">
        <f t="shared" si="0"/>
        <v>45Baylee JenkinsHoffmans Still Not Caught</v>
      </c>
      <c r="B16" s="13">
        <v>45</v>
      </c>
      <c r="C16" s="14" t="s">
        <v>491</v>
      </c>
      <c r="D16" s="147" t="s">
        <v>501</v>
      </c>
      <c r="E16" s="13"/>
      <c r="F16" s="16"/>
      <c r="G16" s="19">
        <v>35.6</v>
      </c>
      <c r="H16" s="267"/>
      <c r="I16" s="29"/>
      <c r="J16" s="31"/>
      <c r="K16" s="13">
        <v>4</v>
      </c>
      <c r="L16" s="18">
        <f t="shared" si="1"/>
        <v>4</v>
      </c>
      <c r="M16" s="164">
        <f t="shared" si="2"/>
        <v>4</v>
      </c>
    </row>
    <row r="17" spans="1:13" ht="14.4" x14ac:dyDescent="0.25">
      <c r="A17" s="12" t="str">
        <f t="shared" si="0"/>
        <v>45Kasey AnnadaleObi</v>
      </c>
      <c r="B17" s="13">
        <v>45</v>
      </c>
      <c r="C17" s="14" t="s">
        <v>492</v>
      </c>
      <c r="D17" s="147" t="s">
        <v>493</v>
      </c>
      <c r="E17" s="13"/>
      <c r="F17" s="16"/>
      <c r="G17" s="19">
        <v>53.6</v>
      </c>
      <c r="H17" s="267"/>
      <c r="I17" s="29"/>
      <c r="J17" s="31"/>
      <c r="K17" s="13">
        <v>5</v>
      </c>
      <c r="L17" s="18">
        <f t="shared" si="1"/>
        <v>3</v>
      </c>
      <c r="M17" s="164">
        <f t="shared" si="2"/>
        <v>3</v>
      </c>
    </row>
    <row r="18" spans="1:13" ht="14.4" x14ac:dyDescent="0.25">
      <c r="A18" s="12" t="str">
        <f t="shared" si="0"/>
        <v>45Chloe WinterQueen Of Hearts</v>
      </c>
      <c r="B18" s="13">
        <v>45</v>
      </c>
      <c r="C18" s="14" t="s">
        <v>494</v>
      </c>
      <c r="D18" s="147" t="s">
        <v>502</v>
      </c>
      <c r="E18" s="13"/>
      <c r="F18" s="16"/>
      <c r="G18" s="19">
        <v>119.2</v>
      </c>
      <c r="H18" s="267"/>
      <c r="I18" s="29"/>
      <c r="J18" s="31"/>
      <c r="K18" s="13">
        <v>6</v>
      </c>
      <c r="L18" s="18">
        <f t="shared" si="1"/>
        <v>2</v>
      </c>
      <c r="M18" s="164">
        <f t="shared" si="2"/>
        <v>2</v>
      </c>
    </row>
    <row r="19" spans="1:13" ht="14.4" x14ac:dyDescent="0.25">
      <c r="A19" s="12" t="str">
        <f t="shared" si="0"/>
        <v/>
      </c>
      <c r="B19" s="13"/>
      <c r="C19" s="14" t="s">
        <v>19</v>
      </c>
      <c r="D19" s="270" t="s">
        <v>19</v>
      </c>
      <c r="E19" s="13"/>
      <c r="F19" s="16"/>
      <c r="G19" s="19"/>
      <c r="H19" s="267"/>
      <c r="I19" s="29"/>
      <c r="J19" s="31"/>
      <c r="K19" s="13"/>
      <c r="L19" s="18">
        <f t="shared" si="1"/>
        <v>0</v>
      </c>
      <c r="M19" s="164">
        <f t="shared" si="2"/>
        <v>0</v>
      </c>
    </row>
    <row r="20" spans="1:13" ht="14.4" x14ac:dyDescent="0.25">
      <c r="A20" s="12" t="str">
        <f t="shared" si="0"/>
        <v>65Sophie IkunishiRyder</v>
      </c>
      <c r="B20" s="13">
        <v>65</v>
      </c>
      <c r="C20" s="14" t="s">
        <v>495</v>
      </c>
      <c r="D20" s="147" t="s">
        <v>189</v>
      </c>
      <c r="E20" s="13"/>
      <c r="F20" s="16"/>
      <c r="G20" s="19"/>
      <c r="H20" s="267">
        <v>0</v>
      </c>
      <c r="I20" s="29"/>
      <c r="J20" s="31"/>
      <c r="K20" s="13">
        <v>1</v>
      </c>
      <c r="L20" s="18">
        <f t="shared" si="1"/>
        <v>7</v>
      </c>
      <c r="M20" s="164">
        <f t="shared" si="2"/>
        <v>7</v>
      </c>
    </row>
    <row r="21" spans="1:13" ht="14.4" x14ac:dyDescent="0.25">
      <c r="A21" s="12" t="str">
        <f t="shared" si="0"/>
        <v>65Makayla RyanSwift Mirage</v>
      </c>
      <c r="B21" s="13">
        <v>65</v>
      </c>
      <c r="C21" s="14" t="s">
        <v>485</v>
      </c>
      <c r="D21" s="147" t="s">
        <v>486</v>
      </c>
      <c r="E21" s="13"/>
      <c r="F21" s="16"/>
      <c r="G21" s="19"/>
      <c r="H21" s="267">
        <v>15.2</v>
      </c>
      <c r="I21" s="185"/>
      <c r="J21" s="31"/>
      <c r="K21" s="13">
        <v>2</v>
      </c>
      <c r="L21" s="18">
        <f t="shared" si="1"/>
        <v>6</v>
      </c>
      <c r="M21" s="164">
        <f t="shared" si="2"/>
        <v>6</v>
      </c>
    </row>
    <row r="22" spans="1:13" ht="14.4" x14ac:dyDescent="0.25">
      <c r="A22" s="12" t="str">
        <f t="shared" si="0"/>
        <v>65Breanna BosmaDibsy</v>
      </c>
      <c r="B22" s="13">
        <v>65</v>
      </c>
      <c r="C22" s="14" t="s">
        <v>385</v>
      </c>
      <c r="D22" s="270" t="s">
        <v>496</v>
      </c>
      <c r="E22" s="13"/>
      <c r="F22" s="16"/>
      <c r="G22" s="19"/>
      <c r="H22" s="267">
        <v>48.4</v>
      </c>
      <c r="I22" s="29"/>
      <c r="J22" s="31"/>
      <c r="K22" s="13">
        <v>3</v>
      </c>
      <c r="L22" s="18">
        <f t="shared" si="1"/>
        <v>5</v>
      </c>
      <c r="M22" s="164">
        <f t="shared" si="2"/>
        <v>5</v>
      </c>
    </row>
    <row r="23" spans="1:13" ht="14.4" x14ac:dyDescent="0.25">
      <c r="A23" s="12" t="str">
        <f t="shared" si="0"/>
        <v/>
      </c>
      <c r="B23" s="13"/>
      <c r="C23" s="14" t="s">
        <v>19</v>
      </c>
      <c r="D23" s="147" t="s">
        <v>19</v>
      </c>
      <c r="E23" s="13"/>
      <c r="F23" s="16"/>
      <c r="G23" s="19"/>
      <c r="H23" s="267"/>
      <c r="I23" s="29"/>
      <c r="J23" s="31"/>
      <c r="K23" s="13"/>
      <c r="L23" s="18">
        <f t="shared" si="1"/>
        <v>0</v>
      </c>
      <c r="M23" s="164">
        <f t="shared" si="2"/>
        <v>0</v>
      </c>
    </row>
    <row r="24" spans="1:13" ht="14.4" x14ac:dyDescent="0.25">
      <c r="A24" s="12" t="str">
        <f t="shared" si="0"/>
        <v>65Takayla PenseJds Specks Outback Joker</v>
      </c>
      <c r="B24" s="13">
        <v>65</v>
      </c>
      <c r="C24" s="14" t="s">
        <v>497</v>
      </c>
      <c r="D24" s="147" t="s">
        <v>503</v>
      </c>
      <c r="E24" s="13"/>
      <c r="F24" s="16"/>
      <c r="G24" s="19"/>
      <c r="H24" s="267">
        <v>4</v>
      </c>
      <c r="I24" s="29"/>
      <c r="J24" s="31"/>
      <c r="K24" s="13">
        <v>1</v>
      </c>
      <c r="L24" s="18">
        <f t="shared" si="1"/>
        <v>7</v>
      </c>
      <c r="M24" s="164">
        <f t="shared" si="2"/>
        <v>7</v>
      </c>
    </row>
    <row r="25" spans="1:13" ht="14.4" x14ac:dyDescent="0.25">
      <c r="A25" s="12" t="str">
        <f t="shared" si="0"/>
        <v>65India CurtinBrayside Blackjack</v>
      </c>
      <c r="B25" s="13">
        <v>65</v>
      </c>
      <c r="C25" s="14" t="s">
        <v>441</v>
      </c>
      <c r="D25" s="147" t="s">
        <v>442</v>
      </c>
      <c r="E25" s="13"/>
      <c r="F25" s="16"/>
      <c r="G25" s="19"/>
      <c r="H25" s="267">
        <v>11.2</v>
      </c>
      <c r="I25" s="185"/>
      <c r="J25" s="31"/>
      <c r="K25" s="13">
        <v>2</v>
      </c>
      <c r="L25" s="18">
        <f t="shared" si="1"/>
        <v>6</v>
      </c>
      <c r="M25" s="164">
        <f t="shared" si="2"/>
        <v>6</v>
      </c>
    </row>
    <row r="26" spans="1:13" ht="14.4" x14ac:dyDescent="0.25">
      <c r="A26" s="12" t="str">
        <f t="shared" si="0"/>
        <v>65Ruby McdonaldTurpins Tigeress</v>
      </c>
      <c r="B26" s="13">
        <v>65</v>
      </c>
      <c r="C26" s="14" t="s">
        <v>321</v>
      </c>
      <c r="D26" s="147" t="s">
        <v>322</v>
      </c>
      <c r="E26" s="13"/>
      <c r="F26" s="16"/>
      <c r="G26" s="19"/>
      <c r="H26" s="267">
        <v>16.399999999999999</v>
      </c>
      <c r="I26" s="29"/>
      <c r="J26" s="31"/>
      <c r="K26" s="13">
        <v>3</v>
      </c>
      <c r="L26" s="18">
        <f t="shared" si="1"/>
        <v>5</v>
      </c>
      <c r="M26" s="164">
        <f t="shared" si="2"/>
        <v>5</v>
      </c>
    </row>
    <row r="27" spans="1:13" ht="14.4" x14ac:dyDescent="0.25">
      <c r="A27" s="12" t="str">
        <f t="shared" si="0"/>
        <v>65Lily SpencerMusket Miss</v>
      </c>
      <c r="B27" s="13">
        <v>65</v>
      </c>
      <c r="C27" s="14" t="s">
        <v>325</v>
      </c>
      <c r="D27" s="147" t="s">
        <v>326</v>
      </c>
      <c r="E27" s="13"/>
      <c r="F27" s="16"/>
      <c r="G27" s="19"/>
      <c r="H27" s="267">
        <v>68</v>
      </c>
      <c r="I27" s="29"/>
      <c r="J27" s="31"/>
      <c r="K27" s="13">
        <v>4</v>
      </c>
      <c r="L27" s="18">
        <f t="shared" si="1"/>
        <v>4</v>
      </c>
      <c r="M27" s="164">
        <f t="shared" si="2"/>
        <v>4</v>
      </c>
    </row>
    <row r="28" spans="1:13" ht="14.4" x14ac:dyDescent="0.25">
      <c r="A28" s="12" t="str">
        <f t="shared" si="0"/>
        <v/>
      </c>
      <c r="B28" s="13"/>
      <c r="C28" s="14" t="s">
        <v>19</v>
      </c>
      <c r="D28" s="270" t="s">
        <v>19</v>
      </c>
      <c r="E28" s="13"/>
      <c r="F28" s="16"/>
      <c r="G28" s="19"/>
      <c r="H28" s="267"/>
      <c r="I28" s="29"/>
      <c r="J28" s="31"/>
      <c r="K28" s="13"/>
      <c r="L28" s="18">
        <f t="shared" si="1"/>
        <v>0</v>
      </c>
      <c r="M28" s="164">
        <f t="shared" si="2"/>
        <v>0</v>
      </c>
    </row>
    <row r="29" spans="1:13" ht="14.4" x14ac:dyDescent="0.25">
      <c r="A29" s="12" t="str">
        <f t="shared" si="0"/>
        <v>80India CurtinBrayside Blackjack</v>
      </c>
      <c r="B29" s="13">
        <v>80</v>
      </c>
      <c r="C29" s="14" t="s">
        <v>441</v>
      </c>
      <c r="D29" s="147" t="s">
        <v>442</v>
      </c>
      <c r="E29" s="13"/>
      <c r="F29" s="16"/>
      <c r="G29" s="19"/>
      <c r="H29" s="267"/>
      <c r="I29" s="29">
        <v>11.2</v>
      </c>
      <c r="J29" s="31"/>
      <c r="K29" s="13">
        <v>1</v>
      </c>
      <c r="L29" s="18">
        <f t="shared" si="1"/>
        <v>7</v>
      </c>
      <c r="M29" s="164">
        <f t="shared" si="2"/>
        <v>7</v>
      </c>
    </row>
    <row r="30" spans="1:13" ht="14.4" x14ac:dyDescent="0.25">
      <c r="A30" s="12" t="str">
        <f t="shared" si="0"/>
        <v>80Sophie IkunishiRyder</v>
      </c>
      <c r="B30" s="13">
        <v>80</v>
      </c>
      <c r="C30" s="14" t="s">
        <v>495</v>
      </c>
      <c r="D30" s="147" t="s">
        <v>189</v>
      </c>
      <c r="E30" s="13"/>
      <c r="F30" s="16"/>
      <c r="G30" s="171"/>
      <c r="H30" s="267"/>
      <c r="I30" s="29">
        <v>12.8</v>
      </c>
      <c r="J30" s="31"/>
      <c r="K30" s="13">
        <v>2</v>
      </c>
      <c r="L30" s="18">
        <f t="shared" si="1"/>
        <v>6</v>
      </c>
      <c r="M30" s="164">
        <f t="shared" si="2"/>
        <v>6</v>
      </c>
    </row>
    <row r="31" spans="1:13" ht="14.4" x14ac:dyDescent="0.25">
      <c r="A31" s="12" t="str">
        <f t="shared" si="0"/>
        <v>80Lily SpencerMusket Miss</v>
      </c>
      <c r="B31" s="13">
        <v>80</v>
      </c>
      <c r="C31" s="14" t="s">
        <v>325</v>
      </c>
      <c r="D31" s="147" t="s">
        <v>326</v>
      </c>
      <c r="E31" s="13"/>
      <c r="F31" s="16"/>
      <c r="G31" s="19"/>
      <c r="H31" s="267"/>
      <c r="I31" s="29">
        <v>488.8</v>
      </c>
      <c r="J31" s="31"/>
      <c r="K31" s="13">
        <v>3</v>
      </c>
      <c r="L31" s="18">
        <f t="shared" si="1"/>
        <v>5</v>
      </c>
      <c r="M31" s="164">
        <f t="shared" si="2"/>
        <v>5</v>
      </c>
    </row>
    <row r="32" spans="1:13" ht="14.4" x14ac:dyDescent="0.25">
      <c r="A32" s="12" t="str">
        <f t="shared" si="0"/>
        <v/>
      </c>
      <c r="B32" s="13"/>
      <c r="C32" s="14" t="s">
        <v>19</v>
      </c>
      <c r="D32" s="147" t="s">
        <v>19</v>
      </c>
      <c r="E32" s="13"/>
      <c r="F32" s="16"/>
      <c r="G32" s="19"/>
      <c r="H32" s="267"/>
      <c r="I32" s="29"/>
      <c r="J32" s="31"/>
      <c r="K32" s="13"/>
      <c r="L32" s="18">
        <f t="shared" si="1"/>
        <v>0</v>
      </c>
      <c r="M32" s="164">
        <f t="shared" si="2"/>
        <v>0</v>
      </c>
    </row>
    <row r="33" spans="1:13" ht="14.4" x14ac:dyDescent="0.25">
      <c r="A33" s="12" t="str">
        <f t="shared" si="0"/>
        <v>30Ben EllisEllison Park Tango</v>
      </c>
      <c r="B33" s="13">
        <v>30</v>
      </c>
      <c r="C33" s="14" t="s">
        <v>300</v>
      </c>
      <c r="D33" s="147" t="s">
        <v>301</v>
      </c>
      <c r="E33" s="13"/>
      <c r="F33" s="16"/>
      <c r="G33" s="19">
        <v>43.2</v>
      </c>
      <c r="H33" s="267"/>
      <c r="I33" s="29"/>
      <c r="J33" s="31"/>
      <c r="K33" s="13">
        <v>2</v>
      </c>
      <c r="L33" s="18">
        <f t="shared" si="1"/>
        <v>6</v>
      </c>
      <c r="M33" s="164">
        <f t="shared" si="2"/>
        <v>6</v>
      </c>
    </row>
    <row r="34" spans="1:13" ht="14.4" x14ac:dyDescent="0.25">
      <c r="A34" s="12" t="str">
        <f t="shared" si="0"/>
        <v>30Demi CrossMandalay Sugar Daddy</v>
      </c>
      <c r="B34" s="13">
        <v>30</v>
      </c>
      <c r="C34" s="14" t="s">
        <v>454</v>
      </c>
      <c r="D34" s="147" t="s">
        <v>455</v>
      </c>
      <c r="E34" s="13"/>
      <c r="F34" s="16"/>
      <c r="G34" s="19">
        <v>67.2</v>
      </c>
      <c r="H34" s="267"/>
      <c r="I34" s="29"/>
      <c r="J34" s="31"/>
      <c r="K34" s="13">
        <v>5</v>
      </c>
      <c r="L34" s="18">
        <f t="shared" si="1"/>
        <v>3</v>
      </c>
      <c r="M34" s="164">
        <f t="shared" si="2"/>
        <v>3</v>
      </c>
    </row>
    <row r="35" spans="1:13" ht="14.4" x14ac:dyDescent="0.25">
      <c r="A35" s="12" t="str">
        <f t="shared" si="0"/>
        <v>30Felicity HeazlewoodRusty</v>
      </c>
      <c r="B35" s="13">
        <v>30</v>
      </c>
      <c r="C35" s="14" t="s">
        <v>487</v>
      </c>
      <c r="D35" s="147" t="s">
        <v>488</v>
      </c>
      <c r="E35" s="13"/>
      <c r="F35" s="16"/>
      <c r="G35" s="19">
        <v>8</v>
      </c>
      <c r="H35" s="267"/>
      <c r="I35" s="29"/>
      <c r="J35" s="31"/>
      <c r="K35" s="13">
        <v>1</v>
      </c>
      <c r="L35" s="18">
        <f t="shared" si="1"/>
        <v>7</v>
      </c>
      <c r="M35" s="164">
        <f t="shared" si="2"/>
        <v>7</v>
      </c>
    </row>
    <row r="36" spans="1:13" ht="14.4" x14ac:dyDescent="0.25">
      <c r="A36" s="12" t="str">
        <f t="shared" si="0"/>
        <v>30Oceline CowlingChewy</v>
      </c>
      <c r="B36" s="13">
        <v>30</v>
      </c>
      <c r="C36" s="14" t="s">
        <v>498</v>
      </c>
      <c r="D36" s="147" t="s">
        <v>504</v>
      </c>
      <c r="E36" s="13"/>
      <c r="F36" s="16"/>
      <c r="G36" s="19">
        <v>43.6</v>
      </c>
      <c r="H36" s="267"/>
      <c r="I36" s="29"/>
      <c r="J36" s="31"/>
      <c r="K36" s="13">
        <v>3</v>
      </c>
      <c r="L36" s="18">
        <f t="shared" si="1"/>
        <v>5</v>
      </c>
      <c r="M36" s="164">
        <f t="shared" si="2"/>
        <v>5</v>
      </c>
    </row>
    <row r="37" spans="1:13" ht="14.4" x14ac:dyDescent="0.25">
      <c r="A37" s="12" t="str">
        <f t="shared" si="0"/>
        <v>30Ben EllisEllison Park Smokey Joe</v>
      </c>
      <c r="B37" s="13">
        <v>30</v>
      </c>
      <c r="C37" s="14" t="s">
        <v>300</v>
      </c>
      <c r="D37" s="147" t="s">
        <v>505</v>
      </c>
      <c r="E37" s="13"/>
      <c r="F37" s="16"/>
      <c r="G37" s="19">
        <v>62</v>
      </c>
      <c r="H37" s="267"/>
      <c r="I37" s="29"/>
      <c r="J37" s="31"/>
      <c r="K37" s="13">
        <v>4</v>
      </c>
      <c r="L37" s="18">
        <f t="shared" si="1"/>
        <v>4</v>
      </c>
      <c r="M37" s="164">
        <f t="shared" si="2"/>
        <v>4</v>
      </c>
    </row>
    <row r="38" spans="1:13" ht="14.4" x14ac:dyDescent="0.25">
      <c r="A38" s="12" t="str">
        <f t="shared" ref="A38:A69" si="3">CONCATENATE(B38,C38,D38)</f>
        <v/>
      </c>
      <c r="B38" s="13"/>
      <c r="C38" s="14"/>
      <c r="D38" s="147"/>
      <c r="E38" s="13"/>
      <c r="F38" s="16"/>
      <c r="G38" s="19"/>
      <c r="H38" s="267"/>
      <c r="I38" s="29"/>
      <c r="J38" s="31"/>
      <c r="K38" s="13"/>
      <c r="L38" s="18">
        <f t="shared" ref="L38:L69" si="4">IF(K38=1,7,IF(K38=2,6,IF(K38=3,5,IF(K38=4,4,IF(K38=5,3,IF(K38=6,2,IF(K38&gt;=6,1,0)))))))</f>
        <v>0</v>
      </c>
      <c r="M38" s="164">
        <f t="shared" ref="M38:M69" si="5">SUM(L38+$M$5)</f>
        <v>0</v>
      </c>
    </row>
    <row r="39" spans="1:13" ht="14.4" x14ac:dyDescent="0.25">
      <c r="A39" s="12" t="str">
        <f t="shared" si="3"/>
        <v/>
      </c>
      <c r="B39" s="13"/>
      <c r="C39" s="14"/>
      <c r="D39" s="147"/>
      <c r="E39" s="13"/>
      <c r="F39" s="16"/>
      <c r="G39" s="19"/>
      <c r="H39" s="267"/>
      <c r="I39" s="29"/>
      <c r="J39" s="31"/>
      <c r="K39" s="13"/>
      <c r="L39" s="18">
        <f t="shared" si="4"/>
        <v>0</v>
      </c>
      <c r="M39" s="164">
        <f t="shared" si="5"/>
        <v>0</v>
      </c>
    </row>
    <row r="40" spans="1:13" ht="14.4" x14ac:dyDescent="0.25">
      <c r="A40" s="12" t="str">
        <f t="shared" si="3"/>
        <v/>
      </c>
      <c r="B40" s="13"/>
      <c r="C40" s="14"/>
      <c r="D40" s="147"/>
      <c r="E40" s="13"/>
      <c r="F40" s="16"/>
      <c r="G40" s="19"/>
      <c r="H40" s="267"/>
      <c r="I40" s="29"/>
      <c r="J40" s="31"/>
      <c r="K40" s="13"/>
      <c r="L40" s="18">
        <f t="shared" si="4"/>
        <v>0</v>
      </c>
      <c r="M40" s="164">
        <f t="shared" si="5"/>
        <v>0</v>
      </c>
    </row>
    <row r="41" spans="1:13" ht="14.4" x14ac:dyDescent="0.25">
      <c r="A41" s="12" t="str">
        <f t="shared" si="3"/>
        <v/>
      </c>
      <c r="B41" s="13"/>
      <c r="C41" s="14"/>
      <c r="D41" s="147"/>
      <c r="E41" s="13"/>
      <c r="F41" s="16"/>
      <c r="G41" s="19"/>
      <c r="H41" s="267"/>
      <c r="I41" s="29"/>
      <c r="J41" s="31"/>
      <c r="K41" s="13"/>
      <c r="L41" s="18">
        <f t="shared" si="4"/>
        <v>0</v>
      </c>
      <c r="M41" s="164">
        <f t="shared" si="5"/>
        <v>0</v>
      </c>
    </row>
    <row r="42" spans="1:13" ht="14.4" x14ac:dyDescent="0.25">
      <c r="A42" s="12" t="str">
        <f t="shared" si="3"/>
        <v/>
      </c>
      <c r="B42" s="13"/>
      <c r="C42" s="14"/>
      <c r="D42" s="147"/>
      <c r="E42" s="13"/>
      <c r="F42" s="16"/>
      <c r="G42" s="19"/>
      <c r="H42" s="267"/>
      <c r="I42" s="29"/>
      <c r="J42" s="31"/>
      <c r="K42" s="13"/>
      <c r="L42" s="18">
        <f t="shared" si="4"/>
        <v>0</v>
      </c>
      <c r="M42" s="164">
        <f t="shared" si="5"/>
        <v>0</v>
      </c>
    </row>
    <row r="43" spans="1:13" ht="14.4" x14ac:dyDescent="0.25">
      <c r="A43" s="12" t="str">
        <f t="shared" si="3"/>
        <v/>
      </c>
      <c r="B43" s="13"/>
      <c r="C43" s="14"/>
      <c r="D43" s="147"/>
      <c r="E43" s="13"/>
      <c r="F43" s="16"/>
      <c r="G43" s="19"/>
      <c r="H43" s="267"/>
      <c r="I43" s="29"/>
      <c r="J43" s="31"/>
      <c r="K43" s="13"/>
      <c r="L43" s="18">
        <f t="shared" si="4"/>
        <v>0</v>
      </c>
      <c r="M43" s="164">
        <f t="shared" si="5"/>
        <v>0</v>
      </c>
    </row>
    <row r="44" spans="1:13" ht="14.4" x14ac:dyDescent="0.25">
      <c r="A44" s="12" t="str">
        <f t="shared" si="3"/>
        <v/>
      </c>
      <c r="B44" s="13"/>
      <c r="C44" s="14"/>
      <c r="D44" s="147"/>
      <c r="E44" s="13"/>
      <c r="F44" s="16"/>
      <c r="G44" s="19"/>
      <c r="H44" s="267"/>
      <c r="I44" s="29"/>
      <c r="J44" s="31"/>
      <c r="K44" s="13"/>
      <c r="L44" s="18">
        <f t="shared" si="4"/>
        <v>0</v>
      </c>
      <c r="M44" s="164">
        <f t="shared" si="5"/>
        <v>0</v>
      </c>
    </row>
    <row r="45" spans="1:13" ht="14.4" x14ac:dyDescent="0.25">
      <c r="A45" s="12" t="str">
        <f t="shared" si="3"/>
        <v/>
      </c>
      <c r="B45" s="13"/>
      <c r="C45" s="14"/>
      <c r="D45" s="147"/>
      <c r="E45" s="13"/>
      <c r="F45" s="16"/>
      <c r="G45" s="19"/>
      <c r="H45" s="267"/>
      <c r="I45" s="29"/>
      <c r="J45" s="31"/>
      <c r="K45" s="13"/>
      <c r="L45" s="18">
        <f t="shared" si="4"/>
        <v>0</v>
      </c>
      <c r="M45" s="164">
        <f t="shared" si="5"/>
        <v>0</v>
      </c>
    </row>
    <row r="46" spans="1:13" ht="14.4" x14ac:dyDescent="0.25">
      <c r="A46" s="12" t="str">
        <f t="shared" si="3"/>
        <v/>
      </c>
      <c r="B46" s="13"/>
      <c r="C46" s="14"/>
      <c r="D46" s="147"/>
      <c r="E46" s="13"/>
      <c r="F46" s="16"/>
      <c r="G46" s="19"/>
      <c r="H46" s="267"/>
      <c r="I46" s="29"/>
      <c r="J46" s="31"/>
      <c r="K46" s="13"/>
      <c r="L46" s="18">
        <f t="shared" si="4"/>
        <v>0</v>
      </c>
      <c r="M46" s="164">
        <f t="shared" si="5"/>
        <v>0</v>
      </c>
    </row>
    <row r="47" spans="1:13" ht="14.4" x14ac:dyDescent="0.25">
      <c r="A47" s="12" t="str">
        <f t="shared" si="3"/>
        <v/>
      </c>
      <c r="B47" s="13"/>
      <c r="C47" s="14"/>
      <c r="D47" s="147"/>
      <c r="E47" s="13"/>
      <c r="F47" s="16"/>
      <c r="G47" s="19"/>
      <c r="H47" s="267"/>
      <c r="I47" s="29"/>
      <c r="J47" s="31"/>
      <c r="K47" s="13"/>
      <c r="L47" s="18">
        <f t="shared" si="4"/>
        <v>0</v>
      </c>
      <c r="M47" s="164">
        <f t="shared" si="5"/>
        <v>0</v>
      </c>
    </row>
    <row r="48" spans="1:13" ht="14.4" x14ac:dyDescent="0.25">
      <c r="A48" s="12" t="str">
        <f t="shared" si="3"/>
        <v/>
      </c>
      <c r="B48" s="13"/>
      <c r="C48" s="14"/>
      <c r="D48" s="147"/>
      <c r="E48" s="13"/>
      <c r="F48" s="16"/>
      <c r="G48" s="19"/>
      <c r="H48" s="267"/>
      <c r="I48" s="29"/>
      <c r="J48" s="31"/>
      <c r="K48" s="13"/>
      <c r="L48" s="18">
        <f t="shared" si="4"/>
        <v>0</v>
      </c>
      <c r="M48" s="164">
        <f t="shared" si="5"/>
        <v>0</v>
      </c>
    </row>
    <row r="49" spans="1:13" ht="14.4" x14ac:dyDescent="0.25">
      <c r="A49" s="12" t="str">
        <f t="shared" si="3"/>
        <v/>
      </c>
      <c r="B49" s="13"/>
      <c r="C49" s="14"/>
      <c r="D49" s="147"/>
      <c r="E49" s="13"/>
      <c r="F49" s="16"/>
      <c r="G49" s="19"/>
      <c r="H49" s="267"/>
      <c r="I49" s="29"/>
      <c r="J49" s="31"/>
      <c r="K49" s="13"/>
      <c r="L49" s="18">
        <f t="shared" si="4"/>
        <v>0</v>
      </c>
      <c r="M49" s="164">
        <f t="shared" si="5"/>
        <v>0</v>
      </c>
    </row>
    <row r="50" spans="1:13" ht="14.4" x14ac:dyDescent="0.25">
      <c r="A50" s="12" t="str">
        <f t="shared" si="3"/>
        <v/>
      </c>
      <c r="B50" s="13"/>
      <c r="C50" s="14"/>
      <c r="D50" s="147"/>
      <c r="E50" s="13"/>
      <c r="F50" s="16"/>
      <c r="G50" s="19"/>
      <c r="H50" s="267"/>
      <c r="I50" s="29"/>
      <c r="J50" s="31"/>
      <c r="K50" s="13"/>
      <c r="L50" s="18">
        <f t="shared" si="4"/>
        <v>0</v>
      </c>
      <c r="M50" s="164">
        <f t="shared" si="5"/>
        <v>0</v>
      </c>
    </row>
    <row r="51" spans="1:13" ht="14.4" x14ac:dyDescent="0.25">
      <c r="A51" s="12" t="str">
        <f t="shared" si="3"/>
        <v/>
      </c>
      <c r="B51" s="13"/>
      <c r="C51" s="14"/>
      <c r="D51" s="147"/>
      <c r="E51" s="13"/>
      <c r="F51" s="16"/>
      <c r="G51" s="19"/>
      <c r="H51" s="267"/>
      <c r="I51" s="29"/>
      <c r="J51" s="31"/>
      <c r="K51" s="13"/>
      <c r="L51" s="18">
        <f t="shared" si="4"/>
        <v>0</v>
      </c>
      <c r="M51" s="164">
        <f t="shared" si="5"/>
        <v>0</v>
      </c>
    </row>
    <row r="52" spans="1:13" ht="14.4" x14ac:dyDescent="0.25">
      <c r="A52" s="12" t="str">
        <f t="shared" si="3"/>
        <v/>
      </c>
      <c r="B52" s="13"/>
      <c r="C52" s="14"/>
      <c r="D52" s="147"/>
      <c r="E52" s="13"/>
      <c r="F52" s="16"/>
      <c r="G52" s="19"/>
      <c r="H52" s="267"/>
      <c r="I52" s="29"/>
      <c r="J52" s="31"/>
      <c r="K52" s="13"/>
      <c r="L52" s="18">
        <f t="shared" si="4"/>
        <v>0</v>
      </c>
      <c r="M52" s="164">
        <f t="shared" si="5"/>
        <v>0</v>
      </c>
    </row>
    <row r="53" spans="1:13" ht="14.4" x14ac:dyDescent="0.25">
      <c r="A53" s="12" t="str">
        <f t="shared" si="3"/>
        <v/>
      </c>
      <c r="B53" s="13"/>
      <c r="C53" s="14"/>
      <c r="D53" s="147"/>
      <c r="E53" s="13"/>
      <c r="F53" s="16"/>
      <c r="G53" s="19"/>
      <c r="H53" s="268"/>
      <c r="I53" s="29"/>
      <c r="J53" s="31"/>
      <c r="K53" s="13"/>
      <c r="L53" s="18">
        <f t="shared" si="4"/>
        <v>0</v>
      </c>
      <c r="M53" s="164">
        <f t="shared" si="5"/>
        <v>0</v>
      </c>
    </row>
    <row r="54" spans="1:13" ht="14.4" x14ac:dyDescent="0.25">
      <c r="A54" s="12" t="str">
        <f t="shared" si="3"/>
        <v/>
      </c>
      <c r="B54" s="13"/>
      <c r="C54" s="14"/>
      <c r="D54" s="147"/>
      <c r="E54" s="13"/>
      <c r="F54" s="16"/>
      <c r="G54" s="19"/>
      <c r="H54" s="267"/>
      <c r="I54" s="29"/>
      <c r="J54" s="31"/>
      <c r="K54" s="13"/>
      <c r="L54" s="18">
        <f t="shared" si="4"/>
        <v>0</v>
      </c>
      <c r="M54" s="164">
        <f t="shared" si="5"/>
        <v>0</v>
      </c>
    </row>
    <row r="55" spans="1:13" ht="14.4" x14ac:dyDescent="0.25">
      <c r="A55" s="12" t="str">
        <f t="shared" si="3"/>
        <v/>
      </c>
      <c r="B55" s="13"/>
      <c r="C55" s="14"/>
      <c r="D55" s="147"/>
      <c r="E55" s="13"/>
      <c r="F55" s="16"/>
      <c r="G55" s="19"/>
      <c r="H55" s="267"/>
      <c r="I55" s="29"/>
      <c r="J55" s="31"/>
      <c r="K55" s="13"/>
      <c r="L55" s="18">
        <f t="shared" si="4"/>
        <v>0</v>
      </c>
      <c r="M55" s="164">
        <f t="shared" si="5"/>
        <v>0</v>
      </c>
    </row>
    <row r="56" spans="1:13" ht="14.4" x14ac:dyDescent="0.25">
      <c r="A56" s="12" t="str">
        <f t="shared" si="3"/>
        <v/>
      </c>
      <c r="B56" s="13"/>
      <c r="C56" s="14"/>
      <c r="D56" s="147"/>
      <c r="E56" s="13"/>
      <c r="F56" s="16"/>
      <c r="G56" s="19"/>
      <c r="H56" s="267"/>
      <c r="I56" s="29"/>
      <c r="J56" s="31"/>
      <c r="K56" s="13"/>
      <c r="L56" s="18">
        <f t="shared" si="4"/>
        <v>0</v>
      </c>
      <c r="M56" s="164">
        <f t="shared" si="5"/>
        <v>0</v>
      </c>
    </row>
    <row r="57" spans="1:13" ht="14.4" x14ac:dyDescent="0.25">
      <c r="A57" s="12" t="str">
        <f t="shared" si="3"/>
        <v/>
      </c>
      <c r="B57" s="13"/>
      <c r="C57" s="14"/>
      <c r="D57" s="147"/>
      <c r="E57" s="13"/>
      <c r="F57" s="16"/>
      <c r="G57" s="19"/>
      <c r="H57" s="267"/>
      <c r="I57" s="29"/>
      <c r="J57" s="31"/>
      <c r="K57" s="13"/>
      <c r="L57" s="18">
        <f t="shared" si="4"/>
        <v>0</v>
      </c>
      <c r="M57" s="164">
        <f t="shared" si="5"/>
        <v>0</v>
      </c>
    </row>
    <row r="58" spans="1:13" ht="14.4" x14ac:dyDescent="0.25">
      <c r="A58" s="12" t="str">
        <f t="shared" si="3"/>
        <v/>
      </c>
      <c r="B58" s="13"/>
      <c r="C58" s="14"/>
      <c r="D58" s="147"/>
      <c r="E58" s="13"/>
      <c r="F58" s="16"/>
      <c r="G58" s="19"/>
      <c r="H58" s="267"/>
      <c r="I58" s="29"/>
      <c r="J58" s="31"/>
      <c r="K58" s="13"/>
      <c r="L58" s="18">
        <f t="shared" si="4"/>
        <v>0</v>
      </c>
      <c r="M58" s="164">
        <f t="shared" si="5"/>
        <v>0</v>
      </c>
    </row>
    <row r="59" spans="1:13" ht="14.4" x14ac:dyDescent="0.25">
      <c r="A59" s="12" t="str">
        <f t="shared" si="3"/>
        <v/>
      </c>
      <c r="B59" s="13"/>
      <c r="C59" s="14"/>
      <c r="D59" s="147"/>
      <c r="E59" s="13"/>
      <c r="F59" s="16"/>
      <c r="G59" s="19"/>
      <c r="H59" s="267"/>
      <c r="I59" s="29"/>
      <c r="J59" s="31"/>
      <c r="K59" s="13"/>
      <c r="L59" s="18">
        <f t="shared" si="4"/>
        <v>0</v>
      </c>
      <c r="M59" s="164">
        <f t="shared" si="5"/>
        <v>0</v>
      </c>
    </row>
    <row r="60" spans="1:13" ht="14.4" x14ac:dyDescent="0.25">
      <c r="A60" s="12" t="str">
        <f t="shared" si="3"/>
        <v/>
      </c>
      <c r="B60" s="13"/>
      <c r="C60" s="14"/>
      <c r="D60" s="147"/>
      <c r="E60" s="13"/>
      <c r="F60" s="16"/>
      <c r="G60" s="19"/>
      <c r="H60" s="267"/>
      <c r="I60" s="29"/>
      <c r="J60" s="31"/>
      <c r="K60" s="13"/>
      <c r="L60" s="18">
        <f t="shared" si="4"/>
        <v>0</v>
      </c>
      <c r="M60" s="164">
        <f t="shared" si="5"/>
        <v>0</v>
      </c>
    </row>
    <row r="61" spans="1:13" ht="14.4" x14ac:dyDescent="0.25">
      <c r="A61" s="12" t="str">
        <f t="shared" si="3"/>
        <v/>
      </c>
      <c r="B61" s="13"/>
      <c r="C61" s="14"/>
      <c r="D61" s="147"/>
      <c r="E61" s="13"/>
      <c r="F61" s="16"/>
      <c r="G61" s="19"/>
      <c r="H61" s="267"/>
      <c r="I61" s="29"/>
      <c r="J61" s="31"/>
      <c r="K61" s="13"/>
      <c r="L61" s="18">
        <f t="shared" si="4"/>
        <v>0</v>
      </c>
      <c r="M61" s="164">
        <f t="shared" si="5"/>
        <v>0</v>
      </c>
    </row>
    <row r="62" spans="1:13" ht="14.4" x14ac:dyDescent="0.25">
      <c r="A62" s="12" t="str">
        <f t="shared" si="3"/>
        <v/>
      </c>
      <c r="B62" s="13"/>
      <c r="C62" s="14"/>
      <c r="D62" s="147"/>
      <c r="E62" s="13"/>
      <c r="F62" s="16"/>
      <c r="G62" s="19"/>
      <c r="H62" s="267"/>
      <c r="I62" s="29"/>
      <c r="J62" s="31"/>
      <c r="K62" s="13"/>
      <c r="L62" s="18">
        <f t="shared" si="4"/>
        <v>0</v>
      </c>
      <c r="M62" s="164">
        <f t="shared" si="5"/>
        <v>0</v>
      </c>
    </row>
    <row r="63" spans="1:13" ht="14.4" x14ac:dyDescent="0.25">
      <c r="A63" s="12" t="str">
        <f t="shared" si="3"/>
        <v/>
      </c>
      <c r="B63" s="13"/>
      <c r="C63" s="14"/>
      <c r="D63" s="147"/>
      <c r="E63" s="13"/>
      <c r="F63" s="16"/>
      <c r="G63" s="19"/>
      <c r="H63" s="267"/>
      <c r="I63" s="29"/>
      <c r="J63" s="31"/>
      <c r="K63" s="13"/>
      <c r="L63" s="18">
        <f t="shared" si="4"/>
        <v>0</v>
      </c>
      <c r="M63" s="164">
        <f t="shared" si="5"/>
        <v>0</v>
      </c>
    </row>
    <row r="64" spans="1:13" ht="14.4" x14ac:dyDescent="0.25">
      <c r="A64" s="12" t="str">
        <f t="shared" si="3"/>
        <v/>
      </c>
      <c r="B64" s="13"/>
      <c r="C64" s="14"/>
      <c r="D64" s="147"/>
      <c r="E64" s="13"/>
      <c r="F64" s="16"/>
      <c r="G64" s="19"/>
      <c r="H64" s="267"/>
      <c r="I64" s="29"/>
      <c r="J64" s="31"/>
      <c r="K64" s="13"/>
      <c r="L64" s="18">
        <f t="shared" si="4"/>
        <v>0</v>
      </c>
      <c r="M64" s="164">
        <f t="shared" si="5"/>
        <v>0</v>
      </c>
    </row>
    <row r="65" spans="1:13" ht="14.4" x14ac:dyDescent="0.25">
      <c r="A65" s="12" t="str">
        <f t="shared" si="3"/>
        <v/>
      </c>
      <c r="B65" s="13"/>
      <c r="C65" s="14"/>
      <c r="D65" s="147"/>
      <c r="E65" s="13"/>
      <c r="F65" s="16"/>
      <c r="G65" s="19"/>
      <c r="H65" s="267"/>
      <c r="I65" s="29"/>
      <c r="J65" s="31"/>
      <c r="K65" s="13"/>
      <c r="L65" s="18">
        <f t="shared" si="4"/>
        <v>0</v>
      </c>
      <c r="M65" s="164">
        <f t="shared" si="5"/>
        <v>0</v>
      </c>
    </row>
    <row r="66" spans="1:13" ht="14.4" x14ac:dyDescent="0.25">
      <c r="A66" s="12" t="str">
        <f t="shared" si="3"/>
        <v/>
      </c>
      <c r="B66" s="13"/>
      <c r="C66" s="14"/>
      <c r="D66" s="147"/>
      <c r="E66" s="13"/>
      <c r="F66" s="16"/>
      <c r="G66" s="19"/>
      <c r="H66" s="267"/>
      <c r="I66" s="29"/>
      <c r="J66" s="31"/>
      <c r="K66" s="13"/>
      <c r="L66" s="18">
        <f t="shared" si="4"/>
        <v>0</v>
      </c>
      <c r="M66" s="164">
        <f t="shared" si="5"/>
        <v>0</v>
      </c>
    </row>
    <row r="67" spans="1:13" ht="14.4" x14ac:dyDescent="0.25">
      <c r="A67" s="12" t="str">
        <f t="shared" si="3"/>
        <v/>
      </c>
      <c r="B67" s="13"/>
      <c r="C67" s="14"/>
      <c r="D67" s="147"/>
      <c r="E67" s="13"/>
      <c r="F67" s="16"/>
      <c r="G67" s="19"/>
      <c r="H67" s="267"/>
      <c r="I67" s="29"/>
      <c r="J67" s="31"/>
      <c r="K67" s="13"/>
      <c r="L67" s="18">
        <f t="shared" si="4"/>
        <v>0</v>
      </c>
      <c r="M67" s="164">
        <f t="shared" si="5"/>
        <v>0</v>
      </c>
    </row>
    <row r="68" spans="1:13" ht="14.4" x14ac:dyDescent="0.25">
      <c r="A68" s="12" t="str">
        <f t="shared" si="3"/>
        <v/>
      </c>
      <c r="B68" s="13"/>
      <c r="C68" s="14"/>
      <c r="D68" s="147"/>
      <c r="E68" s="13"/>
      <c r="F68" s="16"/>
      <c r="G68" s="19"/>
      <c r="H68" s="267"/>
      <c r="I68" s="29"/>
      <c r="J68" s="31"/>
      <c r="K68" s="13"/>
      <c r="L68" s="18">
        <f t="shared" si="4"/>
        <v>0</v>
      </c>
      <c r="M68" s="164">
        <f t="shared" si="5"/>
        <v>0</v>
      </c>
    </row>
    <row r="69" spans="1:13" ht="14.4" x14ac:dyDescent="0.25">
      <c r="A69" s="12" t="str">
        <f t="shared" si="3"/>
        <v/>
      </c>
      <c r="B69" s="13"/>
      <c r="C69" s="14"/>
      <c r="D69" s="147"/>
      <c r="E69" s="13"/>
      <c r="F69" s="16"/>
      <c r="G69" s="19"/>
      <c r="H69" s="267"/>
      <c r="I69" s="29"/>
      <c r="J69" s="31"/>
      <c r="K69" s="13"/>
      <c r="L69" s="18">
        <f t="shared" si="4"/>
        <v>0</v>
      </c>
      <c r="M69" s="164">
        <f t="shared" si="5"/>
        <v>0</v>
      </c>
    </row>
    <row r="70" spans="1:13" ht="14.4" x14ac:dyDescent="0.25">
      <c r="A70" s="12" t="str">
        <f t="shared" ref="A70:A101" si="6">CONCATENATE(B70,C70,D70)</f>
        <v/>
      </c>
      <c r="B70" s="13"/>
      <c r="C70" s="14"/>
      <c r="D70" s="147"/>
      <c r="E70" s="13"/>
      <c r="F70" s="16"/>
      <c r="G70" s="19"/>
      <c r="H70" s="267"/>
      <c r="I70" s="29"/>
      <c r="J70" s="31"/>
      <c r="K70" s="13"/>
      <c r="L70" s="18">
        <f t="shared" ref="L70:L101" si="7">IF(K70=1,7,IF(K70=2,6,IF(K70=3,5,IF(K70=4,4,IF(K70=5,3,IF(K70=6,2,IF(K70&gt;=6,1,0)))))))</f>
        <v>0</v>
      </c>
      <c r="M70" s="164">
        <f t="shared" ref="M70:M101" si="8">SUM(L70+$M$5)</f>
        <v>0</v>
      </c>
    </row>
    <row r="71" spans="1:13" ht="14.4" x14ac:dyDescent="0.25">
      <c r="A71" s="12" t="str">
        <f t="shared" si="6"/>
        <v/>
      </c>
      <c r="B71" s="13"/>
      <c r="C71" s="14"/>
      <c r="D71" s="147"/>
      <c r="E71" s="13"/>
      <c r="F71" s="16"/>
      <c r="G71" s="19"/>
      <c r="H71" s="267"/>
      <c r="I71" s="29"/>
      <c r="J71" s="31"/>
      <c r="K71" s="13"/>
      <c r="L71" s="18">
        <f t="shared" si="7"/>
        <v>0</v>
      </c>
      <c r="M71" s="164">
        <f t="shared" si="8"/>
        <v>0</v>
      </c>
    </row>
    <row r="72" spans="1:13" ht="14.4" x14ac:dyDescent="0.25">
      <c r="A72" s="12" t="str">
        <f t="shared" si="6"/>
        <v/>
      </c>
      <c r="B72" s="13"/>
      <c r="C72" s="14"/>
      <c r="D72" s="147"/>
      <c r="E72" s="13"/>
      <c r="F72" s="16"/>
      <c r="G72" s="19"/>
      <c r="H72" s="267"/>
      <c r="I72" s="29"/>
      <c r="J72" s="31"/>
      <c r="K72" s="13"/>
      <c r="L72" s="18">
        <f t="shared" si="7"/>
        <v>0</v>
      </c>
      <c r="M72" s="164">
        <f t="shared" si="8"/>
        <v>0</v>
      </c>
    </row>
    <row r="73" spans="1:13" ht="14.4" x14ac:dyDescent="0.25">
      <c r="A73" s="12" t="str">
        <f t="shared" si="6"/>
        <v/>
      </c>
      <c r="B73" s="13"/>
      <c r="C73" s="14"/>
      <c r="D73" s="147"/>
      <c r="E73" s="13"/>
      <c r="F73" s="16"/>
      <c r="G73" s="19"/>
      <c r="H73" s="267"/>
      <c r="I73" s="29"/>
      <c r="J73" s="31"/>
      <c r="K73" s="13"/>
      <c r="L73" s="18">
        <f t="shared" si="7"/>
        <v>0</v>
      </c>
      <c r="M73" s="164">
        <f t="shared" si="8"/>
        <v>0</v>
      </c>
    </row>
    <row r="74" spans="1:13" ht="14.4" x14ac:dyDescent="0.25">
      <c r="A74" s="12" t="str">
        <f t="shared" si="6"/>
        <v/>
      </c>
      <c r="B74" s="13"/>
      <c r="C74" s="14"/>
      <c r="D74" s="147"/>
      <c r="E74" s="13"/>
      <c r="F74" s="16"/>
      <c r="G74" s="19"/>
      <c r="H74" s="267"/>
      <c r="I74" s="29"/>
      <c r="J74" s="31"/>
      <c r="K74" s="13"/>
      <c r="L74" s="18">
        <f t="shared" si="7"/>
        <v>0</v>
      </c>
      <c r="M74" s="164">
        <f t="shared" si="8"/>
        <v>0</v>
      </c>
    </row>
    <row r="75" spans="1:13" ht="14.4" x14ac:dyDescent="0.25">
      <c r="A75" s="12" t="str">
        <f t="shared" si="6"/>
        <v/>
      </c>
      <c r="B75" s="13"/>
      <c r="C75" s="14"/>
      <c r="D75" s="147"/>
      <c r="E75" s="13"/>
      <c r="F75" s="16"/>
      <c r="G75" s="19"/>
      <c r="H75" s="267"/>
      <c r="I75" s="29"/>
      <c r="J75" s="31"/>
      <c r="K75" s="13"/>
      <c r="L75" s="18">
        <f t="shared" si="7"/>
        <v>0</v>
      </c>
      <c r="M75" s="164">
        <f t="shared" si="8"/>
        <v>0</v>
      </c>
    </row>
    <row r="76" spans="1:13" ht="14.4" x14ac:dyDescent="0.25">
      <c r="A76" s="12" t="str">
        <f t="shared" si="6"/>
        <v/>
      </c>
      <c r="B76" s="13"/>
      <c r="C76" s="14"/>
      <c r="D76" s="147"/>
      <c r="E76" s="13"/>
      <c r="F76" s="16"/>
      <c r="G76" s="19"/>
      <c r="H76" s="267"/>
      <c r="I76" s="29"/>
      <c r="J76" s="31"/>
      <c r="K76" s="13"/>
      <c r="L76" s="18">
        <f t="shared" si="7"/>
        <v>0</v>
      </c>
      <c r="M76" s="164">
        <f t="shared" si="8"/>
        <v>0</v>
      </c>
    </row>
    <row r="77" spans="1:13" ht="14.4" x14ac:dyDescent="0.25">
      <c r="A77" s="12" t="str">
        <f t="shared" si="6"/>
        <v/>
      </c>
      <c r="B77" s="13"/>
      <c r="C77" s="14"/>
      <c r="D77" s="147"/>
      <c r="E77" s="13"/>
      <c r="F77" s="16"/>
      <c r="G77" s="19"/>
      <c r="H77" s="267"/>
      <c r="I77" s="29"/>
      <c r="J77" s="31"/>
      <c r="K77" s="13"/>
      <c r="L77" s="18">
        <f t="shared" si="7"/>
        <v>0</v>
      </c>
      <c r="M77" s="164">
        <f t="shared" si="8"/>
        <v>0</v>
      </c>
    </row>
    <row r="78" spans="1:13" ht="14.4" x14ac:dyDescent="0.25">
      <c r="A78" s="12" t="str">
        <f t="shared" si="6"/>
        <v/>
      </c>
      <c r="B78" s="13"/>
      <c r="C78" s="14"/>
      <c r="D78" s="147"/>
      <c r="E78" s="13"/>
      <c r="F78" s="16"/>
      <c r="G78" s="19"/>
      <c r="H78" s="267"/>
      <c r="I78" s="29"/>
      <c r="J78" s="31"/>
      <c r="K78" s="13"/>
      <c r="L78" s="18">
        <f t="shared" si="7"/>
        <v>0</v>
      </c>
      <c r="M78" s="164">
        <f t="shared" si="8"/>
        <v>0</v>
      </c>
    </row>
    <row r="79" spans="1:13" ht="14.4" x14ac:dyDescent="0.25">
      <c r="A79" s="12" t="str">
        <f t="shared" si="6"/>
        <v/>
      </c>
      <c r="B79" s="13"/>
      <c r="C79" s="14"/>
      <c r="D79" s="147"/>
      <c r="E79" s="13"/>
      <c r="F79" s="16"/>
      <c r="G79" s="19"/>
      <c r="H79" s="268"/>
      <c r="I79" s="29"/>
      <c r="J79" s="31"/>
      <c r="K79" s="13"/>
      <c r="L79" s="18">
        <f t="shared" si="7"/>
        <v>0</v>
      </c>
      <c r="M79" s="164">
        <f t="shared" si="8"/>
        <v>0</v>
      </c>
    </row>
    <row r="80" spans="1:13" ht="14.4" x14ac:dyDescent="0.25">
      <c r="A80" s="12" t="str">
        <f t="shared" si="6"/>
        <v/>
      </c>
      <c r="B80" s="13"/>
      <c r="C80" s="14"/>
      <c r="D80" s="147"/>
      <c r="E80" s="13"/>
      <c r="F80" s="16"/>
      <c r="G80" s="19"/>
      <c r="H80" s="267"/>
      <c r="I80" s="29"/>
      <c r="J80" s="31"/>
      <c r="K80" s="13"/>
      <c r="L80" s="18">
        <f t="shared" si="7"/>
        <v>0</v>
      </c>
      <c r="M80" s="164">
        <f t="shared" si="8"/>
        <v>0</v>
      </c>
    </row>
    <row r="81" spans="1:13" ht="14.4" x14ac:dyDescent="0.25">
      <c r="A81" s="12" t="str">
        <f t="shared" si="6"/>
        <v/>
      </c>
      <c r="B81" s="13"/>
      <c r="C81" s="14"/>
      <c r="D81" s="147"/>
      <c r="E81" s="13"/>
      <c r="F81" s="16"/>
      <c r="G81" s="19"/>
      <c r="H81" s="267"/>
      <c r="I81" s="29"/>
      <c r="J81" s="31"/>
      <c r="K81" s="13"/>
      <c r="L81" s="18">
        <f t="shared" si="7"/>
        <v>0</v>
      </c>
      <c r="M81" s="164">
        <f t="shared" si="8"/>
        <v>0</v>
      </c>
    </row>
    <row r="82" spans="1:13" ht="14.4" x14ac:dyDescent="0.25">
      <c r="A82" s="12" t="str">
        <f t="shared" si="6"/>
        <v/>
      </c>
      <c r="B82" s="13"/>
      <c r="C82" s="14"/>
      <c r="D82" s="147"/>
      <c r="E82" s="13"/>
      <c r="F82" s="16"/>
      <c r="G82" s="19"/>
      <c r="H82" s="267"/>
      <c r="I82" s="29"/>
      <c r="J82" s="31"/>
      <c r="K82" s="13"/>
      <c r="L82" s="18">
        <f t="shared" si="7"/>
        <v>0</v>
      </c>
      <c r="M82" s="164">
        <f t="shared" si="8"/>
        <v>0</v>
      </c>
    </row>
    <row r="83" spans="1:13" ht="14.4" x14ac:dyDescent="0.25">
      <c r="A83" s="12" t="str">
        <f t="shared" si="6"/>
        <v/>
      </c>
      <c r="B83" s="13"/>
      <c r="C83" s="14"/>
      <c r="D83" s="147"/>
      <c r="E83" s="13"/>
      <c r="F83" s="16"/>
      <c r="G83" s="19"/>
      <c r="H83" s="267"/>
      <c r="I83" s="29"/>
      <c r="J83" s="31"/>
      <c r="K83" s="13"/>
      <c r="L83" s="18">
        <f t="shared" si="7"/>
        <v>0</v>
      </c>
      <c r="M83" s="164">
        <f t="shared" si="8"/>
        <v>0</v>
      </c>
    </row>
    <row r="84" spans="1:13" ht="14.4" x14ac:dyDescent="0.25">
      <c r="A84" s="12" t="str">
        <f t="shared" si="6"/>
        <v/>
      </c>
      <c r="B84" s="13"/>
      <c r="C84" s="14"/>
      <c r="D84" s="147"/>
      <c r="E84" s="13"/>
      <c r="F84" s="16"/>
      <c r="G84" s="19"/>
      <c r="H84" s="267"/>
      <c r="I84" s="29"/>
      <c r="J84" s="31"/>
      <c r="K84" s="13"/>
      <c r="L84" s="18">
        <f t="shared" si="7"/>
        <v>0</v>
      </c>
      <c r="M84" s="164">
        <f t="shared" si="8"/>
        <v>0</v>
      </c>
    </row>
    <row r="85" spans="1:13" ht="14.4" x14ac:dyDescent="0.25">
      <c r="A85" s="12" t="str">
        <f t="shared" si="6"/>
        <v/>
      </c>
      <c r="B85" s="13"/>
      <c r="C85" s="14"/>
      <c r="D85" s="147"/>
      <c r="E85" s="13"/>
      <c r="F85" s="16"/>
      <c r="G85" s="19"/>
      <c r="H85" s="267"/>
      <c r="I85" s="29"/>
      <c r="J85" s="31"/>
      <c r="K85" s="13"/>
      <c r="L85" s="18">
        <f t="shared" si="7"/>
        <v>0</v>
      </c>
      <c r="M85" s="164">
        <f t="shared" si="8"/>
        <v>0</v>
      </c>
    </row>
    <row r="86" spans="1:13" ht="14.4" x14ac:dyDescent="0.3">
      <c r="A86" s="12" t="str">
        <f t="shared" si="6"/>
        <v/>
      </c>
      <c r="B86" s="13"/>
      <c r="C86" s="14"/>
      <c r="D86" s="271"/>
      <c r="E86" s="13"/>
      <c r="F86" s="16"/>
      <c r="G86" s="19"/>
      <c r="H86" s="267"/>
      <c r="I86" s="29"/>
      <c r="J86" s="31"/>
      <c r="K86" s="13"/>
      <c r="L86" s="18">
        <f t="shared" si="7"/>
        <v>0</v>
      </c>
      <c r="M86" s="164">
        <f t="shared" si="8"/>
        <v>0</v>
      </c>
    </row>
    <row r="87" spans="1:13" ht="14.4" x14ac:dyDescent="0.25">
      <c r="A87" s="12" t="str">
        <f t="shared" si="6"/>
        <v/>
      </c>
      <c r="B87" s="13"/>
      <c r="C87" s="14"/>
      <c r="D87" s="147"/>
      <c r="E87" s="13"/>
      <c r="F87" s="16"/>
      <c r="G87" s="19"/>
      <c r="H87" s="267"/>
      <c r="I87" s="29"/>
      <c r="J87" s="31"/>
      <c r="K87" s="13"/>
      <c r="L87" s="18">
        <f t="shared" si="7"/>
        <v>0</v>
      </c>
      <c r="M87" s="164">
        <f t="shared" si="8"/>
        <v>0</v>
      </c>
    </row>
    <row r="88" spans="1:13" ht="14.4" x14ac:dyDescent="0.25">
      <c r="A88" s="12" t="str">
        <f t="shared" si="6"/>
        <v/>
      </c>
      <c r="B88" s="13"/>
      <c r="C88" s="14"/>
      <c r="D88" s="147"/>
      <c r="E88" s="13"/>
      <c r="F88" s="16"/>
      <c r="G88" s="19"/>
      <c r="H88" s="267"/>
      <c r="I88" s="29"/>
      <c r="J88" s="31"/>
      <c r="K88" s="13"/>
      <c r="L88" s="18">
        <f t="shared" si="7"/>
        <v>0</v>
      </c>
      <c r="M88" s="164">
        <f t="shared" si="8"/>
        <v>0</v>
      </c>
    </row>
    <row r="89" spans="1:13" ht="14.4" x14ac:dyDescent="0.25">
      <c r="A89" s="12" t="str">
        <f t="shared" si="6"/>
        <v/>
      </c>
      <c r="B89" s="13"/>
      <c r="C89" s="14"/>
      <c r="D89" s="270"/>
      <c r="E89" s="13"/>
      <c r="F89" s="16"/>
      <c r="G89" s="19"/>
      <c r="H89" s="267"/>
      <c r="I89" s="29"/>
      <c r="J89" s="31"/>
      <c r="K89" s="13"/>
      <c r="L89" s="18">
        <f t="shared" si="7"/>
        <v>0</v>
      </c>
      <c r="M89" s="164">
        <f t="shared" si="8"/>
        <v>0</v>
      </c>
    </row>
    <row r="90" spans="1:13" ht="14.4" x14ac:dyDescent="0.25">
      <c r="A90" s="12" t="str">
        <f t="shared" si="6"/>
        <v/>
      </c>
      <c r="B90" s="13"/>
      <c r="C90" s="14"/>
      <c r="D90" s="147"/>
      <c r="E90" s="13"/>
      <c r="F90" s="16"/>
      <c r="G90" s="19"/>
      <c r="H90" s="267"/>
      <c r="I90" s="29"/>
      <c r="J90" s="31"/>
      <c r="K90" s="13"/>
      <c r="L90" s="18">
        <f t="shared" si="7"/>
        <v>0</v>
      </c>
      <c r="M90" s="164">
        <f t="shared" si="8"/>
        <v>0</v>
      </c>
    </row>
    <row r="91" spans="1:13" ht="14.4" x14ac:dyDescent="0.25">
      <c r="A91" s="12" t="str">
        <f t="shared" si="6"/>
        <v/>
      </c>
      <c r="B91" s="13"/>
      <c r="C91" s="14"/>
      <c r="D91" s="147"/>
      <c r="E91" s="13"/>
      <c r="F91" s="16"/>
      <c r="G91" s="19"/>
      <c r="H91" s="267"/>
      <c r="I91" s="29"/>
      <c r="J91" s="31"/>
      <c r="K91" s="13"/>
      <c r="L91" s="18">
        <f t="shared" si="7"/>
        <v>0</v>
      </c>
      <c r="M91" s="164">
        <f t="shared" si="8"/>
        <v>0</v>
      </c>
    </row>
    <row r="92" spans="1:13" ht="14.4" x14ac:dyDescent="0.25">
      <c r="A92" s="12" t="str">
        <f t="shared" si="6"/>
        <v/>
      </c>
      <c r="B92" s="13"/>
      <c r="C92" s="14"/>
      <c r="D92" s="270"/>
      <c r="E92" s="13"/>
      <c r="F92" s="16"/>
      <c r="G92" s="19"/>
      <c r="H92" s="267"/>
      <c r="I92" s="29"/>
      <c r="J92" s="31"/>
      <c r="K92" s="13"/>
      <c r="L92" s="18">
        <f t="shared" si="7"/>
        <v>0</v>
      </c>
      <c r="M92" s="164">
        <f t="shared" si="8"/>
        <v>0</v>
      </c>
    </row>
    <row r="93" spans="1:13" ht="14.4" x14ac:dyDescent="0.25">
      <c r="A93" s="12" t="str">
        <f t="shared" si="6"/>
        <v/>
      </c>
      <c r="B93" s="13"/>
      <c r="C93" s="14"/>
      <c r="D93" s="270"/>
      <c r="E93" s="13"/>
      <c r="F93" s="16"/>
      <c r="G93" s="19"/>
      <c r="H93" s="267"/>
      <c r="I93" s="29"/>
      <c r="J93" s="31"/>
      <c r="K93" s="13"/>
      <c r="L93" s="18">
        <f t="shared" si="7"/>
        <v>0</v>
      </c>
      <c r="M93" s="164">
        <f t="shared" si="8"/>
        <v>0</v>
      </c>
    </row>
    <row r="94" spans="1:13" ht="14.4" x14ac:dyDescent="0.25">
      <c r="A94" s="12" t="str">
        <f t="shared" si="6"/>
        <v/>
      </c>
      <c r="B94" s="13"/>
      <c r="C94" s="14"/>
      <c r="D94" s="147"/>
      <c r="E94" s="13"/>
      <c r="F94" s="16"/>
      <c r="G94" s="19"/>
      <c r="H94" s="267"/>
      <c r="I94" s="29"/>
      <c r="J94" s="31"/>
      <c r="K94" s="13"/>
      <c r="L94" s="18">
        <f t="shared" si="7"/>
        <v>0</v>
      </c>
      <c r="M94" s="164">
        <f t="shared" si="8"/>
        <v>0</v>
      </c>
    </row>
    <row r="95" spans="1:13" ht="14.4" x14ac:dyDescent="0.25">
      <c r="A95" s="12" t="str">
        <f t="shared" si="6"/>
        <v/>
      </c>
      <c r="B95" s="13"/>
      <c r="C95" s="14"/>
      <c r="D95" s="147"/>
      <c r="E95" s="13"/>
      <c r="F95" s="16"/>
      <c r="G95" s="19"/>
      <c r="H95" s="267"/>
      <c r="I95" s="29"/>
      <c r="J95" s="31"/>
      <c r="K95" s="13"/>
      <c r="L95" s="18">
        <f t="shared" si="7"/>
        <v>0</v>
      </c>
      <c r="M95" s="164">
        <f t="shared" si="8"/>
        <v>0</v>
      </c>
    </row>
    <row r="96" spans="1:13" ht="14.4" x14ac:dyDescent="0.25">
      <c r="A96" s="12" t="str">
        <f t="shared" si="6"/>
        <v/>
      </c>
      <c r="B96" s="13"/>
      <c r="C96" s="14"/>
      <c r="D96" s="147"/>
      <c r="E96" s="13"/>
      <c r="F96" s="16"/>
      <c r="G96" s="19"/>
      <c r="H96" s="267"/>
      <c r="I96" s="29"/>
      <c r="J96" s="31"/>
      <c r="K96" s="13"/>
      <c r="L96" s="18">
        <f t="shared" si="7"/>
        <v>0</v>
      </c>
      <c r="M96" s="164">
        <f t="shared" si="8"/>
        <v>0</v>
      </c>
    </row>
    <row r="97" spans="1:13" ht="14.4" x14ac:dyDescent="0.25">
      <c r="A97" s="12" t="str">
        <f t="shared" si="6"/>
        <v/>
      </c>
      <c r="B97" s="13"/>
      <c r="C97" s="14"/>
      <c r="D97" s="147"/>
      <c r="E97" s="13"/>
      <c r="F97" s="16"/>
      <c r="G97" s="19"/>
      <c r="H97" s="267"/>
      <c r="I97" s="29"/>
      <c r="J97" s="31"/>
      <c r="K97" s="13"/>
      <c r="L97" s="18">
        <f t="shared" si="7"/>
        <v>0</v>
      </c>
      <c r="M97" s="164">
        <f t="shared" si="8"/>
        <v>0</v>
      </c>
    </row>
    <row r="98" spans="1:13" ht="14.4" x14ac:dyDescent="0.25">
      <c r="A98" s="12" t="str">
        <f t="shared" si="6"/>
        <v/>
      </c>
      <c r="B98" s="13"/>
      <c r="C98" s="14"/>
      <c r="D98" s="147"/>
      <c r="E98" s="13"/>
      <c r="F98" s="16"/>
      <c r="G98" s="19"/>
      <c r="H98" s="267"/>
      <c r="I98" s="29"/>
      <c r="J98" s="31"/>
      <c r="K98" s="13"/>
      <c r="L98" s="18">
        <f t="shared" si="7"/>
        <v>0</v>
      </c>
      <c r="M98" s="164">
        <f t="shared" si="8"/>
        <v>0</v>
      </c>
    </row>
    <row r="99" spans="1:13" ht="14.4" x14ac:dyDescent="0.25">
      <c r="A99" s="12" t="str">
        <f t="shared" si="6"/>
        <v/>
      </c>
      <c r="B99" s="13"/>
      <c r="C99" s="14"/>
      <c r="D99" s="147"/>
      <c r="E99" s="13"/>
      <c r="F99" s="16"/>
      <c r="G99" s="19"/>
      <c r="H99" s="267"/>
      <c r="I99" s="29"/>
      <c r="J99" s="31"/>
      <c r="K99" s="13"/>
      <c r="L99" s="18">
        <f t="shared" si="7"/>
        <v>0</v>
      </c>
      <c r="M99" s="164">
        <f t="shared" si="8"/>
        <v>0</v>
      </c>
    </row>
    <row r="100" spans="1:13" ht="14.4" x14ac:dyDescent="0.25">
      <c r="A100" s="12" t="str">
        <f t="shared" si="6"/>
        <v/>
      </c>
      <c r="B100" s="13"/>
      <c r="C100" s="14"/>
      <c r="D100" s="147"/>
      <c r="E100" s="13"/>
      <c r="F100" s="16"/>
      <c r="G100" s="19"/>
      <c r="H100" s="267"/>
      <c r="I100" s="29"/>
      <c r="J100" s="31"/>
      <c r="K100" s="13"/>
      <c r="L100" s="18">
        <f t="shared" si="7"/>
        <v>0</v>
      </c>
      <c r="M100" s="164">
        <f t="shared" si="8"/>
        <v>0</v>
      </c>
    </row>
    <row r="101" spans="1:13" ht="14.4" x14ac:dyDescent="0.25">
      <c r="A101" s="12" t="str">
        <f t="shared" si="6"/>
        <v/>
      </c>
      <c r="B101" s="13"/>
      <c r="C101" s="14"/>
      <c r="D101" s="147"/>
      <c r="E101" s="13"/>
      <c r="F101" s="16"/>
      <c r="G101" s="19"/>
      <c r="H101" s="267"/>
      <c r="I101" s="29"/>
      <c r="J101" s="31"/>
      <c r="K101" s="13"/>
      <c r="L101" s="18">
        <f t="shared" si="7"/>
        <v>0</v>
      </c>
      <c r="M101" s="164">
        <f t="shared" si="8"/>
        <v>0</v>
      </c>
    </row>
    <row r="102" spans="1:13" ht="14.4" x14ac:dyDescent="0.25">
      <c r="A102" s="12" t="str">
        <f t="shared" ref="A102:A133" si="9">CONCATENATE(B102,C102,D102)</f>
        <v/>
      </c>
      <c r="B102" s="13"/>
      <c r="C102" s="14"/>
      <c r="D102" s="147"/>
      <c r="E102" s="13"/>
      <c r="F102" s="16"/>
      <c r="G102" s="19"/>
      <c r="H102" s="267"/>
      <c r="I102" s="29"/>
      <c r="J102" s="31"/>
      <c r="K102" s="13"/>
      <c r="L102" s="18">
        <f t="shared" ref="L102:L133" si="10">IF(K102=1,7,IF(K102=2,6,IF(K102=3,5,IF(K102=4,4,IF(K102=5,3,IF(K102=6,2,IF(K102&gt;=6,1,0)))))))</f>
        <v>0</v>
      </c>
      <c r="M102" s="164">
        <f t="shared" ref="M102:M133" si="11">SUM(L102+$M$5)</f>
        <v>0</v>
      </c>
    </row>
    <row r="103" spans="1:13" ht="14.4" x14ac:dyDescent="0.25">
      <c r="A103" s="12" t="str">
        <f t="shared" si="9"/>
        <v/>
      </c>
      <c r="B103" s="13"/>
      <c r="C103" s="14"/>
      <c r="D103" s="147"/>
      <c r="E103" s="13"/>
      <c r="F103" s="16"/>
      <c r="G103" s="19"/>
      <c r="H103" s="267"/>
      <c r="I103" s="29"/>
      <c r="J103" s="31"/>
      <c r="K103" s="13"/>
      <c r="L103" s="18">
        <f t="shared" si="10"/>
        <v>0</v>
      </c>
      <c r="M103" s="164">
        <f t="shared" si="11"/>
        <v>0</v>
      </c>
    </row>
    <row r="104" spans="1:13" ht="14.4" x14ac:dyDescent="0.25">
      <c r="A104" s="12" t="str">
        <f t="shared" si="9"/>
        <v/>
      </c>
      <c r="B104" s="13"/>
      <c r="C104" s="14"/>
      <c r="D104" s="147"/>
      <c r="E104" s="13"/>
      <c r="F104" s="16"/>
      <c r="G104" s="19"/>
      <c r="H104" s="267"/>
      <c r="I104" s="29"/>
      <c r="J104" s="31"/>
      <c r="K104" s="13"/>
      <c r="L104" s="18">
        <f t="shared" si="10"/>
        <v>0</v>
      </c>
      <c r="M104" s="164">
        <f t="shared" si="11"/>
        <v>0</v>
      </c>
    </row>
    <row r="105" spans="1:13" ht="14.4" x14ac:dyDescent="0.25">
      <c r="A105" s="12" t="str">
        <f t="shared" si="9"/>
        <v/>
      </c>
      <c r="B105" s="13"/>
      <c r="C105" s="14"/>
      <c r="D105" s="147"/>
      <c r="E105" s="13"/>
      <c r="F105" s="16"/>
      <c r="G105" s="19"/>
      <c r="H105" s="267"/>
      <c r="I105" s="29"/>
      <c r="J105" s="31"/>
      <c r="K105" s="13"/>
      <c r="L105" s="18">
        <f t="shared" si="10"/>
        <v>0</v>
      </c>
      <c r="M105" s="164">
        <f t="shared" si="11"/>
        <v>0</v>
      </c>
    </row>
    <row r="106" spans="1:13" ht="14.4" x14ac:dyDescent="0.25">
      <c r="A106" s="12" t="str">
        <f t="shared" si="9"/>
        <v/>
      </c>
      <c r="B106" s="13"/>
      <c r="C106" s="14"/>
      <c r="D106" s="147"/>
      <c r="E106" s="13"/>
      <c r="F106" s="16"/>
      <c r="G106" s="19"/>
      <c r="H106" s="267"/>
      <c r="I106" s="29"/>
      <c r="J106" s="31"/>
      <c r="K106" s="13"/>
      <c r="L106" s="18">
        <f t="shared" si="10"/>
        <v>0</v>
      </c>
      <c r="M106" s="164">
        <f t="shared" si="11"/>
        <v>0</v>
      </c>
    </row>
    <row r="107" spans="1:13" ht="14.4" x14ac:dyDescent="0.25">
      <c r="A107" s="12" t="str">
        <f t="shared" si="9"/>
        <v/>
      </c>
      <c r="B107" s="13"/>
      <c r="C107" s="14"/>
      <c r="D107" s="270"/>
      <c r="E107" s="13"/>
      <c r="F107" s="16"/>
      <c r="G107" s="19"/>
      <c r="H107" s="267"/>
      <c r="I107" s="29"/>
      <c r="J107" s="31"/>
      <c r="K107" s="13"/>
      <c r="L107" s="18">
        <f t="shared" si="10"/>
        <v>0</v>
      </c>
      <c r="M107" s="164">
        <f t="shared" si="11"/>
        <v>0</v>
      </c>
    </row>
    <row r="108" spans="1:13" ht="14.4" x14ac:dyDescent="0.25">
      <c r="A108" s="12" t="str">
        <f t="shared" si="9"/>
        <v/>
      </c>
      <c r="B108" s="13"/>
      <c r="C108" s="14"/>
      <c r="D108" s="147"/>
      <c r="E108" s="13"/>
      <c r="F108" s="16"/>
      <c r="G108" s="19"/>
      <c r="H108" s="267"/>
      <c r="I108" s="29"/>
      <c r="J108" s="31"/>
      <c r="K108" s="13"/>
      <c r="L108" s="18">
        <f t="shared" si="10"/>
        <v>0</v>
      </c>
      <c r="M108" s="164">
        <f t="shared" si="11"/>
        <v>0</v>
      </c>
    </row>
    <row r="109" spans="1:13" ht="14.4" x14ac:dyDescent="0.25">
      <c r="A109" s="12" t="str">
        <f t="shared" si="9"/>
        <v/>
      </c>
      <c r="B109" s="13"/>
      <c r="C109" s="14"/>
      <c r="D109" s="147"/>
      <c r="E109" s="13"/>
      <c r="F109" s="16"/>
      <c r="G109" s="19"/>
      <c r="H109" s="267"/>
      <c r="I109" s="29"/>
      <c r="J109" s="31"/>
      <c r="K109" s="13"/>
      <c r="L109" s="18">
        <f t="shared" si="10"/>
        <v>0</v>
      </c>
      <c r="M109" s="164">
        <f t="shared" si="11"/>
        <v>0</v>
      </c>
    </row>
    <row r="110" spans="1:13" ht="14.4" x14ac:dyDescent="0.25">
      <c r="A110" s="12" t="str">
        <f t="shared" si="9"/>
        <v/>
      </c>
      <c r="B110" s="13"/>
      <c r="C110" s="14"/>
      <c r="D110" s="147"/>
      <c r="E110" s="13"/>
      <c r="F110" s="16"/>
      <c r="G110" s="19"/>
      <c r="H110" s="267"/>
      <c r="I110" s="29"/>
      <c r="J110" s="31"/>
      <c r="K110" s="13"/>
      <c r="L110" s="18">
        <f t="shared" si="10"/>
        <v>0</v>
      </c>
      <c r="M110" s="164">
        <f t="shared" si="11"/>
        <v>0</v>
      </c>
    </row>
    <row r="111" spans="1:13" ht="14.4" x14ac:dyDescent="0.25">
      <c r="A111" s="12" t="str">
        <f t="shared" si="9"/>
        <v/>
      </c>
      <c r="B111" s="13"/>
      <c r="C111" s="14"/>
      <c r="D111" s="147"/>
      <c r="E111" s="13"/>
      <c r="F111" s="16"/>
      <c r="G111" s="19"/>
      <c r="H111" s="267"/>
      <c r="I111" s="29"/>
      <c r="J111" s="31"/>
      <c r="K111" s="13"/>
      <c r="L111" s="18">
        <f t="shared" si="10"/>
        <v>0</v>
      </c>
      <c r="M111" s="164">
        <f t="shared" si="11"/>
        <v>0</v>
      </c>
    </row>
    <row r="112" spans="1:13" ht="14.4" x14ac:dyDescent="0.25">
      <c r="A112" s="12" t="str">
        <f t="shared" si="9"/>
        <v/>
      </c>
      <c r="B112" s="13"/>
      <c r="C112" s="14"/>
      <c r="D112" s="147"/>
      <c r="E112" s="13"/>
      <c r="F112" s="16"/>
      <c r="G112" s="19"/>
      <c r="H112" s="267"/>
      <c r="I112" s="29"/>
      <c r="J112" s="31"/>
      <c r="K112" s="13"/>
      <c r="L112" s="18">
        <f t="shared" si="10"/>
        <v>0</v>
      </c>
      <c r="M112" s="164">
        <f t="shared" si="11"/>
        <v>0</v>
      </c>
    </row>
    <row r="113" spans="1:13" ht="14.4" x14ac:dyDescent="0.25">
      <c r="A113" s="12" t="str">
        <f t="shared" si="9"/>
        <v/>
      </c>
      <c r="B113" s="13"/>
      <c r="C113" s="14"/>
      <c r="D113" s="147"/>
      <c r="E113" s="13"/>
      <c r="F113" s="16"/>
      <c r="G113" s="19"/>
      <c r="H113" s="267"/>
      <c r="I113" s="29"/>
      <c r="J113" s="31"/>
      <c r="K113" s="13"/>
      <c r="L113" s="18">
        <f t="shared" si="10"/>
        <v>0</v>
      </c>
      <c r="M113" s="164">
        <f t="shared" si="11"/>
        <v>0</v>
      </c>
    </row>
    <row r="114" spans="1:13" ht="14.4" x14ac:dyDescent="0.25">
      <c r="A114" s="12" t="str">
        <f t="shared" si="9"/>
        <v/>
      </c>
      <c r="B114" s="13"/>
      <c r="C114" s="14"/>
      <c r="D114" s="147"/>
      <c r="E114" s="13"/>
      <c r="F114" s="16"/>
      <c r="G114" s="19"/>
      <c r="H114" s="267"/>
      <c r="I114" s="29"/>
      <c r="J114" s="31"/>
      <c r="K114" s="13"/>
      <c r="L114" s="18">
        <f t="shared" si="10"/>
        <v>0</v>
      </c>
      <c r="M114" s="164">
        <f t="shared" si="11"/>
        <v>0</v>
      </c>
    </row>
    <row r="115" spans="1:13" ht="14.4" x14ac:dyDescent="0.25">
      <c r="A115" s="12" t="str">
        <f t="shared" si="9"/>
        <v/>
      </c>
      <c r="B115" s="13"/>
      <c r="C115" s="14"/>
      <c r="D115" s="270"/>
      <c r="E115" s="13"/>
      <c r="F115" s="16"/>
      <c r="G115" s="19"/>
      <c r="H115" s="267"/>
      <c r="I115" s="29"/>
      <c r="J115" s="31"/>
      <c r="K115" s="13"/>
      <c r="L115" s="18">
        <f t="shared" si="10"/>
        <v>0</v>
      </c>
      <c r="M115" s="164">
        <f t="shared" si="11"/>
        <v>0</v>
      </c>
    </row>
    <row r="116" spans="1:13" ht="14.4" x14ac:dyDescent="0.25">
      <c r="A116" s="12" t="str">
        <f t="shared" si="9"/>
        <v/>
      </c>
      <c r="B116" s="13"/>
      <c r="C116" s="14"/>
      <c r="D116" s="270"/>
      <c r="E116" s="13"/>
      <c r="F116" s="16"/>
      <c r="G116" s="19"/>
      <c r="H116" s="267"/>
      <c r="I116" s="29"/>
      <c r="J116" s="31"/>
      <c r="K116" s="13"/>
      <c r="L116" s="18">
        <f t="shared" si="10"/>
        <v>0</v>
      </c>
      <c r="M116" s="164">
        <f t="shared" si="11"/>
        <v>0</v>
      </c>
    </row>
    <row r="117" spans="1:13" ht="14.4" x14ac:dyDescent="0.25">
      <c r="A117" s="12" t="str">
        <f t="shared" si="9"/>
        <v/>
      </c>
      <c r="B117" s="13"/>
      <c r="C117" s="14"/>
      <c r="D117" s="147"/>
      <c r="E117" s="13"/>
      <c r="F117" s="16"/>
      <c r="G117" s="19"/>
      <c r="H117" s="267"/>
      <c r="I117" s="29"/>
      <c r="J117" s="31"/>
      <c r="K117" s="13"/>
      <c r="L117" s="18">
        <f t="shared" si="10"/>
        <v>0</v>
      </c>
      <c r="M117" s="164">
        <f t="shared" si="11"/>
        <v>0</v>
      </c>
    </row>
    <row r="118" spans="1:13" ht="14.4" x14ac:dyDescent="0.25">
      <c r="A118" s="12" t="str">
        <f t="shared" si="9"/>
        <v/>
      </c>
      <c r="B118" s="13"/>
      <c r="C118" s="14"/>
      <c r="D118" s="270"/>
      <c r="E118" s="13"/>
      <c r="F118" s="16"/>
      <c r="G118" s="19"/>
      <c r="H118" s="267"/>
      <c r="I118" s="29"/>
      <c r="J118" s="31"/>
      <c r="K118" s="13"/>
      <c r="L118" s="18">
        <f t="shared" si="10"/>
        <v>0</v>
      </c>
      <c r="M118" s="164">
        <f t="shared" si="11"/>
        <v>0</v>
      </c>
    </row>
    <row r="119" spans="1:13" ht="14.4" x14ac:dyDescent="0.25">
      <c r="A119" s="12" t="str">
        <f t="shared" si="9"/>
        <v/>
      </c>
      <c r="B119" s="13"/>
      <c r="C119" s="14"/>
      <c r="D119" s="147"/>
      <c r="E119" s="13"/>
      <c r="F119" s="16"/>
      <c r="G119" s="19"/>
      <c r="H119" s="267"/>
      <c r="I119" s="29"/>
      <c r="J119" s="31"/>
      <c r="K119" s="13"/>
      <c r="L119" s="18">
        <f t="shared" si="10"/>
        <v>0</v>
      </c>
      <c r="M119" s="164">
        <f t="shared" si="11"/>
        <v>0</v>
      </c>
    </row>
    <row r="120" spans="1:13" ht="14.4" x14ac:dyDescent="0.25">
      <c r="A120" s="12" t="str">
        <f t="shared" si="9"/>
        <v/>
      </c>
      <c r="B120" s="13"/>
      <c r="C120" s="14"/>
      <c r="D120" s="147"/>
      <c r="E120" s="13"/>
      <c r="F120" s="16"/>
      <c r="G120" s="19"/>
      <c r="H120" s="267"/>
      <c r="I120" s="29"/>
      <c r="J120" s="31"/>
      <c r="K120" s="13"/>
      <c r="L120" s="18">
        <f t="shared" si="10"/>
        <v>0</v>
      </c>
      <c r="M120" s="164">
        <f t="shared" si="11"/>
        <v>0</v>
      </c>
    </row>
    <row r="121" spans="1:13" ht="14.4" x14ac:dyDescent="0.25">
      <c r="A121" s="12" t="str">
        <f t="shared" si="9"/>
        <v/>
      </c>
      <c r="B121" s="13"/>
      <c r="C121" s="14"/>
      <c r="D121" s="147"/>
      <c r="E121" s="13"/>
      <c r="F121" s="16"/>
      <c r="G121" s="19"/>
      <c r="H121" s="267"/>
      <c r="I121" s="29"/>
      <c r="J121" s="31"/>
      <c r="K121" s="13"/>
      <c r="L121" s="18">
        <f t="shared" si="10"/>
        <v>0</v>
      </c>
      <c r="M121" s="164">
        <f t="shared" si="11"/>
        <v>0</v>
      </c>
    </row>
    <row r="122" spans="1:13" ht="14.4" x14ac:dyDescent="0.25">
      <c r="A122" s="12" t="str">
        <f t="shared" si="9"/>
        <v/>
      </c>
      <c r="B122" s="13"/>
      <c r="C122" s="14"/>
      <c r="D122" s="270"/>
      <c r="E122" s="13"/>
      <c r="F122" s="16"/>
      <c r="G122" s="19"/>
      <c r="H122" s="267"/>
      <c r="I122" s="29"/>
      <c r="J122" s="31"/>
      <c r="K122" s="13"/>
      <c r="L122" s="18">
        <f t="shared" si="10"/>
        <v>0</v>
      </c>
      <c r="M122" s="164">
        <f t="shared" si="11"/>
        <v>0</v>
      </c>
    </row>
    <row r="123" spans="1:13" ht="14.4" x14ac:dyDescent="0.25">
      <c r="A123" s="12" t="str">
        <f t="shared" si="9"/>
        <v/>
      </c>
      <c r="B123" s="13"/>
      <c r="C123" s="14"/>
      <c r="D123" s="147"/>
      <c r="E123" s="13"/>
      <c r="F123" s="16"/>
      <c r="G123" s="19"/>
      <c r="H123" s="267"/>
      <c r="I123" s="29"/>
      <c r="J123" s="31"/>
      <c r="K123" s="13"/>
      <c r="L123" s="18">
        <f t="shared" si="10"/>
        <v>0</v>
      </c>
      <c r="M123" s="164">
        <f t="shared" si="11"/>
        <v>0</v>
      </c>
    </row>
    <row r="124" spans="1:13" ht="14.4" x14ac:dyDescent="0.25">
      <c r="A124" s="12" t="str">
        <f t="shared" si="9"/>
        <v/>
      </c>
      <c r="B124" s="13"/>
      <c r="C124" s="14"/>
      <c r="D124" s="147"/>
      <c r="E124" s="13"/>
      <c r="F124" s="16"/>
      <c r="G124" s="19"/>
      <c r="H124" s="267"/>
      <c r="I124" s="29"/>
      <c r="J124" s="31"/>
      <c r="K124" s="13"/>
      <c r="L124" s="18">
        <f t="shared" si="10"/>
        <v>0</v>
      </c>
      <c r="M124" s="164">
        <f t="shared" si="11"/>
        <v>0</v>
      </c>
    </row>
    <row r="125" spans="1:13" ht="14.4" x14ac:dyDescent="0.25">
      <c r="A125" s="12" t="str">
        <f t="shared" si="9"/>
        <v/>
      </c>
      <c r="B125" s="13"/>
      <c r="C125" s="14"/>
      <c r="D125" s="147"/>
      <c r="E125" s="13"/>
      <c r="F125" s="16"/>
      <c r="G125" s="19"/>
      <c r="H125" s="267"/>
      <c r="I125" s="29"/>
      <c r="J125" s="31"/>
      <c r="K125" s="13"/>
      <c r="L125" s="18">
        <f t="shared" si="10"/>
        <v>0</v>
      </c>
      <c r="M125" s="164">
        <f t="shared" si="11"/>
        <v>0</v>
      </c>
    </row>
    <row r="126" spans="1:13" ht="14.4" x14ac:dyDescent="0.25">
      <c r="A126" s="12" t="str">
        <f t="shared" si="9"/>
        <v/>
      </c>
      <c r="B126" s="13"/>
      <c r="C126" s="14"/>
      <c r="D126" s="147"/>
      <c r="E126" s="13"/>
      <c r="F126" s="16"/>
      <c r="G126" s="19"/>
      <c r="H126" s="267"/>
      <c r="I126" s="29"/>
      <c r="J126" s="31"/>
      <c r="K126" s="13"/>
      <c r="L126" s="18">
        <f t="shared" si="10"/>
        <v>0</v>
      </c>
      <c r="M126" s="164">
        <f t="shared" si="11"/>
        <v>0</v>
      </c>
    </row>
    <row r="127" spans="1:13" ht="14.4" x14ac:dyDescent="0.25">
      <c r="A127" s="12" t="str">
        <f t="shared" si="9"/>
        <v/>
      </c>
      <c r="B127" s="13"/>
      <c r="C127" s="14"/>
      <c r="D127" s="270"/>
      <c r="E127" s="13"/>
      <c r="F127" s="16"/>
      <c r="G127" s="19"/>
      <c r="H127" s="267"/>
      <c r="I127" s="29"/>
      <c r="J127" s="31"/>
      <c r="K127" s="13"/>
      <c r="L127" s="18">
        <f t="shared" si="10"/>
        <v>0</v>
      </c>
      <c r="M127" s="164">
        <f t="shared" si="11"/>
        <v>0</v>
      </c>
    </row>
    <row r="128" spans="1:13" ht="14.4" x14ac:dyDescent="0.25">
      <c r="A128" s="12" t="str">
        <f t="shared" si="9"/>
        <v/>
      </c>
      <c r="B128" s="13"/>
      <c r="C128" s="14"/>
      <c r="D128" s="270"/>
      <c r="E128" s="13"/>
      <c r="F128" s="16"/>
      <c r="G128" s="19"/>
      <c r="H128" s="267"/>
      <c r="I128" s="29"/>
      <c r="J128" s="31"/>
      <c r="K128" s="13"/>
      <c r="L128" s="18">
        <f t="shared" si="10"/>
        <v>0</v>
      </c>
      <c r="M128" s="164">
        <f t="shared" si="11"/>
        <v>0</v>
      </c>
    </row>
    <row r="129" spans="1:13" ht="14.4" x14ac:dyDescent="0.25">
      <c r="A129" s="12" t="str">
        <f t="shared" si="9"/>
        <v/>
      </c>
      <c r="B129" s="13"/>
      <c r="C129" s="14"/>
      <c r="D129" s="147"/>
      <c r="E129" s="13"/>
      <c r="F129" s="16"/>
      <c r="G129" s="19"/>
      <c r="H129" s="267"/>
      <c r="I129" s="29"/>
      <c r="J129" s="31"/>
      <c r="K129" s="13"/>
      <c r="L129" s="18">
        <f t="shared" si="10"/>
        <v>0</v>
      </c>
      <c r="M129" s="164">
        <f t="shared" si="11"/>
        <v>0</v>
      </c>
    </row>
    <row r="130" spans="1:13" ht="14.4" x14ac:dyDescent="0.25">
      <c r="A130" s="12" t="str">
        <f t="shared" si="9"/>
        <v/>
      </c>
      <c r="B130" s="13"/>
      <c r="C130" s="14"/>
      <c r="D130" s="147"/>
      <c r="E130" s="13"/>
      <c r="F130" s="16"/>
      <c r="G130" s="19"/>
      <c r="H130" s="267"/>
      <c r="I130" s="185"/>
      <c r="J130" s="31"/>
      <c r="K130" s="13"/>
      <c r="L130" s="18">
        <f t="shared" si="10"/>
        <v>0</v>
      </c>
      <c r="M130" s="164">
        <f t="shared" si="11"/>
        <v>0</v>
      </c>
    </row>
    <row r="131" spans="1:13" ht="14.4" x14ac:dyDescent="0.25">
      <c r="A131" s="12" t="str">
        <f t="shared" si="9"/>
        <v/>
      </c>
      <c r="B131" s="13"/>
      <c r="C131" s="14"/>
      <c r="D131" s="147"/>
      <c r="E131" s="13"/>
      <c r="F131" s="16"/>
      <c r="G131" s="19"/>
      <c r="H131" s="267"/>
      <c r="I131" s="29"/>
      <c r="J131" s="31"/>
      <c r="K131" s="13"/>
      <c r="L131" s="18">
        <f t="shared" si="10"/>
        <v>0</v>
      </c>
      <c r="M131" s="164">
        <f t="shared" si="11"/>
        <v>0</v>
      </c>
    </row>
    <row r="132" spans="1:13" ht="14.4" x14ac:dyDescent="0.25">
      <c r="A132" s="12" t="str">
        <f t="shared" si="9"/>
        <v/>
      </c>
      <c r="B132" s="13"/>
      <c r="C132" s="14"/>
      <c r="D132" s="147"/>
      <c r="E132" s="13"/>
      <c r="F132" s="16"/>
      <c r="G132" s="19"/>
      <c r="H132" s="268"/>
      <c r="I132" s="29"/>
      <c r="J132" s="31"/>
      <c r="K132" s="13"/>
      <c r="L132" s="18">
        <f t="shared" si="10"/>
        <v>0</v>
      </c>
      <c r="M132" s="164">
        <f t="shared" si="11"/>
        <v>0</v>
      </c>
    </row>
    <row r="133" spans="1:13" ht="14.4" x14ac:dyDescent="0.25">
      <c r="A133" s="12" t="str">
        <f t="shared" si="9"/>
        <v/>
      </c>
      <c r="B133" s="13"/>
      <c r="C133" s="14"/>
      <c r="D133" s="147"/>
      <c r="E133" s="13"/>
      <c r="F133" s="16"/>
      <c r="G133" s="19"/>
      <c r="H133" s="268"/>
      <c r="I133" s="29"/>
      <c r="J133" s="31"/>
      <c r="K133" s="13"/>
      <c r="L133" s="18">
        <f t="shared" si="10"/>
        <v>0</v>
      </c>
      <c r="M133" s="164">
        <f t="shared" si="11"/>
        <v>0</v>
      </c>
    </row>
    <row r="134" spans="1:13" ht="14.4" x14ac:dyDescent="0.25">
      <c r="A134" s="12" t="str">
        <f t="shared" ref="A134:A165" si="12">CONCATENATE(B134,C134,D134)</f>
        <v/>
      </c>
      <c r="B134" s="13"/>
      <c r="C134" s="14"/>
      <c r="D134" s="147"/>
      <c r="E134" s="13"/>
      <c r="F134" s="16"/>
      <c r="G134" s="19"/>
      <c r="H134" s="267"/>
      <c r="I134" s="29"/>
      <c r="J134" s="31"/>
      <c r="K134" s="13"/>
      <c r="L134" s="18">
        <f t="shared" ref="L134:L165" si="13">IF(K134=1,7,IF(K134=2,6,IF(K134=3,5,IF(K134=4,4,IF(K134=5,3,IF(K134=6,2,IF(K134&gt;=6,1,0)))))))</f>
        <v>0</v>
      </c>
      <c r="M134" s="164">
        <f t="shared" ref="M134:M165" si="14">SUM(L134+$M$5)</f>
        <v>0</v>
      </c>
    </row>
    <row r="135" spans="1:13" ht="14.4" x14ac:dyDescent="0.25">
      <c r="A135" s="12" t="str">
        <f t="shared" si="12"/>
        <v/>
      </c>
      <c r="B135" s="13"/>
      <c r="C135" s="14"/>
      <c r="D135" s="147"/>
      <c r="E135" s="13"/>
      <c r="F135" s="16"/>
      <c r="G135" s="19"/>
      <c r="H135" s="267"/>
      <c r="I135" s="29"/>
      <c r="J135" s="31"/>
      <c r="K135" s="13"/>
      <c r="L135" s="18">
        <f t="shared" si="13"/>
        <v>0</v>
      </c>
      <c r="M135" s="164">
        <f t="shared" si="14"/>
        <v>0</v>
      </c>
    </row>
    <row r="136" spans="1:13" ht="14.4" x14ac:dyDescent="0.25">
      <c r="A136" s="12" t="str">
        <f t="shared" si="12"/>
        <v/>
      </c>
      <c r="B136" s="13"/>
      <c r="C136" s="14"/>
      <c r="D136" s="147"/>
      <c r="E136" s="13"/>
      <c r="F136" s="16"/>
      <c r="G136" s="19"/>
      <c r="H136" s="267"/>
      <c r="I136" s="29"/>
      <c r="J136" s="31"/>
      <c r="K136" s="13"/>
      <c r="L136" s="18">
        <f t="shared" si="13"/>
        <v>0</v>
      </c>
      <c r="M136" s="164">
        <f t="shared" si="14"/>
        <v>0</v>
      </c>
    </row>
    <row r="137" spans="1:13" ht="14.4" x14ac:dyDescent="0.25">
      <c r="A137" s="12" t="str">
        <f t="shared" si="12"/>
        <v/>
      </c>
      <c r="B137" s="13"/>
      <c r="C137" s="14"/>
      <c r="D137" s="147"/>
      <c r="E137" s="13"/>
      <c r="F137" s="16"/>
      <c r="G137" s="19"/>
      <c r="H137" s="267"/>
      <c r="I137" s="29"/>
      <c r="J137" s="31"/>
      <c r="K137" s="13"/>
      <c r="L137" s="18">
        <f t="shared" si="13"/>
        <v>0</v>
      </c>
      <c r="M137" s="164">
        <f t="shared" si="14"/>
        <v>0</v>
      </c>
    </row>
    <row r="138" spans="1:13" ht="14.4" x14ac:dyDescent="0.25">
      <c r="A138" s="12" t="str">
        <f t="shared" si="12"/>
        <v/>
      </c>
      <c r="B138" s="13"/>
      <c r="C138" s="14"/>
      <c r="D138" s="147"/>
      <c r="E138" s="13"/>
      <c r="F138" s="16"/>
      <c r="G138" s="19"/>
      <c r="H138" s="267"/>
      <c r="I138" s="29"/>
      <c r="J138" s="31"/>
      <c r="K138" s="13"/>
      <c r="L138" s="18">
        <f t="shared" si="13"/>
        <v>0</v>
      </c>
      <c r="M138" s="164">
        <f t="shared" si="14"/>
        <v>0</v>
      </c>
    </row>
    <row r="139" spans="1:13" ht="14.4" x14ac:dyDescent="0.25">
      <c r="A139" s="12" t="str">
        <f t="shared" si="12"/>
        <v/>
      </c>
      <c r="B139" s="13"/>
      <c r="C139" s="14"/>
      <c r="D139" s="147"/>
      <c r="E139" s="13"/>
      <c r="F139" s="16"/>
      <c r="G139" s="19"/>
      <c r="H139" s="267"/>
      <c r="I139" s="29"/>
      <c r="J139" s="31"/>
      <c r="K139" s="13"/>
      <c r="L139" s="18">
        <f t="shared" si="13"/>
        <v>0</v>
      </c>
      <c r="M139" s="164">
        <f t="shared" si="14"/>
        <v>0</v>
      </c>
    </row>
    <row r="140" spans="1:13" ht="14.4" x14ac:dyDescent="0.25">
      <c r="A140" s="12" t="str">
        <f t="shared" si="12"/>
        <v/>
      </c>
      <c r="B140" s="13"/>
      <c r="C140" s="14"/>
      <c r="D140" s="147"/>
      <c r="E140" s="13"/>
      <c r="F140" s="16"/>
      <c r="G140" s="19"/>
      <c r="H140" s="267"/>
      <c r="I140" s="29"/>
      <c r="J140" s="31"/>
      <c r="K140" s="13"/>
      <c r="L140" s="18">
        <f t="shared" si="13"/>
        <v>0</v>
      </c>
      <c r="M140" s="164">
        <f t="shared" si="14"/>
        <v>0</v>
      </c>
    </row>
    <row r="141" spans="1:13" ht="14.4" x14ac:dyDescent="0.25">
      <c r="A141" s="12" t="str">
        <f t="shared" si="12"/>
        <v/>
      </c>
      <c r="B141" s="13"/>
      <c r="C141" s="14"/>
      <c r="D141" s="147"/>
      <c r="E141" s="13"/>
      <c r="F141" s="16"/>
      <c r="G141" s="19"/>
      <c r="H141" s="267"/>
      <c r="I141" s="29"/>
      <c r="J141" s="31"/>
      <c r="K141" s="13"/>
      <c r="L141" s="18">
        <f t="shared" si="13"/>
        <v>0</v>
      </c>
      <c r="M141" s="164">
        <f t="shared" si="14"/>
        <v>0</v>
      </c>
    </row>
    <row r="142" spans="1:13" ht="14.4" x14ac:dyDescent="0.25">
      <c r="A142" s="12" t="str">
        <f t="shared" si="12"/>
        <v/>
      </c>
      <c r="B142" s="13"/>
      <c r="C142" s="14"/>
      <c r="D142" s="147"/>
      <c r="E142" s="13"/>
      <c r="F142" s="16"/>
      <c r="G142" s="19"/>
      <c r="H142" s="267"/>
      <c r="I142" s="29"/>
      <c r="J142" s="31"/>
      <c r="K142" s="13"/>
      <c r="L142" s="18">
        <f t="shared" si="13"/>
        <v>0</v>
      </c>
      <c r="M142" s="164">
        <f t="shared" si="14"/>
        <v>0</v>
      </c>
    </row>
    <row r="143" spans="1:13" ht="14.4" x14ac:dyDescent="0.25">
      <c r="A143" s="12" t="str">
        <f t="shared" si="12"/>
        <v/>
      </c>
      <c r="B143" s="13"/>
      <c r="C143" s="14"/>
      <c r="D143" s="147"/>
      <c r="E143" s="13"/>
      <c r="F143" s="16"/>
      <c r="G143" s="19"/>
      <c r="H143" s="267"/>
      <c r="I143" s="29"/>
      <c r="J143" s="31"/>
      <c r="K143" s="13"/>
      <c r="L143" s="18">
        <f t="shared" si="13"/>
        <v>0</v>
      </c>
      <c r="M143" s="164">
        <f t="shared" si="14"/>
        <v>0</v>
      </c>
    </row>
    <row r="144" spans="1:13" ht="14.4" x14ac:dyDescent="0.25">
      <c r="A144" s="12" t="str">
        <f t="shared" si="12"/>
        <v/>
      </c>
      <c r="B144" s="13"/>
      <c r="C144" s="14"/>
      <c r="D144" s="147"/>
      <c r="E144" s="13"/>
      <c r="F144" s="16"/>
      <c r="G144" s="19"/>
      <c r="H144" s="267"/>
      <c r="I144" s="29"/>
      <c r="J144" s="31"/>
      <c r="K144" s="13"/>
      <c r="L144" s="18">
        <f t="shared" si="13"/>
        <v>0</v>
      </c>
      <c r="M144" s="164">
        <f t="shared" si="14"/>
        <v>0</v>
      </c>
    </row>
    <row r="145" spans="1:13" ht="14.4" x14ac:dyDescent="0.25">
      <c r="A145" s="12" t="str">
        <f t="shared" si="12"/>
        <v/>
      </c>
      <c r="B145" s="13"/>
      <c r="C145" s="14"/>
      <c r="D145" s="147"/>
      <c r="E145" s="13"/>
      <c r="F145" s="16"/>
      <c r="G145" s="19"/>
      <c r="H145" s="267"/>
      <c r="I145" s="29"/>
      <c r="J145" s="31"/>
      <c r="K145" s="13"/>
      <c r="L145" s="18">
        <f t="shared" si="13"/>
        <v>0</v>
      </c>
      <c r="M145" s="164">
        <f t="shared" si="14"/>
        <v>0</v>
      </c>
    </row>
    <row r="146" spans="1:13" ht="14.4" x14ac:dyDescent="0.25">
      <c r="A146" s="12" t="str">
        <f t="shared" si="12"/>
        <v/>
      </c>
      <c r="B146" s="13"/>
      <c r="C146" s="14"/>
      <c r="D146" s="147"/>
      <c r="E146" s="13"/>
      <c r="F146" s="16"/>
      <c r="G146" s="19"/>
      <c r="H146" s="267"/>
      <c r="I146" s="29"/>
      <c r="J146" s="31"/>
      <c r="K146" s="13"/>
      <c r="L146" s="18">
        <f t="shared" si="13"/>
        <v>0</v>
      </c>
      <c r="M146" s="164">
        <f t="shared" si="14"/>
        <v>0</v>
      </c>
    </row>
    <row r="147" spans="1:13" ht="14.4" x14ac:dyDescent="0.25">
      <c r="A147" s="12" t="str">
        <f t="shared" si="12"/>
        <v/>
      </c>
      <c r="B147" s="13"/>
      <c r="C147" s="14"/>
      <c r="D147" s="272"/>
      <c r="E147" s="13"/>
      <c r="F147" s="16"/>
      <c r="G147" s="19"/>
      <c r="H147" s="267"/>
      <c r="I147" s="29"/>
      <c r="J147" s="31"/>
      <c r="K147" s="13"/>
      <c r="L147" s="18">
        <f t="shared" si="13"/>
        <v>0</v>
      </c>
      <c r="M147" s="164">
        <f t="shared" si="14"/>
        <v>0</v>
      </c>
    </row>
    <row r="148" spans="1:13" ht="14.4" x14ac:dyDescent="0.25">
      <c r="A148" s="12" t="str">
        <f t="shared" si="12"/>
        <v/>
      </c>
      <c r="B148" s="13"/>
      <c r="C148" s="14"/>
      <c r="D148" s="147"/>
      <c r="E148" s="13"/>
      <c r="F148" s="16"/>
      <c r="G148" s="19"/>
      <c r="H148" s="267"/>
      <c r="I148" s="29"/>
      <c r="J148" s="31"/>
      <c r="K148" s="13"/>
      <c r="L148" s="18">
        <f t="shared" si="13"/>
        <v>0</v>
      </c>
      <c r="M148" s="164">
        <f t="shared" si="14"/>
        <v>0</v>
      </c>
    </row>
    <row r="149" spans="1:13" ht="14.4" x14ac:dyDescent="0.25">
      <c r="A149" s="12" t="str">
        <f t="shared" si="12"/>
        <v/>
      </c>
      <c r="B149" s="13"/>
      <c r="C149" s="14"/>
      <c r="D149" s="147"/>
      <c r="E149" s="13"/>
      <c r="F149" s="16"/>
      <c r="G149" s="19"/>
      <c r="H149" s="267"/>
      <c r="I149" s="29"/>
      <c r="J149" s="31"/>
      <c r="K149" s="13"/>
      <c r="L149" s="18">
        <f t="shared" si="13"/>
        <v>0</v>
      </c>
      <c r="M149" s="164">
        <f t="shared" si="14"/>
        <v>0</v>
      </c>
    </row>
    <row r="150" spans="1:13" ht="14.4" x14ac:dyDescent="0.25">
      <c r="A150" s="12" t="str">
        <f t="shared" si="12"/>
        <v/>
      </c>
      <c r="B150" s="13"/>
      <c r="C150" s="14"/>
      <c r="D150" s="147"/>
      <c r="E150" s="13"/>
      <c r="F150" s="16"/>
      <c r="G150" s="19"/>
      <c r="H150" s="267"/>
      <c r="I150" s="29"/>
      <c r="J150" s="31"/>
      <c r="K150" s="13"/>
      <c r="L150" s="18">
        <f t="shared" si="13"/>
        <v>0</v>
      </c>
      <c r="M150" s="164">
        <f t="shared" si="14"/>
        <v>0</v>
      </c>
    </row>
    <row r="151" spans="1:13" ht="14.4" x14ac:dyDescent="0.25">
      <c r="A151" s="12" t="str">
        <f t="shared" si="12"/>
        <v/>
      </c>
      <c r="B151" s="13"/>
      <c r="C151" s="14"/>
      <c r="D151" s="147"/>
      <c r="E151" s="13"/>
      <c r="F151" s="16"/>
      <c r="G151" s="19"/>
      <c r="H151" s="267"/>
      <c r="I151" s="29"/>
      <c r="J151" s="31"/>
      <c r="K151" s="13"/>
      <c r="L151" s="18">
        <f t="shared" si="13"/>
        <v>0</v>
      </c>
      <c r="M151" s="164">
        <f t="shared" si="14"/>
        <v>0</v>
      </c>
    </row>
    <row r="152" spans="1:13" ht="14.4" x14ac:dyDescent="0.25">
      <c r="A152" s="12" t="str">
        <f t="shared" si="12"/>
        <v/>
      </c>
      <c r="B152" s="13"/>
      <c r="C152" s="14"/>
      <c r="D152" s="147"/>
      <c r="E152" s="13"/>
      <c r="F152" s="16"/>
      <c r="G152" s="19"/>
      <c r="H152" s="267"/>
      <c r="I152" s="29"/>
      <c r="J152" s="31"/>
      <c r="K152" s="13"/>
      <c r="L152" s="18">
        <f t="shared" si="13"/>
        <v>0</v>
      </c>
      <c r="M152" s="164">
        <f t="shared" si="14"/>
        <v>0</v>
      </c>
    </row>
    <row r="153" spans="1:13" ht="14.4" x14ac:dyDescent="0.25">
      <c r="A153" s="12" t="str">
        <f t="shared" si="12"/>
        <v/>
      </c>
      <c r="B153" s="13"/>
      <c r="C153" s="14"/>
      <c r="D153" s="147"/>
      <c r="E153" s="13"/>
      <c r="F153" s="16"/>
      <c r="G153" s="19"/>
      <c r="H153" s="267"/>
      <c r="I153" s="29"/>
      <c r="J153" s="31"/>
      <c r="K153" s="13"/>
      <c r="L153" s="18">
        <f t="shared" si="13"/>
        <v>0</v>
      </c>
      <c r="M153" s="164">
        <f t="shared" si="14"/>
        <v>0</v>
      </c>
    </row>
    <row r="154" spans="1:13" ht="14.4" x14ac:dyDescent="0.25">
      <c r="A154" s="12" t="str">
        <f t="shared" si="12"/>
        <v/>
      </c>
      <c r="B154" s="13"/>
      <c r="C154" s="14"/>
      <c r="D154" s="147"/>
      <c r="E154" s="13"/>
      <c r="F154" s="16"/>
      <c r="G154" s="19"/>
      <c r="H154" s="267"/>
      <c r="I154" s="29"/>
      <c r="J154" s="31"/>
      <c r="K154" s="13"/>
      <c r="L154" s="18">
        <f t="shared" si="13"/>
        <v>0</v>
      </c>
      <c r="M154" s="164">
        <f t="shared" si="14"/>
        <v>0</v>
      </c>
    </row>
    <row r="155" spans="1:13" ht="14.4" x14ac:dyDescent="0.25">
      <c r="A155" s="12" t="str">
        <f t="shared" si="12"/>
        <v/>
      </c>
      <c r="B155" s="13"/>
      <c r="C155" s="14"/>
      <c r="D155" s="147"/>
      <c r="E155" s="13"/>
      <c r="F155" s="16"/>
      <c r="G155" s="19"/>
      <c r="H155" s="267"/>
      <c r="I155" s="29"/>
      <c r="J155" s="31"/>
      <c r="K155" s="13"/>
      <c r="L155" s="18">
        <f t="shared" si="13"/>
        <v>0</v>
      </c>
      <c r="M155" s="164">
        <f t="shared" si="14"/>
        <v>0</v>
      </c>
    </row>
    <row r="156" spans="1:13" ht="14.4" x14ac:dyDescent="0.25">
      <c r="A156" s="12" t="str">
        <f t="shared" si="12"/>
        <v/>
      </c>
      <c r="B156" s="13"/>
      <c r="C156" s="14"/>
      <c r="D156" s="147"/>
      <c r="E156" s="13"/>
      <c r="F156" s="16"/>
      <c r="G156" s="19"/>
      <c r="H156" s="267"/>
      <c r="I156" s="29"/>
      <c r="J156" s="31"/>
      <c r="K156" s="13"/>
      <c r="L156" s="18">
        <f t="shared" si="13"/>
        <v>0</v>
      </c>
      <c r="M156" s="164">
        <f t="shared" si="14"/>
        <v>0</v>
      </c>
    </row>
    <row r="157" spans="1:13" ht="14.4" x14ac:dyDescent="0.25">
      <c r="A157" s="12" t="str">
        <f t="shared" si="12"/>
        <v/>
      </c>
      <c r="B157" s="13"/>
      <c r="C157" s="14"/>
      <c r="D157" s="147"/>
      <c r="E157" s="13"/>
      <c r="F157" s="16"/>
      <c r="G157" s="19"/>
      <c r="H157" s="267"/>
      <c r="I157" s="29"/>
      <c r="J157" s="31"/>
      <c r="K157" s="13"/>
      <c r="L157" s="18">
        <f t="shared" si="13"/>
        <v>0</v>
      </c>
      <c r="M157" s="164">
        <f t="shared" si="14"/>
        <v>0</v>
      </c>
    </row>
    <row r="158" spans="1:13" ht="14.4" x14ac:dyDescent="0.25">
      <c r="A158" s="12" t="str">
        <f t="shared" si="12"/>
        <v/>
      </c>
      <c r="B158" s="13"/>
      <c r="C158" s="14"/>
      <c r="D158" s="147"/>
      <c r="E158" s="13"/>
      <c r="F158" s="16"/>
      <c r="G158" s="19"/>
      <c r="H158" s="267"/>
      <c r="I158" s="29"/>
      <c r="J158" s="31"/>
      <c r="K158" s="13"/>
      <c r="L158" s="18">
        <f t="shared" si="13"/>
        <v>0</v>
      </c>
      <c r="M158" s="164">
        <f t="shared" si="14"/>
        <v>0</v>
      </c>
    </row>
    <row r="159" spans="1:13" ht="14.4" x14ac:dyDescent="0.25">
      <c r="A159" s="12" t="str">
        <f t="shared" si="12"/>
        <v/>
      </c>
      <c r="B159" s="13"/>
      <c r="C159" s="14"/>
      <c r="D159" s="147"/>
      <c r="E159" s="13"/>
      <c r="F159" s="16"/>
      <c r="G159" s="19"/>
      <c r="H159" s="267"/>
      <c r="I159" s="29"/>
      <c r="J159" s="31"/>
      <c r="K159" s="13"/>
      <c r="L159" s="18">
        <f t="shared" si="13"/>
        <v>0</v>
      </c>
      <c r="M159" s="164">
        <f t="shared" si="14"/>
        <v>0</v>
      </c>
    </row>
    <row r="160" spans="1:13" ht="14.4" x14ac:dyDescent="0.25">
      <c r="A160" s="12" t="str">
        <f t="shared" si="12"/>
        <v/>
      </c>
      <c r="B160" s="13"/>
      <c r="C160" s="14"/>
      <c r="D160" s="147"/>
      <c r="E160" s="13"/>
      <c r="F160" s="16"/>
      <c r="G160" s="19"/>
      <c r="H160" s="267"/>
      <c r="I160" s="29"/>
      <c r="J160" s="31"/>
      <c r="K160" s="13"/>
      <c r="L160" s="18">
        <f t="shared" si="13"/>
        <v>0</v>
      </c>
      <c r="M160" s="164">
        <f t="shared" si="14"/>
        <v>0</v>
      </c>
    </row>
    <row r="161" spans="1:13" ht="14.4" x14ac:dyDescent="0.25">
      <c r="A161" s="12" t="str">
        <f t="shared" si="12"/>
        <v/>
      </c>
      <c r="B161" s="13"/>
      <c r="C161" s="14"/>
      <c r="D161" s="147"/>
      <c r="E161" s="13"/>
      <c r="F161" s="16"/>
      <c r="G161" s="19"/>
      <c r="H161" s="267"/>
      <c r="I161" s="29"/>
      <c r="J161" s="31"/>
      <c r="K161" s="13"/>
      <c r="L161" s="18">
        <f t="shared" si="13"/>
        <v>0</v>
      </c>
      <c r="M161" s="164">
        <f t="shared" si="14"/>
        <v>0</v>
      </c>
    </row>
    <row r="162" spans="1:13" ht="14.4" x14ac:dyDescent="0.25">
      <c r="A162" s="12" t="str">
        <f t="shared" si="12"/>
        <v/>
      </c>
      <c r="B162" s="13"/>
      <c r="C162" s="14"/>
      <c r="D162" s="147"/>
      <c r="E162" s="13"/>
      <c r="F162" s="16"/>
      <c r="G162" s="19"/>
      <c r="H162" s="267"/>
      <c r="I162" s="29"/>
      <c r="J162" s="31"/>
      <c r="K162" s="13"/>
      <c r="L162" s="18">
        <f t="shared" si="13"/>
        <v>0</v>
      </c>
      <c r="M162" s="164">
        <f t="shared" si="14"/>
        <v>0</v>
      </c>
    </row>
    <row r="163" spans="1:13" ht="14.4" x14ac:dyDescent="0.25">
      <c r="A163" s="12" t="str">
        <f t="shared" si="12"/>
        <v/>
      </c>
      <c r="B163" s="13"/>
      <c r="C163" s="14"/>
      <c r="D163" s="147"/>
      <c r="E163" s="13"/>
      <c r="F163" s="16"/>
      <c r="G163" s="19"/>
      <c r="H163" s="267"/>
      <c r="I163" s="29"/>
      <c r="J163" s="31"/>
      <c r="K163" s="13"/>
      <c r="L163" s="18">
        <f t="shared" si="13"/>
        <v>0</v>
      </c>
      <c r="M163" s="164">
        <f t="shared" si="14"/>
        <v>0</v>
      </c>
    </row>
    <row r="164" spans="1:13" ht="14.4" x14ac:dyDescent="0.25">
      <c r="A164" s="12" t="str">
        <f t="shared" si="12"/>
        <v/>
      </c>
      <c r="B164" s="13"/>
      <c r="C164" s="14"/>
      <c r="D164" s="147"/>
      <c r="E164" s="13"/>
      <c r="F164" s="16"/>
      <c r="G164" s="19"/>
      <c r="H164" s="267"/>
      <c r="I164" s="29"/>
      <c r="J164" s="31"/>
      <c r="K164" s="13"/>
      <c r="L164" s="18">
        <f t="shared" si="13"/>
        <v>0</v>
      </c>
      <c r="M164" s="164">
        <f t="shared" si="14"/>
        <v>0</v>
      </c>
    </row>
    <row r="165" spans="1:13" ht="14.4" x14ac:dyDescent="0.25">
      <c r="A165" s="12" t="str">
        <f t="shared" si="12"/>
        <v/>
      </c>
      <c r="B165" s="13"/>
      <c r="C165" s="14"/>
      <c r="D165" s="147"/>
      <c r="E165" s="13"/>
      <c r="F165" s="16"/>
      <c r="G165" s="19"/>
      <c r="H165" s="267"/>
      <c r="I165" s="29"/>
      <c r="J165" s="31"/>
      <c r="K165" s="13"/>
      <c r="L165" s="18">
        <f t="shared" si="13"/>
        <v>0</v>
      </c>
      <c r="M165" s="164">
        <f t="shared" si="14"/>
        <v>0</v>
      </c>
    </row>
    <row r="166" spans="1:13" ht="14.4" x14ac:dyDescent="0.25">
      <c r="A166" s="12" t="str">
        <f t="shared" ref="A166:A197" si="15">CONCATENATE(B166,C166,D166)</f>
        <v/>
      </c>
      <c r="B166" s="13"/>
      <c r="C166" s="14"/>
      <c r="D166" s="147"/>
      <c r="E166" s="13"/>
      <c r="F166" s="16"/>
      <c r="G166" s="19"/>
      <c r="H166" s="267"/>
      <c r="I166" s="29"/>
      <c r="J166" s="31"/>
      <c r="K166" s="13"/>
      <c r="L166" s="18">
        <f t="shared" ref="L166:L197" si="16">IF(K166=1,7,IF(K166=2,6,IF(K166=3,5,IF(K166=4,4,IF(K166=5,3,IF(K166=6,2,IF(K166&gt;=6,1,0)))))))</f>
        <v>0</v>
      </c>
      <c r="M166" s="164">
        <f t="shared" ref="M166:M197" si="17">SUM(L166+$M$5)</f>
        <v>0</v>
      </c>
    </row>
    <row r="167" spans="1:13" ht="14.4" x14ac:dyDescent="0.25">
      <c r="A167" s="12" t="str">
        <f t="shared" si="15"/>
        <v/>
      </c>
      <c r="B167" s="13"/>
      <c r="C167" s="14"/>
      <c r="D167" s="147"/>
      <c r="E167" s="13"/>
      <c r="F167" s="16"/>
      <c r="G167" s="19"/>
      <c r="H167" s="267"/>
      <c r="I167" s="29"/>
      <c r="J167" s="31"/>
      <c r="K167" s="13"/>
      <c r="L167" s="18">
        <f t="shared" si="16"/>
        <v>0</v>
      </c>
      <c r="M167" s="164">
        <f t="shared" si="17"/>
        <v>0</v>
      </c>
    </row>
    <row r="168" spans="1:13" ht="14.4" x14ac:dyDescent="0.25">
      <c r="A168" s="12" t="str">
        <f t="shared" si="15"/>
        <v/>
      </c>
      <c r="B168" s="13"/>
      <c r="C168" s="14"/>
      <c r="D168" s="270"/>
      <c r="E168" s="13"/>
      <c r="F168" s="16"/>
      <c r="G168" s="19"/>
      <c r="H168" s="267"/>
      <c r="I168" s="29"/>
      <c r="J168" s="31"/>
      <c r="K168" s="13"/>
      <c r="L168" s="18">
        <f t="shared" si="16"/>
        <v>0</v>
      </c>
      <c r="M168" s="164">
        <f t="shared" si="17"/>
        <v>0</v>
      </c>
    </row>
    <row r="169" spans="1:13" ht="14.4" x14ac:dyDescent="0.25">
      <c r="A169" s="12" t="str">
        <f t="shared" si="15"/>
        <v/>
      </c>
      <c r="B169" s="13"/>
      <c r="C169" s="14"/>
      <c r="D169" s="163"/>
      <c r="E169" s="19"/>
      <c r="F169" s="16"/>
      <c r="G169" s="19"/>
      <c r="H169" s="267"/>
      <c r="I169" s="29"/>
      <c r="J169" s="31"/>
      <c r="K169" s="13"/>
      <c r="L169" s="18">
        <f t="shared" si="16"/>
        <v>0</v>
      </c>
      <c r="M169" s="164">
        <f t="shared" si="17"/>
        <v>0</v>
      </c>
    </row>
    <row r="170" spans="1:13" ht="14.4" x14ac:dyDescent="0.25">
      <c r="A170" s="12" t="str">
        <f t="shared" si="15"/>
        <v/>
      </c>
      <c r="B170" s="13"/>
      <c r="C170" s="14"/>
      <c r="D170" s="163"/>
      <c r="E170" s="19"/>
      <c r="F170" s="16"/>
      <c r="G170" s="19"/>
      <c r="H170" s="267"/>
      <c r="I170" s="29"/>
      <c r="J170" s="31"/>
      <c r="K170" s="13"/>
      <c r="L170" s="18">
        <f t="shared" si="16"/>
        <v>0</v>
      </c>
      <c r="M170" s="164">
        <f t="shared" si="17"/>
        <v>0</v>
      </c>
    </row>
    <row r="171" spans="1:13" ht="14.4" x14ac:dyDescent="0.25">
      <c r="A171" s="12" t="str">
        <f t="shared" si="15"/>
        <v/>
      </c>
      <c r="B171" s="13"/>
      <c r="C171" s="14"/>
      <c r="D171" s="163"/>
      <c r="E171" s="19"/>
      <c r="F171" s="16"/>
      <c r="G171" s="19"/>
      <c r="H171" s="267"/>
      <c r="I171" s="29"/>
      <c r="J171" s="31"/>
      <c r="K171" s="13"/>
      <c r="L171" s="18">
        <f t="shared" si="16"/>
        <v>0</v>
      </c>
      <c r="M171" s="164">
        <f t="shared" si="17"/>
        <v>0</v>
      </c>
    </row>
    <row r="172" spans="1:13" ht="14.4" x14ac:dyDescent="0.25">
      <c r="A172" s="12" t="str">
        <f t="shared" si="15"/>
        <v/>
      </c>
      <c r="B172" s="13"/>
      <c r="C172" s="14"/>
      <c r="D172" s="163"/>
      <c r="E172" s="19"/>
      <c r="F172" s="16"/>
      <c r="G172" s="19"/>
      <c r="H172" s="267"/>
      <c r="I172" s="29"/>
      <c r="J172" s="31"/>
      <c r="K172" s="13"/>
      <c r="L172" s="18">
        <f t="shared" si="16"/>
        <v>0</v>
      </c>
      <c r="M172" s="164">
        <f t="shared" si="17"/>
        <v>0</v>
      </c>
    </row>
    <row r="173" spans="1:13" ht="14.4" x14ac:dyDescent="0.25">
      <c r="A173" s="12" t="str">
        <f t="shared" si="15"/>
        <v/>
      </c>
      <c r="B173" s="13"/>
      <c r="C173" s="14"/>
      <c r="D173" s="163"/>
      <c r="E173" s="19"/>
      <c r="F173" s="16"/>
      <c r="G173" s="19"/>
      <c r="H173" s="267"/>
      <c r="I173" s="29"/>
      <c r="J173" s="31"/>
      <c r="K173" s="13"/>
      <c r="L173" s="18">
        <f t="shared" si="16"/>
        <v>0</v>
      </c>
      <c r="M173" s="164">
        <f t="shared" si="17"/>
        <v>0</v>
      </c>
    </row>
    <row r="174" spans="1:13" ht="14.4" x14ac:dyDescent="0.25">
      <c r="A174" s="12" t="str">
        <f t="shared" si="15"/>
        <v/>
      </c>
      <c r="B174" s="13"/>
      <c r="C174" s="14"/>
      <c r="D174" s="170"/>
      <c r="E174" s="19"/>
      <c r="F174" s="16"/>
      <c r="G174" s="19"/>
      <c r="H174" s="267"/>
      <c r="I174" s="29"/>
      <c r="J174" s="31"/>
      <c r="K174" s="13"/>
      <c r="L174" s="18">
        <f t="shared" si="16"/>
        <v>0</v>
      </c>
      <c r="M174" s="164">
        <f t="shared" si="17"/>
        <v>0</v>
      </c>
    </row>
    <row r="175" spans="1:13" ht="14.4" x14ac:dyDescent="0.25">
      <c r="A175" s="12" t="str">
        <f t="shared" si="15"/>
        <v/>
      </c>
      <c r="B175" s="13"/>
      <c r="C175" s="14"/>
      <c r="D175" s="163"/>
      <c r="E175" s="19"/>
      <c r="F175" s="16"/>
      <c r="G175" s="19"/>
      <c r="H175" s="267"/>
      <c r="I175" s="29"/>
      <c r="J175" s="31"/>
      <c r="K175" s="13"/>
      <c r="L175" s="18">
        <f t="shared" si="16"/>
        <v>0</v>
      </c>
      <c r="M175" s="164">
        <f t="shared" si="17"/>
        <v>0</v>
      </c>
    </row>
    <row r="176" spans="1:13" ht="14.4" x14ac:dyDescent="0.25">
      <c r="A176" s="12" t="str">
        <f t="shared" si="15"/>
        <v/>
      </c>
      <c r="B176" s="13"/>
      <c r="C176" s="14"/>
      <c r="D176" s="170"/>
      <c r="E176" s="19"/>
      <c r="F176" s="16"/>
      <c r="G176" s="19"/>
      <c r="H176" s="267"/>
      <c r="I176" s="29"/>
      <c r="J176" s="31"/>
      <c r="K176" s="13"/>
      <c r="L176" s="18">
        <f t="shared" si="16"/>
        <v>0</v>
      </c>
      <c r="M176" s="164">
        <f t="shared" si="17"/>
        <v>0</v>
      </c>
    </row>
    <row r="177" spans="1:13" ht="14.4" x14ac:dyDescent="0.25">
      <c r="A177" s="12" t="str">
        <f t="shared" si="15"/>
        <v/>
      </c>
      <c r="B177" s="13"/>
      <c r="C177" s="14"/>
      <c r="D177" s="163"/>
      <c r="E177" s="19"/>
      <c r="F177" s="16"/>
      <c r="G177" s="19"/>
      <c r="H177" s="267"/>
      <c r="I177" s="29"/>
      <c r="J177" s="31"/>
      <c r="K177" s="13"/>
      <c r="L177" s="18">
        <f t="shared" si="16"/>
        <v>0</v>
      </c>
      <c r="M177" s="164">
        <f t="shared" si="17"/>
        <v>0</v>
      </c>
    </row>
    <row r="178" spans="1:13" ht="14.4" x14ac:dyDescent="0.25">
      <c r="A178" s="12" t="str">
        <f t="shared" si="15"/>
        <v/>
      </c>
      <c r="B178" s="13"/>
      <c r="C178" s="14"/>
      <c r="D178" s="163"/>
      <c r="E178" s="19"/>
      <c r="F178" s="16"/>
      <c r="G178" s="19"/>
      <c r="H178" s="267"/>
      <c r="I178" s="29"/>
      <c r="J178" s="31"/>
      <c r="K178" s="13"/>
      <c r="L178" s="18">
        <f t="shared" si="16"/>
        <v>0</v>
      </c>
      <c r="M178" s="164">
        <f t="shared" si="17"/>
        <v>0</v>
      </c>
    </row>
    <row r="179" spans="1:13" ht="14.4" x14ac:dyDescent="0.25">
      <c r="A179" s="12" t="str">
        <f t="shared" si="15"/>
        <v/>
      </c>
      <c r="B179" s="13"/>
      <c r="C179" s="14"/>
      <c r="D179" s="163"/>
      <c r="E179" s="19"/>
      <c r="F179" s="16"/>
      <c r="G179" s="19"/>
      <c r="H179" s="267"/>
      <c r="I179" s="29"/>
      <c r="J179" s="31"/>
      <c r="K179" s="13"/>
      <c r="L179" s="18">
        <f t="shared" si="16"/>
        <v>0</v>
      </c>
      <c r="M179" s="164">
        <f t="shared" si="17"/>
        <v>0</v>
      </c>
    </row>
    <row r="180" spans="1:13" ht="14.4" x14ac:dyDescent="0.25">
      <c r="A180" s="12" t="str">
        <f t="shared" si="15"/>
        <v/>
      </c>
      <c r="B180" s="13"/>
      <c r="C180" s="14"/>
      <c r="D180" s="170"/>
      <c r="E180" s="19"/>
      <c r="F180" s="16"/>
      <c r="G180" s="19"/>
      <c r="H180" s="267"/>
      <c r="I180" s="29"/>
      <c r="J180" s="31"/>
      <c r="K180" s="13"/>
      <c r="L180" s="18">
        <f t="shared" si="16"/>
        <v>0</v>
      </c>
      <c r="M180" s="164">
        <f t="shared" si="17"/>
        <v>0</v>
      </c>
    </row>
    <row r="181" spans="1:13" ht="14.4" x14ac:dyDescent="0.25">
      <c r="A181" s="12" t="str">
        <f t="shared" si="15"/>
        <v/>
      </c>
      <c r="B181" s="13"/>
      <c r="C181" s="14"/>
      <c r="D181" s="163"/>
      <c r="E181" s="19"/>
      <c r="F181" s="16"/>
      <c r="G181" s="19"/>
      <c r="H181" s="267"/>
      <c r="I181" s="29"/>
      <c r="J181" s="31"/>
      <c r="K181" s="13"/>
      <c r="L181" s="18">
        <f t="shared" si="16"/>
        <v>0</v>
      </c>
      <c r="M181" s="164">
        <f t="shared" si="17"/>
        <v>0</v>
      </c>
    </row>
    <row r="182" spans="1:13" ht="14.4" x14ac:dyDescent="0.25">
      <c r="A182" s="12" t="str">
        <f t="shared" si="15"/>
        <v/>
      </c>
      <c r="B182" s="13"/>
      <c r="C182" s="14"/>
      <c r="D182" s="163"/>
      <c r="E182" s="19"/>
      <c r="F182" s="16"/>
      <c r="G182" s="19"/>
      <c r="H182" s="267"/>
      <c r="I182" s="29"/>
      <c r="J182" s="31"/>
      <c r="K182" s="13"/>
      <c r="L182" s="18">
        <f t="shared" si="16"/>
        <v>0</v>
      </c>
      <c r="M182" s="164">
        <f t="shared" si="17"/>
        <v>0</v>
      </c>
    </row>
    <row r="183" spans="1:13" ht="14.4" x14ac:dyDescent="0.25">
      <c r="A183" s="12" t="str">
        <f t="shared" si="15"/>
        <v/>
      </c>
      <c r="B183" s="13"/>
      <c r="C183" s="14"/>
      <c r="D183" s="163"/>
      <c r="E183" s="19"/>
      <c r="F183" s="16"/>
      <c r="G183" s="19"/>
      <c r="H183" s="267"/>
      <c r="I183" s="29"/>
      <c r="J183" s="31"/>
      <c r="K183" s="13"/>
      <c r="L183" s="18">
        <f t="shared" si="16"/>
        <v>0</v>
      </c>
      <c r="M183" s="164">
        <f t="shared" si="17"/>
        <v>0</v>
      </c>
    </row>
    <row r="184" spans="1:13" ht="14.4" x14ac:dyDescent="0.25">
      <c r="A184" s="12" t="str">
        <f t="shared" si="15"/>
        <v/>
      </c>
      <c r="B184" s="13"/>
      <c r="C184" s="14"/>
      <c r="D184" s="163"/>
      <c r="E184" s="19"/>
      <c r="F184" s="16"/>
      <c r="G184" s="19"/>
      <c r="H184" s="267"/>
      <c r="I184" s="29"/>
      <c r="J184" s="31"/>
      <c r="K184" s="13"/>
      <c r="L184" s="18">
        <f t="shared" si="16"/>
        <v>0</v>
      </c>
      <c r="M184" s="164">
        <f t="shared" si="17"/>
        <v>0</v>
      </c>
    </row>
    <row r="185" spans="1:13" ht="14.4" x14ac:dyDescent="0.25">
      <c r="A185" s="12" t="str">
        <f t="shared" si="15"/>
        <v/>
      </c>
      <c r="B185" s="13"/>
      <c r="C185" s="14"/>
      <c r="D185" s="163"/>
      <c r="E185" s="19"/>
      <c r="F185" s="16"/>
      <c r="G185" s="19"/>
      <c r="H185" s="267"/>
      <c r="I185" s="29"/>
      <c r="J185" s="31"/>
      <c r="K185" s="13"/>
      <c r="L185" s="18">
        <f t="shared" si="16"/>
        <v>0</v>
      </c>
      <c r="M185" s="164">
        <f t="shared" si="17"/>
        <v>0</v>
      </c>
    </row>
    <row r="186" spans="1:13" ht="14.4" x14ac:dyDescent="0.25">
      <c r="A186" s="12" t="str">
        <f t="shared" si="15"/>
        <v/>
      </c>
      <c r="B186" s="13"/>
      <c r="C186" s="14"/>
      <c r="D186" s="163"/>
      <c r="E186" s="19"/>
      <c r="F186" s="16"/>
      <c r="G186" s="19"/>
      <c r="H186" s="267"/>
      <c r="I186" s="29"/>
      <c r="J186" s="31"/>
      <c r="K186" s="13"/>
      <c r="L186" s="18">
        <f t="shared" si="16"/>
        <v>0</v>
      </c>
      <c r="M186" s="164">
        <f t="shared" si="17"/>
        <v>0</v>
      </c>
    </row>
    <row r="187" spans="1:13" ht="14.4" x14ac:dyDescent="0.25">
      <c r="A187" s="12" t="str">
        <f t="shared" si="15"/>
        <v/>
      </c>
      <c r="B187" s="13"/>
      <c r="C187" s="14"/>
      <c r="D187" s="163"/>
      <c r="E187" s="19"/>
      <c r="F187" s="16"/>
      <c r="G187" s="19"/>
      <c r="H187" s="267"/>
      <c r="I187" s="29"/>
      <c r="J187" s="31"/>
      <c r="K187" s="13"/>
      <c r="L187" s="18">
        <f t="shared" si="16"/>
        <v>0</v>
      </c>
      <c r="M187" s="164">
        <f t="shared" si="17"/>
        <v>0</v>
      </c>
    </row>
    <row r="188" spans="1:13" ht="14.4" x14ac:dyDescent="0.25">
      <c r="A188" s="12" t="str">
        <f t="shared" si="15"/>
        <v/>
      </c>
      <c r="B188" s="13"/>
      <c r="C188" s="14"/>
      <c r="D188" s="163"/>
      <c r="E188" s="19"/>
      <c r="F188" s="16"/>
      <c r="G188" s="19"/>
      <c r="H188" s="267"/>
      <c r="I188" s="29"/>
      <c r="J188" s="31"/>
      <c r="K188" s="13"/>
      <c r="L188" s="18">
        <f t="shared" si="16"/>
        <v>0</v>
      </c>
      <c r="M188" s="164">
        <f t="shared" si="17"/>
        <v>0</v>
      </c>
    </row>
    <row r="189" spans="1:13" ht="14.4" x14ac:dyDescent="0.25">
      <c r="A189" s="12" t="str">
        <f t="shared" si="15"/>
        <v/>
      </c>
      <c r="B189" s="13"/>
      <c r="C189" s="14"/>
      <c r="D189" s="163"/>
      <c r="E189" s="19"/>
      <c r="F189" s="16"/>
      <c r="G189" s="19"/>
      <c r="H189" s="267"/>
      <c r="I189" s="29"/>
      <c r="J189" s="31"/>
      <c r="K189" s="13"/>
      <c r="L189" s="18">
        <f t="shared" si="16"/>
        <v>0</v>
      </c>
      <c r="M189" s="164">
        <f t="shared" si="17"/>
        <v>0</v>
      </c>
    </row>
    <row r="190" spans="1:13" ht="14.4" x14ac:dyDescent="0.25">
      <c r="A190" s="12" t="str">
        <f t="shared" si="15"/>
        <v/>
      </c>
      <c r="B190" s="13"/>
      <c r="C190" s="14"/>
      <c r="D190" s="163"/>
      <c r="E190" s="19"/>
      <c r="F190" s="16"/>
      <c r="G190" s="19"/>
      <c r="H190" s="267"/>
      <c r="I190" s="29"/>
      <c r="J190" s="31"/>
      <c r="K190" s="13"/>
      <c r="L190" s="18">
        <f t="shared" si="16"/>
        <v>0</v>
      </c>
      <c r="M190" s="164">
        <f t="shared" si="17"/>
        <v>0</v>
      </c>
    </row>
    <row r="191" spans="1:13" ht="14.4" x14ac:dyDescent="0.25">
      <c r="A191" s="12" t="str">
        <f t="shared" si="15"/>
        <v/>
      </c>
      <c r="B191" s="13"/>
      <c r="C191" s="14"/>
      <c r="D191" s="163"/>
      <c r="E191" s="19"/>
      <c r="F191" s="16"/>
      <c r="G191" s="19"/>
      <c r="H191" s="267"/>
      <c r="I191" s="29"/>
      <c r="J191" s="31"/>
      <c r="K191" s="13"/>
      <c r="L191" s="18">
        <f t="shared" si="16"/>
        <v>0</v>
      </c>
      <c r="M191" s="164">
        <f t="shared" si="17"/>
        <v>0</v>
      </c>
    </row>
    <row r="192" spans="1:13" ht="14.4" x14ac:dyDescent="0.25">
      <c r="A192" s="12" t="str">
        <f t="shared" si="15"/>
        <v/>
      </c>
      <c r="B192" s="13"/>
      <c r="C192" s="14"/>
      <c r="D192" s="163"/>
      <c r="E192" s="19"/>
      <c r="F192" s="16"/>
      <c r="G192" s="19"/>
      <c r="H192" s="267"/>
      <c r="I192" s="29"/>
      <c r="J192" s="31"/>
      <c r="K192" s="13"/>
      <c r="L192" s="18">
        <f t="shared" si="16"/>
        <v>0</v>
      </c>
      <c r="M192" s="164">
        <f t="shared" si="17"/>
        <v>0</v>
      </c>
    </row>
    <row r="193" spans="1:13" ht="14.4" x14ac:dyDescent="0.25">
      <c r="A193" s="12" t="str">
        <f t="shared" si="15"/>
        <v/>
      </c>
      <c r="B193" s="13"/>
      <c r="C193" s="14"/>
      <c r="D193" s="163"/>
      <c r="E193" s="19"/>
      <c r="F193" s="16"/>
      <c r="G193" s="19"/>
      <c r="H193" s="267"/>
      <c r="I193" s="29"/>
      <c r="J193" s="31"/>
      <c r="K193" s="13"/>
      <c r="L193" s="18">
        <f t="shared" si="16"/>
        <v>0</v>
      </c>
      <c r="M193" s="164">
        <f t="shared" si="17"/>
        <v>0</v>
      </c>
    </row>
    <row r="194" spans="1:13" ht="14.4" x14ac:dyDescent="0.25">
      <c r="A194" s="12" t="str">
        <f t="shared" si="15"/>
        <v/>
      </c>
      <c r="B194" s="13"/>
      <c r="C194" s="14"/>
      <c r="D194" s="163"/>
      <c r="E194" s="19"/>
      <c r="F194" s="16"/>
      <c r="G194" s="19"/>
      <c r="H194" s="267"/>
      <c r="I194" s="29"/>
      <c r="J194" s="31"/>
      <c r="K194" s="13"/>
      <c r="L194" s="18">
        <f t="shared" si="16"/>
        <v>0</v>
      </c>
      <c r="M194" s="164">
        <f t="shared" si="17"/>
        <v>0</v>
      </c>
    </row>
    <row r="195" spans="1:13" ht="14.4" x14ac:dyDescent="0.25">
      <c r="A195" s="12" t="str">
        <f t="shared" si="15"/>
        <v/>
      </c>
      <c r="B195" s="13"/>
      <c r="C195" s="14"/>
      <c r="D195" s="163"/>
      <c r="E195" s="19"/>
      <c r="F195" s="16"/>
      <c r="G195" s="19"/>
      <c r="H195" s="267"/>
      <c r="I195" s="29"/>
      <c r="J195" s="31"/>
      <c r="K195" s="13"/>
      <c r="L195" s="18">
        <f t="shared" si="16"/>
        <v>0</v>
      </c>
      <c r="M195" s="164">
        <f t="shared" si="17"/>
        <v>0</v>
      </c>
    </row>
    <row r="196" spans="1:13" ht="14.4" x14ac:dyDescent="0.25">
      <c r="A196" s="12" t="str">
        <f t="shared" si="15"/>
        <v/>
      </c>
      <c r="B196" s="13"/>
      <c r="C196" s="14"/>
      <c r="D196" s="163"/>
      <c r="E196" s="19"/>
      <c r="F196" s="16"/>
      <c r="G196" s="19"/>
      <c r="H196" s="267"/>
      <c r="I196" s="29"/>
      <c r="J196" s="31"/>
      <c r="K196" s="13"/>
      <c r="L196" s="18">
        <f t="shared" si="16"/>
        <v>0</v>
      </c>
      <c r="M196" s="164">
        <f t="shared" si="17"/>
        <v>0</v>
      </c>
    </row>
    <row r="197" spans="1:13" ht="14.4" x14ac:dyDescent="0.25">
      <c r="A197" s="12" t="str">
        <f t="shared" si="15"/>
        <v/>
      </c>
      <c r="B197" s="13"/>
      <c r="C197" s="14"/>
      <c r="D197" s="163"/>
      <c r="E197" s="19"/>
      <c r="F197" s="16"/>
      <c r="G197" s="19"/>
      <c r="H197" s="267"/>
      <c r="I197" s="29"/>
      <c r="J197" s="31"/>
      <c r="K197" s="13"/>
      <c r="L197" s="18">
        <f t="shared" si="16"/>
        <v>0</v>
      </c>
      <c r="M197" s="164">
        <f t="shared" si="17"/>
        <v>0</v>
      </c>
    </row>
    <row r="198" spans="1:13" ht="14.4" x14ac:dyDescent="0.25">
      <c r="A198" s="12" t="str">
        <f t="shared" ref="A198:A204" si="18">CONCATENATE(B198,C198,D198)</f>
        <v/>
      </c>
      <c r="B198" s="13"/>
      <c r="C198" s="14"/>
      <c r="D198" s="163"/>
      <c r="E198" s="19"/>
      <c r="F198" s="16"/>
      <c r="G198" s="19"/>
      <c r="H198" s="267"/>
      <c r="I198" s="29"/>
      <c r="J198" s="31"/>
      <c r="K198" s="13"/>
      <c r="L198" s="18">
        <f t="shared" ref="L198:L204" si="19">IF(K198=1,7,IF(K198=2,6,IF(K198=3,5,IF(K198=4,4,IF(K198=5,3,IF(K198=6,2,IF(K198&gt;=6,1,0)))))))</f>
        <v>0</v>
      </c>
      <c r="M198" s="164">
        <f t="shared" ref="M198:M204" si="20">SUM(L198+$M$5)</f>
        <v>0</v>
      </c>
    </row>
    <row r="199" spans="1:13" ht="14.4" x14ac:dyDescent="0.25">
      <c r="A199" s="12" t="str">
        <f t="shared" si="18"/>
        <v/>
      </c>
      <c r="B199" s="13"/>
      <c r="C199" s="14"/>
      <c r="D199" s="163"/>
      <c r="E199" s="19"/>
      <c r="F199" s="16"/>
      <c r="G199" s="19"/>
      <c r="H199" s="267"/>
      <c r="I199" s="29"/>
      <c r="J199" s="31"/>
      <c r="K199" s="13"/>
      <c r="L199" s="18">
        <f t="shared" si="19"/>
        <v>0</v>
      </c>
      <c r="M199" s="164">
        <f t="shared" si="20"/>
        <v>0</v>
      </c>
    </row>
    <row r="200" spans="1:13" ht="14.4" x14ac:dyDescent="0.25">
      <c r="A200" s="12" t="str">
        <f t="shared" si="18"/>
        <v/>
      </c>
      <c r="B200" s="13"/>
      <c r="C200" s="14"/>
      <c r="D200" s="163"/>
      <c r="E200" s="19"/>
      <c r="F200" s="16"/>
      <c r="G200" s="19"/>
      <c r="H200" s="267"/>
      <c r="I200" s="29"/>
      <c r="J200" s="31"/>
      <c r="K200" s="13"/>
      <c r="L200" s="18">
        <f t="shared" si="19"/>
        <v>0</v>
      </c>
      <c r="M200" s="164">
        <f t="shared" si="20"/>
        <v>0</v>
      </c>
    </row>
    <row r="201" spans="1:13" ht="14.4" x14ac:dyDescent="0.25">
      <c r="A201" s="12" t="str">
        <f t="shared" si="18"/>
        <v/>
      </c>
      <c r="B201" s="13"/>
      <c r="C201" s="14"/>
      <c r="D201" s="163"/>
      <c r="E201" s="19"/>
      <c r="F201" s="16"/>
      <c r="G201" s="171"/>
      <c r="H201" s="267"/>
      <c r="I201" s="29"/>
      <c r="J201" s="31"/>
      <c r="K201" s="13"/>
      <c r="L201" s="18">
        <f t="shared" si="19"/>
        <v>0</v>
      </c>
      <c r="M201" s="164">
        <f t="shared" si="20"/>
        <v>0</v>
      </c>
    </row>
    <row r="202" spans="1:13" ht="14.4" x14ac:dyDescent="0.25">
      <c r="A202" s="12" t="str">
        <f t="shared" si="18"/>
        <v/>
      </c>
      <c r="B202" s="13"/>
      <c r="C202" s="14"/>
      <c r="D202" s="163"/>
      <c r="E202" s="19"/>
      <c r="F202" s="16"/>
      <c r="G202" s="19"/>
      <c r="H202" s="267"/>
      <c r="I202" s="29"/>
      <c r="J202" s="31"/>
      <c r="K202" s="13"/>
      <c r="L202" s="18">
        <f t="shared" si="19"/>
        <v>0</v>
      </c>
      <c r="M202" s="164">
        <f t="shared" si="20"/>
        <v>0</v>
      </c>
    </row>
    <row r="203" spans="1:13" ht="14.4" x14ac:dyDescent="0.25">
      <c r="A203" s="12" t="str">
        <f t="shared" si="18"/>
        <v/>
      </c>
      <c r="B203" s="13"/>
      <c r="C203" s="14"/>
      <c r="D203" s="163"/>
      <c r="E203" s="19"/>
      <c r="F203" s="16"/>
      <c r="G203" s="19"/>
      <c r="H203" s="267"/>
      <c r="I203" s="29"/>
      <c r="J203" s="31"/>
      <c r="K203" s="13"/>
      <c r="L203" s="18">
        <f t="shared" si="19"/>
        <v>0</v>
      </c>
      <c r="M203" s="164">
        <f t="shared" si="20"/>
        <v>0</v>
      </c>
    </row>
    <row r="204" spans="1:13" ht="14.4" x14ac:dyDescent="0.25">
      <c r="A204" s="12" t="str">
        <f t="shared" si="18"/>
        <v/>
      </c>
      <c r="B204" s="13"/>
      <c r="C204" s="14"/>
      <c r="D204" s="163"/>
      <c r="E204" s="19"/>
      <c r="F204" s="16"/>
      <c r="G204" s="19"/>
      <c r="H204" s="267"/>
      <c r="I204" s="29"/>
      <c r="J204" s="31"/>
      <c r="K204" s="13"/>
      <c r="L204" s="18">
        <f t="shared" si="19"/>
        <v>0</v>
      </c>
      <c r="M204" s="164">
        <f t="shared" si="20"/>
        <v>0</v>
      </c>
    </row>
    <row r="205" spans="1:13" ht="14.4" x14ac:dyDescent="0.25">
      <c r="A205" s="12"/>
      <c r="B205" s="13"/>
      <c r="C205" s="14"/>
      <c r="D205" s="163"/>
      <c r="E205" s="19"/>
      <c r="F205" s="16"/>
      <c r="G205" s="19"/>
      <c r="H205" s="267"/>
      <c r="I205" s="29"/>
      <c r="J205" s="31"/>
      <c r="K205" s="13"/>
      <c r="L205" s="18"/>
      <c r="M205" s="164"/>
    </row>
    <row r="206" spans="1:13" ht="14.4" x14ac:dyDescent="0.25">
      <c r="A206" s="12"/>
      <c r="B206" s="13"/>
      <c r="C206" s="14"/>
      <c r="D206" s="163"/>
      <c r="E206" s="19"/>
      <c r="F206" s="16"/>
      <c r="G206" s="19"/>
      <c r="H206" s="267"/>
      <c r="I206" s="29"/>
      <c r="J206" s="31"/>
      <c r="K206" s="13"/>
      <c r="L206" s="18"/>
      <c r="M206" s="164"/>
    </row>
    <row r="207" spans="1:13" ht="14.4" x14ac:dyDescent="0.25">
      <c r="A207" s="12"/>
      <c r="B207" s="13"/>
      <c r="C207" s="14"/>
      <c r="D207" s="163"/>
      <c r="E207" s="19"/>
      <c r="F207" s="16"/>
      <c r="G207" s="19"/>
      <c r="H207" s="267"/>
      <c r="I207" s="29"/>
      <c r="J207" s="31"/>
      <c r="K207" s="13"/>
      <c r="L207" s="18"/>
      <c r="M207" s="164"/>
    </row>
    <row r="208" spans="1:13" ht="14.4" x14ac:dyDescent="0.25">
      <c r="A208" s="12"/>
      <c r="B208" s="13"/>
      <c r="C208" s="14"/>
      <c r="D208" s="163"/>
      <c r="E208" s="19"/>
      <c r="F208" s="16"/>
      <c r="G208" s="19"/>
      <c r="H208" s="267"/>
      <c r="I208" s="29"/>
      <c r="J208" s="31"/>
      <c r="K208" s="13"/>
      <c r="L208" s="18"/>
      <c r="M208" s="164"/>
    </row>
    <row r="209" spans="1:13" ht="14.4" x14ac:dyDescent="0.25">
      <c r="A209" s="12"/>
      <c r="B209" s="13"/>
      <c r="C209" s="14"/>
      <c r="D209" s="163"/>
      <c r="E209" s="19"/>
      <c r="F209" s="16"/>
      <c r="G209" s="19"/>
      <c r="H209" s="267"/>
      <c r="I209" s="29"/>
      <c r="J209" s="31"/>
      <c r="K209" s="13"/>
      <c r="L209" s="18"/>
      <c r="M209" s="164"/>
    </row>
    <row r="210" spans="1:13" ht="14.4" x14ac:dyDescent="0.25">
      <c r="A210" s="12"/>
      <c r="B210" s="13"/>
      <c r="C210" s="14"/>
      <c r="D210" s="163"/>
      <c r="E210" s="19"/>
      <c r="F210" s="16"/>
      <c r="G210" s="19"/>
      <c r="H210" s="267"/>
      <c r="I210" s="29"/>
      <c r="J210" s="31"/>
      <c r="K210" s="13"/>
      <c r="L210" s="18"/>
      <c r="M210" s="164"/>
    </row>
    <row r="211" spans="1:13" ht="14.4" x14ac:dyDescent="0.25">
      <c r="A211" s="12"/>
      <c r="B211" s="13"/>
      <c r="C211" s="14"/>
      <c r="D211" s="163"/>
      <c r="E211" s="19"/>
      <c r="F211" s="16"/>
      <c r="G211" s="19"/>
      <c r="H211" s="267"/>
      <c r="I211" s="29"/>
      <c r="J211" s="31"/>
      <c r="K211" s="13"/>
      <c r="L211" s="18"/>
      <c r="M211" s="164"/>
    </row>
    <row r="212" spans="1:13" ht="14.4" x14ac:dyDescent="0.25">
      <c r="A212" s="12"/>
      <c r="B212" s="13"/>
      <c r="C212" s="14"/>
      <c r="D212" s="163"/>
      <c r="E212" s="19"/>
      <c r="F212" s="16"/>
      <c r="G212" s="19"/>
      <c r="H212" s="267"/>
      <c r="I212" s="29"/>
      <c r="J212" s="31"/>
      <c r="K212" s="13"/>
      <c r="L212" s="18"/>
      <c r="M212" s="164"/>
    </row>
    <row r="213" spans="1:13" ht="14.4" x14ac:dyDescent="0.25">
      <c r="A213" s="12"/>
      <c r="B213" s="13"/>
      <c r="C213" s="14"/>
      <c r="D213" s="163"/>
      <c r="E213" s="19"/>
      <c r="F213" s="16"/>
      <c r="G213" s="19"/>
      <c r="H213" s="267"/>
      <c r="I213" s="29"/>
      <c r="J213" s="31"/>
      <c r="K213" s="13"/>
      <c r="L213" s="18"/>
      <c r="M213" s="164"/>
    </row>
    <row r="214" spans="1:13" ht="14.4" x14ac:dyDescent="0.25">
      <c r="A214" s="12"/>
      <c r="B214" s="13"/>
      <c r="C214" s="14"/>
      <c r="D214" s="163"/>
      <c r="E214" s="19"/>
      <c r="F214" s="16"/>
      <c r="G214" s="19"/>
      <c r="H214" s="267"/>
      <c r="I214" s="29"/>
      <c r="J214" s="31"/>
      <c r="K214" s="13"/>
      <c r="L214" s="18"/>
      <c r="M214" s="164"/>
    </row>
    <row r="215" spans="1:13" ht="14.4" x14ac:dyDescent="0.25">
      <c r="A215" s="12"/>
      <c r="B215" s="13"/>
      <c r="C215" s="14"/>
      <c r="D215" s="163"/>
      <c r="E215" s="19"/>
      <c r="F215" s="16"/>
      <c r="G215" s="19"/>
      <c r="H215" s="267"/>
      <c r="I215" s="29"/>
      <c r="J215" s="31"/>
      <c r="K215" s="13"/>
      <c r="L215" s="18"/>
      <c r="M215" s="164"/>
    </row>
    <row r="216" spans="1:13" ht="14.4" x14ac:dyDescent="0.25">
      <c r="A216" s="12"/>
      <c r="B216" s="13"/>
      <c r="C216" s="14"/>
      <c r="D216" s="163"/>
      <c r="E216" s="19"/>
      <c r="F216" s="16"/>
      <c r="G216" s="19"/>
      <c r="H216" s="267"/>
      <c r="I216" s="29"/>
      <c r="J216" s="31"/>
      <c r="K216" s="13"/>
      <c r="L216" s="18"/>
      <c r="M216" s="164"/>
    </row>
    <row r="217" spans="1:13" ht="14.4" x14ac:dyDescent="0.25">
      <c r="A217" s="12"/>
      <c r="B217" s="13"/>
      <c r="C217" s="14"/>
      <c r="D217" s="163"/>
      <c r="E217" s="19"/>
      <c r="F217" s="16"/>
      <c r="G217" s="19"/>
      <c r="H217" s="267"/>
      <c r="I217" s="29"/>
      <c r="J217" s="31"/>
      <c r="K217" s="13"/>
      <c r="L217" s="18"/>
      <c r="M217" s="164"/>
    </row>
    <row r="218" spans="1:13" ht="14.4" x14ac:dyDescent="0.25">
      <c r="A218" s="12"/>
      <c r="B218" s="13"/>
      <c r="C218" s="14"/>
      <c r="D218" s="163"/>
      <c r="E218" s="19"/>
      <c r="F218" s="16"/>
      <c r="G218" s="19"/>
      <c r="H218" s="267"/>
      <c r="I218" s="29"/>
      <c r="J218" s="31"/>
      <c r="K218" s="13"/>
      <c r="L218" s="18"/>
      <c r="M218" s="164"/>
    </row>
    <row r="219" spans="1:13" ht="14.4" x14ac:dyDescent="0.25">
      <c r="A219" s="12"/>
      <c r="B219" s="13"/>
      <c r="C219" s="14"/>
      <c r="D219" s="163"/>
      <c r="E219" s="19"/>
      <c r="F219" s="16"/>
      <c r="G219" s="19"/>
      <c r="H219" s="267"/>
      <c r="I219" s="29"/>
      <c r="J219" s="31"/>
      <c r="K219" s="13"/>
      <c r="L219" s="18"/>
      <c r="M219" s="164"/>
    </row>
    <row r="220" spans="1:13" ht="14.4" x14ac:dyDescent="0.25">
      <c r="A220" s="12"/>
      <c r="B220" s="13"/>
      <c r="C220" s="14"/>
      <c r="D220" s="163"/>
      <c r="E220" s="19"/>
      <c r="F220" s="16"/>
      <c r="G220" s="19"/>
      <c r="H220" s="267"/>
      <c r="I220" s="29"/>
      <c r="J220" s="31"/>
      <c r="K220" s="13"/>
      <c r="L220" s="18"/>
      <c r="M220" s="164"/>
    </row>
    <row r="221" spans="1:13" ht="14.4" x14ac:dyDescent="0.25">
      <c r="A221" s="12"/>
      <c r="B221" s="13"/>
      <c r="C221" s="14"/>
      <c r="D221" s="163"/>
      <c r="E221" s="19"/>
      <c r="F221" s="16"/>
      <c r="G221" s="19"/>
      <c r="H221" s="267"/>
      <c r="I221" s="29"/>
      <c r="J221" s="31"/>
      <c r="K221" s="13"/>
      <c r="L221" s="18"/>
      <c r="M221" s="164"/>
    </row>
    <row r="222" spans="1:13" ht="14.4" x14ac:dyDescent="0.25">
      <c r="A222" s="12"/>
      <c r="B222" s="13"/>
      <c r="C222" s="14"/>
      <c r="D222" s="163"/>
      <c r="E222" s="19"/>
      <c r="F222" s="16"/>
      <c r="G222" s="19"/>
      <c r="H222" s="267"/>
      <c r="I222" s="29"/>
      <c r="J222" s="31"/>
      <c r="K222" s="13"/>
      <c r="L222" s="18"/>
      <c r="M222" s="164"/>
    </row>
    <row r="223" spans="1:13" ht="14.4" x14ac:dyDescent="0.25">
      <c r="A223" s="12"/>
      <c r="B223" s="13"/>
      <c r="C223" s="14"/>
      <c r="D223" s="163"/>
      <c r="E223" s="19"/>
      <c r="F223" s="16"/>
      <c r="G223" s="19"/>
      <c r="H223" s="267"/>
      <c r="I223" s="29"/>
      <c r="J223" s="31"/>
      <c r="K223" s="13"/>
      <c r="L223" s="18"/>
      <c r="M223" s="164"/>
    </row>
    <row r="224" spans="1:13" ht="14.4" x14ac:dyDescent="0.25">
      <c r="A224" s="12"/>
      <c r="B224" s="13"/>
      <c r="C224" s="14"/>
      <c r="D224" s="163"/>
      <c r="E224" s="19"/>
      <c r="F224" s="16"/>
      <c r="G224" s="19"/>
      <c r="H224" s="267"/>
      <c r="I224" s="29"/>
      <c r="J224" s="31"/>
      <c r="K224" s="13"/>
      <c r="L224" s="18"/>
      <c r="M224" s="164"/>
    </row>
    <row r="225" spans="1:13" ht="14.4" x14ac:dyDescent="0.25">
      <c r="A225" s="12"/>
      <c r="B225" s="13"/>
      <c r="C225" s="14"/>
      <c r="D225" s="163"/>
      <c r="E225" s="19"/>
      <c r="F225" s="16"/>
      <c r="G225" s="19"/>
      <c r="H225" s="267"/>
      <c r="I225" s="29"/>
      <c r="J225" s="31"/>
      <c r="K225" s="13"/>
      <c r="L225" s="18"/>
      <c r="M225" s="164"/>
    </row>
    <row r="226" spans="1:13" ht="14.4" x14ac:dyDescent="0.25">
      <c r="A226" s="12"/>
      <c r="B226" s="13"/>
      <c r="C226" s="14"/>
      <c r="D226" s="163"/>
      <c r="E226" s="19"/>
      <c r="F226" s="16"/>
      <c r="G226" s="19"/>
      <c r="H226" s="267"/>
      <c r="I226" s="29"/>
      <c r="J226" s="31"/>
      <c r="K226" s="13"/>
      <c r="L226" s="18"/>
      <c r="M226" s="164"/>
    </row>
    <row r="227" spans="1:13" ht="14.4" x14ac:dyDescent="0.25">
      <c r="A227" s="12"/>
      <c r="B227" s="13"/>
      <c r="C227" s="14"/>
      <c r="D227" s="163"/>
      <c r="E227" s="19"/>
      <c r="F227" s="16"/>
      <c r="G227" s="19"/>
      <c r="H227" s="267"/>
      <c r="I227" s="29"/>
      <c r="J227" s="31"/>
      <c r="K227" s="13"/>
      <c r="L227" s="18"/>
      <c r="M227" s="164"/>
    </row>
    <row r="228" spans="1:13" ht="14.4" x14ac:dyDescent="0.25">
      <c r="A228" s="12"/>
      <c r="B228" s="13"/>
      <c r="C228" s="14"/>
      <c r="D228" s="163"/>
      <c r="E228" s="19"/>
      <c r="F228" s="16"/>
      <c r="G228" s="19"/>
      <c r="H228" s="267"/>
      <c r="I228" s="29"/>
      <c r="J228" s="31"/>
      <c r="K228" s="13"/>
      <c r="L228" s="18"/>
      <c r="M228" s="164"/>
    </row>
    <row r="229" spans="1:13" ht="14.4" x14ac:dyDescent="0.25">
      <c r="A229" s="12"/>
      <c r="B229" s="13"/>
      <c r="C229" s="14"/>
      <c r="D229" s="163"/>
      <c r="E229" s="19"/>
      <c r="F229" s="16"/>
      <c r="G229" s="19"/>
      <c r="H229" s="267"/>
      <c r="I229" s="29"/>
      <c r="J229" s="31"/>
      <c r="K229" s="13"/>
      <c r="L229" s="18"/>
      <c r="M229" s="164"/>
    </row>
    <row r="230" spans="1:13" ht="14.4" x14ac:dyDescent="0.25">
      <c r="A230" s="12"/>
      <c r="B230" s="13"/>
      <c r="C230" s="14"/>
      <c r="D230" s="163"/>
      <c r="E230" s="19"/>
      <c r="F230" s="16"/>
      <c r="G230" s="19"/>
      <c r="H230" s="267"/>
      <c r="I230" s="29"/>
      <c r="J230" s="31"/>
      <c r="K230" s="13"/>
      <c r="L230" s="18"/>
      <c r="M230" s="164"/>
    </row>
    <row r="231" spans="1:13" ht="14.4" x14ac:dyDescent="0.25">
      <c r="A231" s="12"/>
      <c r="B231" s="13"/>
      <c r="C231" s="14"/>
      <c r="D231" s="163"/>
      <c r="E231" s="19"/>
      <c r="F231" s="16"/>
      <c r="G231" s="19"/>
      <c r="H231" s="267"/>
      <c r="I231" s="29"/>
      <c r="J231" s="31"/>
      <c r="K231" s="13"/>
      <c r="L231" s="18"/>
      <c r="M231" s="164"/>
    </row>
    <row r="232" spans="1:13" ht="14.4" x14ac:dyDescent="0.25">
      <c r="A232" s="12"/>
      <c r="B232" s="13"/>
      <c r="C232" s="14"/>
      <c r="D232" s="163"/>
      <c r="E232" s="19"/>
      <c r="F232" s="16"/>
      <c r="G232" s="19"/>
      <c r="H232" s="267"/>
      <c r="I232" s="29"/>
      <c r="J232" s="31"/>
      <c r="K232" s="13"/>
      <c r="L232" s="18"/>
      <c r="M232" s="164"/>
    </row>
    <row r="233" spans="1:13" ht="14.4" x14ac:dyDescent="0.25">
      <c r="A233" s="12"/>
      <c r="B233" s="13"/>
      <c r="C233" s="14"/>
      <c r="D233" s="163"/>
      <c r="E233" s="19"/>
      <c r="F233" s="16"/>
      <c r="G233" s="19"/>
      <c r="H233" s="267"/>
      <c r="I233" s="29"/>
      <c r="J233" s="31"/>
      <c r="K233" s="13"/>
      <c r="L233" s="18"/>
      <c r="M233" s="164"/>
    </row>
    <row r="234" spans="1:13" ht="14.4" x14ac:dyDescent="0.25">
      <c r="A234" s="12"/>
      <c r="B234" s="13"/>
      <c r="C234" s="14"/>
      <c r="D234" s="163"/>
      <c r="E234" s="19"/>
      <c r="F234" s="16"/>
      <c r="G234" s="19"/>
      <c r="H234" s="267"/>
      <c r="I234" s="29"/>
      <c r="J234" s="31"/>
      <c r="K234" s="13"/>
      <c r="L234" s="18"/>
      <c r="M234" s="164"/>
    </row>
    <row r="235" spans="1:13" ht="14.4" x14ac:dyDescent="0.25">
      <c r="A235" s="12"/>
      <c r="B235" s="13"/>
      <c r="C235" s="14"/>
      <c r="D235" s="163"/>
      <c r="E235" s="19"/>
      <c r="F235" s="16"/>
      <c r="G235" s="19"/>
      <c r="H235" s="267"/>
      <c r="I235" s="29"/>
      <c r="J235" s="31"/>
      <c r="K235" s="13"/>
      <c r="L235" s="18"/>
      <c r="M235" s="164"/>
    </row>
    <row r="236" spans="1:13" ht="14.4" x14ac:dyDescent="0.25">
      <c r="A236" s="12"/>
      <c r="B236" s="13"/>
      <c r="C236" s="14"/>
      <c r="D236" s="163"/>
      <c r="E236" s="19"/>
      <c r="F236" s="16"/>
      <c r="G236" s="19"/>
      <c r="H236" s="267"/>
      <c r="I236" s="29"/>
      <c r="J236" s="31"/>
      <c r="K236" s="13"/>
      <c r="L236" s="18"/>
      <c r="M236" s="164"/>
    </row>
    <row r="237" spans="1:13" ht="14.4" x14ac:dyDescent="0.25">
      <c r="A237" s="12"/>
      <c r="B237" s="13"/>
      <c r="C237" s="14"/>
      <c r="D237" s="163"/>
      <c r="E237" s="19"/>
      <c r="F237" s="16"/>
      <c r="G237" s="19"/>
      <c r="H237" s="267"/>
      <c r="I237" s="29"/>
      <c r="J237" s="31"/>
      <c r="K237" s="13"/>
      <c r="L237" s="18"/>
      <c r="M237" s="164"/>
    </row>
    <row r="238" spans="1:13" ht="14.4" x14ac:dyDescent="0.25">
      <c r="A238" s="12"/>
      <c r="B238" s="13"/>
      <c r="C238" s="14"/>
      <c r="D238" s="163"/>
      <c r="E238" s="19"/>
      <c r="F238" s="16"/>
      <c r="G238" s="19"/>
      <c r="H238" s="267"/>
      <c r="I238" s="29"/>
      <c r="J238" s="31"/>
      <c r="K238" s="13"/>
      <c r="L238" s="18"/>
      <c r="M238" s="164"/>
    </row>
    <row r="239" spans="1:13" ht="14.4" x14ac:dyDescent="0.25">
      <c r="A239" s="12"/>
      <c r="B239" s="13"/>
      <c r="C239" s="14"/>
      <c r="D239" s="163"/>
      <c r="E239" s="19"/>
      <c r="F239" s="16"/>
      <c r="G239" s="19"/>
      <c r="H239" s="267"/>
      <c r="I239" s="29"/>
      <c r="J239" s="31"/>
      <c r="K239" s="13"/>
      <c r="L239" s="18"/>
      <c r="M239" s="164"/>
    </row>
    <row r="240" spans="1:13" ht="14.4" x14ac:dyDescent="0.25">
      <c r="A240" s="12"/>
      <c r="B240" s="13"/>
      <c r="C240" s="14"/>
      <c r="D240" s="163"/>
      <c r="E240" s="19"/>
      <c r="F240" s="16"/>
      <c r="G240" s="19"/>
      <c r="H240" s="267"/>
      <c r="I240" s="29"/>
      <c r="J240" s="31"/>
      <c r="K240" s="13"/>
      <c r="L240" s="18"/>
      <c r="M240" s="164"/>
    </row>
    <row r="241" spans="1:13" ht="14.4" x14ac:dyDescent="0.25">
      <c r="A241" s="12"/>
      <c r="B241" s="13"/>
      <c r="C241" s="14"/>
      <c r="D241" s="163"/>
      <c r="E241" s="19"/>
      <c r="F241" s="16"/>
      <c r="G241" s="19"/>
      <c r="H241" s="267"/>
      <c r="I241" s="29"/>
      <c r="J241" s="31"/>
      <c r="K241" s="13"/>
      <c r="L241" s="18"/>
      <c r="M241" s="164"/>
    </row>
    <row r="242" spans="1:13" ht="14.4" x14ac:dyDescent="0.25">
      <c r="A242" s="12"/>
      <c r="B242" s="13"/>
      <c r="C242" s="14"/>
      <c r="D242" s="163"/>
      <c r="E242" s="19"/>
      <c r="F242" s="16"/>
      <c r="G242" s="19"/>
      <c r="H242" s="267"/>
      <c r="I242" s="29"/>
      <c r="J242" s="31"/>
      <c r="K242" s="13"/>
      <c r="L242" s="18"/>
      <c r="M242" s="164"/>
    </row>
    <row r="243" spans="1:13" ht="14.4" x14ac:dyDescent="0.25">
      <c r="A243" s="12"/>
      <c r="B243" s="13"/>
      <c r="C243" s="14"/>
      <c r="D243" s="163"/>
      <c r="E243" s="19"/>
      <c r="F243" s="16"/>
      <c r="G243" s="19"/>
      <c r="H243" s="267"/>
      <c r="I243" s="29"/>
      <c r="J243" s="31"/>
      <c r="K243" s="13"/>
      <c r="L243" s="18"/>
      <c r="M243" s="164"/>
    </row>
    <row r="244" spans="1:13" ht="14.4" x14ac:dyDescent="0.25">
      <c r="A244" s="12"/>
      <c r="B244" s="13"/>
      <c r="C244" s="14"/>
      <c r="D244" s="163"/>
      <c r="E244" s="19"/>
      <c r="F244" s="16"/>
      <c r="G244" s="19"/>
      <c r="H244" s="267"/>
      <c r="I244" s="29"/>
      <c r="J244" s="31"/>
      <c r="K244" s="13"/>
      <c r="L244" s="18"/>
      <c r="M244" s="164"/>
    </row>
    <row r="245" spans="1:13" ht="15" thickBot="1" x14ac:dyDescent="0.3">
      <c r="A245" s="167"/>
      <c r="B245" s="20"/>
      <c r="C245" s="21"/>
      <c r="D245" s="168"/>
      <c r="E245" s="23"/>
      <c r="F245" s="24"/>
      <c r="G245" s="23"/>
      <c r="H245" s="269"/>
      <c r="I245" s="30"/>
      <c r="J245" s="56"/>
      <c r="K245" s="20"/>
      <c r="L245" s="26"/>
      <c r="M245" s="169"/>
    </row>
  </sheetData>
  <autoFilter ref="A3:M206" xr:uid="{E2C2FEC1-BFE3-4CCD-A313-9103BF393912}">
    <filterColumn colId="6" showButton="0"/>
    <filterColumn colId="7" showButton="0"/>
    <filterColumn colId="8" showButton="0"/>
    <sortState xmlns:xlrd2="http://schemas.microsoft.com/office/spreadsheetml/2017/richdata2" ref="A8:M206">
      <sortCondition ref="C3:C206"/>
    </sortState>
  </autoFilter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8" priority="435"/>
  </conditionalFormatting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33FDA-3F3E-4747-8D46-679F03583EAA}">
  <sheetPr>
    <tabColor rgb="FFFFFF00"/>
  </sheetPr>
  <dimension ref="A1:O82"/>
  <sheetViews>
    <sheetView zoomScale="80" zoomScaleNormal="80" workbookViewId="0">
      <selection activeCell="M6" sqref="M6"/>
    </sheetView>
  </sheetViews>
  <sheetFormatPr defaultColWidth="9.109375" defaultRowHeight="13.2" x14ac:dyDescent="0.25"/>
  <cols>
    <col min="1" max="1" width="54.33203125" bestFit="1" customWidth="1"/>
    <col min="2" max="2" width="29.88671875" bestFit="1" customWidth="1"/>
    <col min="3" max="3" width="23.5546875" bestFit="1" customWidth="1"/>
    <col min="4" max="4" width="24.6640625" customWidth="1"/>
    <col min="5" max="5" width="6.5546875" bestFit="1" customWidth="1"/>
    <col min="6" max="6" width="13.109375" bestFit="1" customWidth="1"/>
    <col min="7" max="8" width="6.5546875" bestFit="1" customWidth="1"/>
    <col min="9" max="9" width="7.5546875" customWidth="1"/>
    <col min="10" max="10" width="6.5546875" bestFit="1" customWidth="1"/>
    <col min="11" max="11" width="12.88671875" bestFit="1" customWidth="1"/>
    <col min="12" max="12" width="7" bestFit="1" customWidth="1"/>
    <col min="13" max="13" width="30.5546875" bestFit="1" customWidth="1"/>
  </cols>
  <sheetData>
    <row r="1" spans="1:15" s="9" customFormat="1" ht="22.5" customHeight="1" thickBot="1" x14ac:dyDescent="0.3">
      <c r="A1" s="55">
        <f>SUM(A2-1)</f>
        <v>70</v>
      </c>
      <c r="B1" s="436" t="s">
        <v>74</v>
      </c>
      <c r="C1" s="437"/>
      <c r="D1" s="7" t="s">
        <v>11</v>
      </c>
      <c r="E1" s="455" t="s">
        <v>519</v>
      </c>
      <c r="F1" s="456"/>
      <c r="G1" s="456"/>
      <c r="H1" s="456"/>
      <c r="I1" s="456"/>
      <c r="J1" s="8" t="s">
        <v>12</v>
      </c>
      <c r="K1" s="457" t="s">
        <v>520</v>
      </c>
      <c r="L1" s="458"/>
      <c r="M1" s="8" t="s">
        <v>22</v>
      </c>
    </row>
    <row r="2" spans="1:15" s="9" customFormat="1" ht="22.5" customHeight="1" thickBot="1" x14ac:dyDescent="0.3">
      <c r="A2" s="1">
        <f>COUNTA(_xlfn.UNIQUE(D6:D111))</f>
        <v>71</v>
      </c>
      <c r="B2" s="441" t="s">
        <v>23</v>
      </c>
      <c r="C2" s="442"/>
      <c r="D2" s="442"/>
      <c r="E2" s="442"/>
      <c r="F2" s="442"/>
      <c r="G2" s="442"/>
      <c r="H2" s="442"/>
      <c r="I2" s="442"/>
      <c r="J2" s="442"/>
      <c r="K2" s="442"/>
      <c r="L2" s="443"/>
      <c r="M2" s="10" t="s">
        <v>24</v>
      </c>
    </row>
    <row r="3" spans="1:15" s="9" customFormat="1" ht="14.4" thickBot="1" x14ac:dyDescent="0.3">
      <c r="A3" s="418" t="s">
        <v>25</v>
      </c>
      <c r="B3" s="421" t="s">
        <v>13</v>
      </c>
      <c r="C3" s="424" t="s">
        <v>14</v>
      </c>
      <c r="D3" s="427" t="s">
        <v>15</v>
      </c>
      <c r="E3" s="430" t="s">
        <v>26</v>
      </c>
      <c r="F3" s="427" t="s">
        <v>18</v>
      </c>
      <c r="G3" s="436" t="s">
        <v>73</v>
      </c>
      <c r="H3" s="438"/>
      <c r="I3" s="438"/>
      <c r="J3" s="437"/>
      <c r="K3" s="445" t="s">
        <v>10</v>
      </c>
      <c r="L3" s="448" t="s">
        <v>16</v>
      </c>
      <c r="M3" s="57" t="s">
        <v>27</v>
      </c>
    </row>
    <row r="4" spans="1:15" s="9" customFormat="1" ht="14.4" thickBot="1" x14ac:dyDescent="0.3">
      <c r="A4" s="419"/>
      <c r="B4" s="422"/>
      <c r="C4" s="425"/>
      <c r="D4" s="428"/>
      <c r="E4" s="431"/>
      <c r="F4" s="444"/>
      <c r="G4" s="451" t="s">
        <v>75</v>
      </c>
      <c r="H4" s="434">
        <v>65</v>
      </c>
      <c r="I4" s="434">
        <v>80</v>
      </c>
      <c r="J4" s="427" t="s">
        <v>76</v>
      </c>
      <c r="K4" s="446"/>
      <c r="L4" s="449"/>
      <c r="M4" s="11">
        <v>0</v>
      </c>
    </row>
    <row r="5" spans="1:15" s="9" customFormat="1" ht="14.4" thickBot="1" x14ac:dyDescent="0.3">
      <c r="A5" s="420"/>
      <c r="B5" s="423"/>
      <c r="C5" s="426"/>
      <c r="D5" s="429"/>
      <c r="E5" s="432" t="s">
        <v>17</v>
      </c>
      <c r="F5" s="433"/>
      <c r="G5" s="452"/>
      <c r="H5" s="435"/>
      <c r="I5" s="435"/>
      <c r="J5" s="429"/>
      <c r="K5" s="447"/>
      <c r="L5" s="450"/>
      <c r="M5" s="58">
        <v>0</v>
      </c>
    </row>
    <row r="6" spans="1:15" ht="14.4" x14ac:dyDescent="0.25">
      <c r="A6" s="12" t="str">
        <f t="shared" ref="A6:A37" si="0">CONCATENATE(B6,C6,D6)</f>
        <v>30Ben EllisEllison Park Tango</v>
      </c>
      <c r="B6" s="340">
        <v>30</v>
      </c>
      <c r="C6" s="341" t="s">
        <v>300</v>
      </c>
      <c r="D6" s="342" t="s">
        <v>301</v>
      </c>
      <c r="E6" s="343"/>
      <c r="F6" s="344"/>
      <c r="G6" s="343">
        <v>0</v>
      </c>
      <c r="H6" s="345"/>
      <c r="I6" s="346"/>
      <c r="J6" s="347"/>
      <c r="K6" s="348">
        <v>1</v>
      </c>
      <c r="L6" s="18">
        <f t="shared" ref="L6:L46" si="1">IF(K6=1,7,IF(K6=2,6,IF(K6=3,5,IF(K6=4,4,IF(K6=5,3,IF(K6=6,2,IF(K6&gt;=6,1,0)))))))</f>
        <v>7</v>
      </c>
      <c r="M6" s="59">
        <f>SUM(L6+$M$5)</f>
        <v>7</v>
      </c>
      <c r="N6" s="28"/>
      <c r="O6" s="28"/>
    </row>
    <row r="7" spans="1:15" ht="14.4" x14ac:dyDescent="0.25">
      <c r="A7" s="12" t="str">
        <f t="shared" si="0"/>
        <v>30Demi CrossMandalay Sugar Daddy</v>
      </c>
      <c r="B7" s="345">
        <v>30</v>
      </c>
      <c r="C7" s="341" t="s">
        <v>454</v>
      </c>
      <c r="D7" s="342" t="s">
        <v>455</v>
      </c>
      <c r="E7" s="343"/>
      <c r="F7" s="344"/>
      <c r="G7" s="343">
        <v>0</v>
      </c>
      <c r="H7" s="345"/>
      <c r="I7" s="346"/>
      <c r="J7" s="347"/>
      <c r="K7" s="348">
        <v>4</v>
      </c>
      <c r="L7" s="18">
        <f t="shared" si="1"/>
        <v>4</v>
      </c>
      <c r="M7" s="59">
        <f>SUM(L7+$M$5)</f>
        <v>4</v>
      </c>
      <c r="N7" s="28"/>
      <c r="O7" s="28"/>
    </row>
    <row r="8" spans="1:15" ht="14.4" x14ac:dyDescent="0.25">
      <c r="A8" s="12" t="str">
        <f t="shared" si="0"/>
        <v>30Zeb FinniganPippa</v>
      </c>
      <c r="B8" s="345">
        <v>30</v>
      </c>
      <c r="C8" s="341" t="s">
        <v>452</v>
      </c>
      <c r="D8" s="342" t="s">
        <v>453</v>
      </c>
      <c r="E8" s="343"/>
      <c r="F8" s="344"/>
      <c r="G8" s="343">
        <v>0</v>
      </c>
      <c r="H8" s="345"/>
      <c r="I8" s="346"/>
      <c r="J8" s="347"/>
      <c r="K8" s="348">
        <v>2</v>
      </c>
      <c r="L8" s="18">
        <f t="shared" si="1"/>
        <v>6</v>
      </c>
      <c r="M8" s="59">
        <f>SUM(L8+$M$5)</f>
        <v>6</v>
      </c>
      <c r="N8" s="28"/>
      <c r="O8" s="28"/>
    </row>
    <row r="9" spans="1:15" ht="14.4" x14ac:dyDescent="0.25">
      <c r="A9" s="12" t="str">
        <f t="shared" si="0"/>
        <v>30Paige WagnerEirian</v>
      </c>
      <c r="B9" s="345">
        <v>30</v>
      </c>
      <c r="C9" s="341" t="s">
        <v>521</v>
      </c>
      <c r="D9" s="342" t="s">
        <v>522</v>
      </c>
      <c r="E9" s="343"/>
      <c r="F9" s="344"/>
      <c r="G9" s="343">
        <v>16</v>
      </c>
      <c r="H9" s="345"/>
      <c r="I9" s="346"/>
      <c r="J9" s="347"/>
      <c r="K9" s="348">
        <v>5</v>
      </c>
      <c r="L9" s="18">
        <f t="shared" si="1"/>
        <v>3</v>
      </c>
      <c r="M9" s="59">
        <f>SUM(L9+$M$5)</f>
        <v>3</v>
      </c>
      <c r="N9" s="28"/>
      <c r="O9" s="28"/>
    </row>
    <row r="10" spans="1:15" ht="14.4" x14ac:dyDescent="0.25">
      <c r="A10" s="12" t="str">
        <f t="shared" si="0"/>
        <v>30Imogen RorceCarhon Maestro</v>
      </c>
      <c r="B10" s="345">
        <v>30</v>
      </c>
      <c r="C10" s="341" t="s">
        <v>523</v>
      </c>
      <c r="D10" s="342" t="s">
        <v>524</v>
      </c>
      <c r="E10" s="343"/>
      <c r="F10" s="344"/>
      <c r="G10" s="343">
        <v>0</v>
      </c>
      <c r="H10" s="345"/>
      <c r="I10" s="346"/>
      <c r="J10" s="347"/>
      <c r="K10" s="348">
        <v>3</v>
      </c>
      <c r="L10" s="18">
        <f t="shared" si="1"/>
        <v>5</v>
      </c>
      <c r="M10" s="59">
        <f>SUM(L10+$M$5)</f>
        <v>5</v>
      </c>
      <c r="N10" s="28"/>
      <c r="O10" s="28"/>
    </row>
    <row r="11" spans="1:15" ht="14.4" x14ac:dyDescent="0.25">
      <c r="A11" s="12" t="str">
        <f t="shared" si="0"/>
        <v xml:space="preserve">Class 12 </v>
      </c>
      <c r="B11" s="349" t="s">
        <v>525</v>
      </c>
      <c r="C11" s="341"/>
      <c r="D11" s="342" t="s">
        <v>19</v>
      </c>
      <c r="E11" s="343"/>
      <c r="F11" s="344"/>
      <c r="G11" s="343"/>
      <c r="H11" s="345"/>
      <c r="I11" s="346"/>
      <c r="J11" s="347"/>
      <c r="K11" s="348"/>
      <c r="L11" s="18"/>
      <c r="M11" s="59"/>
      <c r="O11" s="28"/>
    </row>
    <row r="12" spans="1:15" ht="14.4" x14ac:dyDescent="0.25">
      <c r="A12" s="12" t="str">
        <f t="shared" si="0"/>
        <v>30Amy StedingRosebridge Boom Box</v>
      </c>
      <c r="B12" s="345">
        <v>30</v>
      </c>
      <c r="C12" s="341" t="s">
        <v>526</v>
      </c>
      <c r="D12" s="342" t="s">
        <v>592</v>
      </c>
      <c r="E12" s="343"/>
      <c r="F12" s="344"/>
      <c r="G12" s="343">
        <v>4.8</v>
      </c>
      <c r="H12" s="345"/>
      <c r="I12" s="346"/>
      <c r="J12" s="347"/>
      <c r="K12" s="348">
        <v>2</v>
      </c>
      <c r="L12" s="18">
        <f t="shared" si="1"/>
        <v>6</v>
      </c>
      <c r="M12" s="59">
        <f>SUM(L12+$M$5)</f>
        <v>6</v>
      </c>
    </row>
    <row r="13" spans="1:15" ht="14.4" x14ac:dyDescent="0.25">
      <c r="A13" s="12" t="str">
        <f t="shared" si="0"/>
        <v>30Leshae Itzstein Asharley Valentino</v>
      </c>
      <c r="B13" s="345">
        <v>30</v>
      </c>
      <c r="C13" s="341" t="s">
        <v>527</v>
      </c>
      <c r="D13" s="342" t="s">
        <v>528</v>
      </c>
      <c r="E13" s="343"/>
      <c r="F13" s="344"/>
      <c r="G13" s="343">
        <v>0</v>
      </c>
      <c r="H13" s="345"/>
      <c r="I13" s="346"/>
      <c r="J13" s="347"/>
      <c r="K13" s="348">
        <v>1</v>
      </c>
      <c r="L13" s="18">
        <f t="shared" si="1"/>
        <v>7</v>
      </c>
      <c r="M13" s="59">
        <f>SUM(L13+$M$5)</f>
        <v>7</v>
      </c>
    </row>
    <row r="14" spans="1:15" ht="14.4" x14ac:dyDescent="0.25">
      <c r="A14" s="12" t="str">
        <f t="shared" si="0"/>
        <v>30Jye GossageWindsong Joseph</v>
      </c>
      <c r="B14" s="345">
        <v>30</v>
      </c>
      <c r="C14" s="341" t="s">
        <v>139</v>
      </c>
      <c r="D14" s="342" t="s">
        <v>140</v>
      </c>
      <c r="E14" s="343"/>
      <c r="F14" s="344"/>
      <c r="G14" s="343">
        <v>0</v>
      </c>
      <c r="H14" s="345"/>
      <c r="I14" s="346"/>
      <c r="J14" s="347"/>
      <c r="K14" s="348">
        <v>4</v>
      </c>
      <c r="L14" s="18">
        <f t="shared" si="1"/>
        <v>4</v>
      </c>
      <c r="M14" s="59">
        <f>SUM(L14+$M$5)</f>
        <v>4</v>
      </c>
    </row>
    <row r="15" spans="1:15" ht="14.4" x14ac:dyDescent="0.25">
      <c r="A15" s="12" t="str">
        <f t="shared" si="0"/>
        <v>30Sage WiggersMilo</v>
      </c>
      <c r="B15" s="345">
        <v>30</v>
      </c>
      <c r="C15" s="341" t="s">
        <v>529</v>
      </c>
      <c r="D15" s="342" t="s">
        <v>530</v>
      </c>
      <c r="E15" s="343"/>
      <c r="F15" s="344"/>
      <c r="G15" s="343" t="s">
        <v>361</v>
      </c>
      <c r="H15" s="345"/>
      <c r="I15" s="346"/>
      <c r="J15" s="347"/>
      <c r="K15" s="348" t="s">
        <v>361</v>
      </c>
      <c r="L15" s="18">
        <v>0</v>
      </c>
      <c r="M15" s="59">
        <v>0</v>
      </c>
    </row>
    <row r="16" spans="1:15" ht="14.4" x14ac:dyDescent="0.25">
      <c r="A16" s="12" t="str">
        <f t="shared" si="0"/>
        <v>30Bayleigh TielemaArt In Your Face</v>
      </c>
      <c r="B16" s="345">
        <v>30</v>
      </c>
      <c r="C16" s="341" t="s">
        <v>531</v>
      </c>
      <c r="D16" s="342" t="s">
        <v>593</v>
      </c>
      <c r="E16" s="343"/>
      <c r="F16" s="344"/>
      <c r="G16" s="343" t="s">
        <v>361</v>
      </c>
      <c r="H16" s="345"/>
      <c r="I16" s="346"/>
      <c r="J16" s="347"/>
      <c r="K16" s="348" t="s">
        <v>361</v>
      </c>
      <c r="L16" s="18">
        <v>0</v>
      </c>
      <c r="M16" s="59">
        <v>0</v>
      </c>
    </row>
    <row r="17" spans="1:13" ht="14.4" x14ac:dyDescent="0.25">
      <c r="A17" s="12" t="str">
        <f t="shared" si="0"/>
        <v>30Trinity Price Cullens Kid</v>
      </c>
      <c r="B17" s="345">
        <v>30</v>
      </c>
      <c r="C17" s="341" t="s">
        <v>532</v>
      </c>
      <c r="D17" s="342" t="s">
        <v>594</v>
      </c>
      <c r="E17" s="343"/>
      <c r="F17" s="344"/>
      <c r="G17" s="343">
        <v>0</v>
      </c>
      <c r="H17" s="345"/>
      <c r="I17" s="346"/>
      <c r="J17" s="347"/>
      <c r="K17" s="348">
        <v>3</v>
      </c>
      <c r="L17" s="18">
        <f t="shared" si="1"/>
        <v>5</v>
      </c>
      <c r="M17" s="59">
        <f>SUM(L17+$M$5)</f>
        <v>5</v>
      </c>
    </row>
    <row r="18" spans="1:13" ht="14.4" x14ac:dyDescent="0.25">
      <c r="A18" s="12" t="str">
        <f t="shared" si="0"/>
        <v>Class 10A 45 cm (11 under)</v>
      </c>
      <c r="B18" s="350" t="s">
        <v>533</v>
      </c>
      <c r="C18" s="341"/>
      <c r="D18" s="342" t="s">
        <v>19</v>
      </c>
      <c r="E18" s="343"/>
      <c r="F18" s="344"/>
      <c r="G18" s="343"/>
      <c r="H18" s="345"/>
      <c r="I18" s="346"/>
      <c r="J18" s="347"/>
      <c r="K18" s="348"/>
      <c r="L18" s="18"/>
      <c r="M18" s="59"/>
    </row>
    <row r="19" spans="1:13" ht="14.4" x14ac:dyDescent="0.25">
      <c r="A19" s="12" t="str">
        <f t="shared" si="0"/>
        <v>45Ava Stephens Shilo</v>
      </c>
      <c r="B19" s="345">
        <v>45</v>
      </c>
      <c r="C19" s="341" t="s">
        <v>534</v>
      </c>
      <c r="D19" s="342" t="s">
        <v>165</v>
      </c>
      <c r="E19" s="343"/>
      <c r="F19" s="344"/>
      <c r="G19" s="343"/>
      <c r="H19" s="345"/>
      <c r="I19" s="346"/>
      <c r="J19" s="347"/>
      <c r="K19" s="348" t="s">
        <v>361</v>
      </c>
      <c r="L19" s="18">
        <v>0</v>
      </c>
      <c r="M19" s="59">
        <v>0</v>
      </c>
    </row>
    <row r="20" spans="1:13" ht="14.4" x14ac:dyDescent="0.25">
      <c r="A20" s="12" t="str">
        <f t="shared" si="0"/>
        <v>45Ava BowlesKazwood Park Love Always</v>
      </c>
      <c r="B20" s="345">
        <v>45</v>
      </c>
      <c r="C20" s="341" t="s">
        <v>304</v>
      </c>
      <c r="D20" s="342" t="s">
        <v>305</v>
      </c>
      <c r="E20" s="343"/>
      <c r="F20" s="344"/>
      <c r="G20" s="343">
        <v>0</v>
      </c>
      <c r="H20" s="345"/>
      <c r="I20" s="346"/>
      <c r="J20" s="347"/>
      <c r="K20" s="348">
        <v>2</v>
      </c>
      <c r="L20" s="18">
        <f t="shared" si="1"/>
        <v>6</v>
      </c>
      <c r="M20" s="59">
        <f>SUM(L20+$M$5)</f>
        <v>6</v>
      </c>
    </row>
    <row r="21" spans="1:13" ht="14.4" x14ac:dyDescent="0.25">
      <c r="A21" s="12" t="str">
        <f t="shared" si="0"/>
        <v>45Belle FergusonSt Claire'S Firefly</v>
      </c>
      <c r="B21" s="345">
        <v>45</v>
      </c>
      <c r="C21" s="341" t="s">
        <v>471</v>
      </c>
      <c r="D21" s="342" t="s">
        <v>595</v>
      </c>
      <c r="E21" s="343"/>
      <c r="F21" s="344"/>
      <c r="G21" s="343" t="s">
        <v>361</v>
      </c>
      <c r="H21" s="345"/>
      <c r="I21" s="346"/>
      <c r="J21" s="347"/>
      <c r="K21" s="348" t="s">
        <v>361</v>
      </c>
      <c r="L21" s="18">
        <v>0</v>
      </c>
      <c r="M21" s="59">
        <v>0</v>
      </c>
    </row>
    <row r="22" spans="1:13" ht="14.4" x14ac:dyDescent="0.25">
      <c r="A22" s="12" t="str">
        <f t="shared" si="0"/>
        <v>45Holly Ferguson Windal Park Pixie Magic</v>
      </c>
      <c r="B22" s="345">
        <v>45</v>
      </c>
      <c r="C22" s="341" t="s">
        <v>535</v>
      </c>
      <c r="D22" s="342" t="s">
        <v>596</v>
      </c>
      <c r="E22" s="343"/>
      <c r="F22" s="344"/>
      <c r="G22" s="343" t="s">
        <v>361</v>
      </c>
      <c r="H22" s="345"/>
      <c r="I22" s="346"/>
      <c r="J22" s="347"/>
      <c r="K22" s="348" t="s">
        <v>361</v>
      </c>
      <c r="L22" s="18">
        <v>0</v>
      </c>
      <c r="M22" s="59">
        <v>0</v>
      </c>
    </row>
    <row r="23" spans="1:13" ht="14.4" x14ac:dyDescent="0.25">
      <c r="A23" s="12" t="str">
        <f t="shared" si="0"/>
        <v>45Olivia StephensCimmeron Pocket Rocket</v>
      </c>
      <c r="B23" s="345">
        <v>45</v>
      </c>
      <c r="C23" s="341" t="s">
        <v>146</v>
      </c>
      <c r="D23" s="342" t="s">
        <v>147</v>
      </c>
      <c r="E23" s="343"/>
      <c r="F23" s="344"/>
      <c r="G23" s="343">
        <v>0</v>
      </c>
      <c r="H23" s="345"/>
      <c r="I23" s="346"/>
      <c r="J23" s="347"/>
      <c r="K23" s="348">
        <v>1</v>
      </c>
      <c r="L23" s="18">
        <f t="shared" si="1"/>
        <v>7</v>
      </c>
      <c r="M23" s="59">
        <f>SUM(L23+$M$5)</f>
        <v>7</v>
      </c>
    </row>
    <row r="24" spans="1:13" ht="14.4" x14ac:dyDescent="0.25">
      <c r="A24" s="12" t="str">
        <f t="shared" si="0"/>
        <v>45Lucy Fosdike Smokey Bandit</v>
      </c>
      <c r="B24" s="345">
        <v>45</v>
      </c>
      <c r="C24" s="341" t="s">
        <v>536</v>
      </c>
      <c r="D24" s="342" t="s">
        <v>537</v>
      </c>
      <c r="E24" s="343"/>
      <c r="F24" s="344"/>
      <c r="G24" s="343" t="s">
        <v>361</v>
      </c>
      <c r="H24" s="345"/>
      <c r="I24" s="346"/>
      <c r="J24" s="347"/>
      <c r="K24" s="348" t="s">
        <v>361</v>
      </c>
      <c r="L24" s="18">
        <v>0</v>
      </c>
      <c r="M24" s="59">
        <v>0</v>
      </c>
    </row>
    <row r="25" spans="1:13" ht="14.4" x14ac:dyDescent="0.25">
      <c r="A25" s="12" t="str">
        <f t="shared" si="0"/>
        <v>45Ebony CardiliniStorm</v>
      </c>
      <c r="B25" s="345">
        <v>45</v>
      </c>
      <c r="C25" s="341" t="s">
        <v>538</v>
      </c>
      <c r="D25" s="342" t="s">
        <v>597</v>
      </c>
      <c r="E25" s="343"/>
      <c r="F25" s="344"/>
      <c r="G25" s="343" t="s">
        <v>361</v>
      </c>
      <c r="H25" s="345"/>
      <c r="I25" s="346"/>
      <c r="J25" s="347"/>
      <c r="K25" s="348" t="s">
        <v>361</v>
      </c>
      <c r="L25" s="18">
        <v>0</v>
      </c>
      <c r="M25" s="59">
        <v>0</v>
      </c>
    </row>
    <row r="26" spans="1:13" ht="14.4" x14ac:dyDescent="0.25">
      <c r="A26" s="12" t="str">
        <f t="shared" si="0"/>
        <v>45Mia StephensHolland Park Geneva</v>
      </c>
      <c r="B26" s="345">
        <v>45</v>
      </c>
      <c r="C26" s="341" t="s">
        <v>143</v>
      </c>
      <c r="D26" s="342" t="s">
        <v>144</v>
      </c>
      <c r="E26" s="343"/>
      <c r="F26" s="344"/>
      <c r="G26" s="343">
        <v>8</v>
      </c>
      <c r="H26" s="345"/>
      <c r="I26" s="346"/>
      <c r="J26" s="347"/>
      <c r="K26" s="348">
        <v>3</v>
      </c>
      <c r="L26" s="18">
        <f t="shared" si="1"/>
        <v>5</v>
      </c>
      <c r="M26" s="59">
        <f>SUM(L26+$M$5)</f>
        <v>5</v>
      </c>
    </row>
    <row r="27" spans="1:13" ht="14.4" x14ac:dyDescent="0.25">
      <c r="A27" s="12" t="str">
        <f t="shared" si="0"/>
        <v>45Haven DickinsonRainbow Downs Samhain</v>
      </c>
      <c r="B27" s="345">
        <v>45</v>
      </c>
      <c r="C27" s="341" t="s">
        <v>539</v>
      </c>
      <c r="D27" s="342" t="s">
        <v>540</v>
      </c>
      <c r="E27" s="343"/>
      <c r="F27" s="344"/>
      <c r="G27" s="343">
        <v>41.2</v>
      </c>
      <c r="H27" s="345"/>
      <c r="I27" s="346"/>
      <c r="J27" s="347"/>
      <c r="K27" s="348">
        <v>4</v>
      </c>
      <c r="L27" s="18">
        <f t="shared" si="1"/>
        <v>4</v>
      </c>
      <c r="M27" s="59">
        <f>SUM(L27+$M$5)</f>
        <v>4</v>
      </c>
    </row>
    <row r="28" spans="1:13" ht="14.4" x14ac:dyDescent="0.25">
      <c r="A28" s="12" t="str">
        <f t="shared" si="0"/>
        <v>Class 10 B (12 &amp; over)</v>
      </c>
      <c r="B28" s="350" t="s">
        <v>541</v>
      </c>
      <c r="C28" s="341"/>
      <c r="D28" s="342" t="s">
        <v>19</v>
      </c>
      <c r="E28" s="343"/>
      <c r="F28" s="344"/>
      <c r="G28" s="343"/>
      <c r="H28" s="345"/>
      <c r="I28" s="346"/>
      <c r="J28" s="347"/>
      <c r="K28" s="348"/>
      <c r="L28" s="18">
        <f t="shared" si="1"/>
        <v>0</v>
      </c>
      <c r="M28" s="59"/>
    </row>
    <row r="29" spans="1:13" ht="14.4" x14ac:dyDescent="0.25">
      <c r="A29" s="12" t="str">
        <f t="shared" si="0"/>
        <v>45Hadlee BaldacchinoMira Makin Waves</v>
      </c>
      <c r="B29" s="345">
        <v>45</v>
      </c>
      <c r="C29" s="341" t="s">
        <v>542</v>
      </c>
      <c r="D29" s="342" t="s">
        <v>598</v>
      </c>
      <c r="E29" s="343"/>
      <c r="F29" s="344"/>
      <c r="G29" s="343" t="s">
        <v>361</v>
      </c>
      <c r="H29" s="345"/>
      <c r="I29" s="346"/>
      <c r="J29" s="347"/>
      <c r="K29" s="348" t="s">
        <v>361</v>
      </c>
      <c r="L29" s="18">
        <f t="shared" si="1"/>
        <v>1</v>
      </c>
      <c r="M29" s="59">
        <f>SUM(L29+$M$5)</f>
        <v>1</v>
      </c>
    </row>
    <row r="30" spans="1:13" ht="14.4" x14ac:dyDescent="0.25">
      <c r="A30" s="12" t="str">
        <f t="shared" si="0"/>
        <v>45Caitlyn Duncan Powderbark Eireann</v>
      </c>
      <c r="B30" s="345">
        <v>45</v>
      </c>
      <c r="C30" s="341" t="s">
        <v>543</v>
      </c>
      <c r="D30" s="342" t="s">
        <v>544</v>
      </c>
      <c r="E30" s="343"/>
      <c r="F30" s="344"/>
      <c r="G30" s="343">
        <v>18</v>
      </c>
      <c r="H30" s="345"/>
      <c r="I30" s="346"/>
      <c r="J30" s="347"/>
      <c r="K30" s="348">
        <v>3</v>
      </c>
      <c r="L30" s="18">
        <f t="shared" si="1"/>
        <v>5</v>
      </c>
      <c r="M30" s="59">
        <f>SUM(L30+$M$5)</f>
        <v>5</v>
      </c>
    </row>
    <row r="31" spans="1:13" ht="14.4" x14ac:dyDescent="0.25">
      <c r="A31" s="12" t="str">
        <f t="shared" si="0"/>
        <v>45Ava GleesonClassy Diva</v>
      </c>
      <c r="B31" s="345">
        <v>45</v>
      </c>
      <c r="C31" s="341" t="s">
        <v>545</v>
      </c>
      <c r="D31" s="342" t="s">
        <v>599</v>
      </c>
      <c r="E31" s="343"/>
      <c r="F31" s="344"/>
      <c r="G31" s="343">
        <v>6</v>
      </c>
      <c r="H31" s="345"/>
      <c r="I31" s="346"/>
      <c r="J31" s="347"/>
      <c r="K31" s="348">
        <v>2</v>
      </c>
      <c r="L31" s="18">
        <f t="shared" si="1"/>
        <v>6</v>
      </c>
      <c r="M31" s="59">
        <f>SUM(L31+$M$5)</f>
        <v>6</v>
      </c>
    </row>
    <row r="32" spans="1:13" ht="14.4" x14ac:dyDescent="0.25">
      <c r="A32" s="12" t="str">
        <f t="shared" si="0"/>
        <v>45Aleska WearneBertie De Lux</v>
      </c>
      <c r="B32" s="345">
        <v>45</v>
      </c>
      <c r="C32" s="341" t="s">
        <v>168</v>
      </c>
      <c r="D32" s="342" t="s">
        <v>600</v>
      </c>
      <c r="E32" s="343"/>
      <c r="F32" s="344"/>
      <c r="G32" s="343" t="s">
        <v>361</v>
      </c>
      <c r="H32" s="345"/>
      <c r="I32" s="346"/>
      <c r="J32" s="347"/>
      <c r="K32" s="348" t="s">
        <v>361</v>
      </c>
      <c r="L32" s="18">
        <v>0</v>
      </c>
      <c r="M32" s="59">
        <v>0</v>
      </c>
    </row>
    <row r="33" spans="1:13" ht="14.4" x14ac:dyDescent="0.25">
      <c r="A33" s="12" t="str">
        <f t="shared" si="0"/>
        <v>45Ella AtwellKarma Park Tops Delight</v>
      </c>
      <c r="B33" s="345">
        <v>45</v>
      </c>
      <c r="C33" s="341" t="s">
        <v>546</v>
      </c>
      <c r="D33" s="342" t="s">
        <v>601</v>
      </c>
      <c r="E33" s="343"/>
      <c r="F33" s="344"/>
      <c r="G33" s="343" t="s">
        <v>361</v>
      </c>
      <c r="H33" s="345"/>
      <c r="I33" s="346"/>
      <c r="J33" s="347"/>
      <c r="K33" s="348" t="s">
        <v>361</v>
      </c>
      <c r="L33" s="18">
        <v>0</v>
      </c>
      <c r="M33" s="59">
        <v>0</v>
      </c>
    </row>
    <row r="34" spans="1:13" ht="14.4" x14ac:dyDescent="0.25">
      <c r="A34" s="12" t="str">
        <f t="shared" si="0"/>
        <v>45Makayla Ryan Swift Mirage</v>
      </c>
      <c r="B34" s="345">
        <v>45</v>
      </c>
      <c r="C34" s="341" t="s">
        <v>547</v>
      </c>
      <c r="D34" s="342" t="s">
        <v>486</v>
      </c>
      <c r="E34" s="343"/>
      <c r="F34" s="344"/>
      <c r="G34" s="343">
        <v>4.4000000000000004</v>
      </c>
      <c r="H34" s="345"/>
      <c r="I34" s="346"/>
      <c r="J34" s="347"/>
      <c r="K34" s="348">
        <v>1</v>
      </c>
      <c r="L34" s="18">
        <f t="shared" si="1"/>
        <v>7</v>
      </c>
      <c r="M34" s="59">
        <f>SUM(L34+$M$5)</f>
        <v>7</v>
      </c>
    </row>
    <row r="35" spans="1:13" ht="14.4" x14ac:dyDescent="0.25">
      <c r="A35" s="12" t="str">
        <f t="shared" si="0"/>
        <v xml:space="preserve">Class 6 PC 80cm </v>
      </c>
      <c r="B35" s="350" t="s">
        <v>548</v>
      </c>
      <c r="C35" s="341"/>
      <c r="D35" s="342" t="s">
        <v>19</v>
      </c>
      <c r="E35" s="343"/>
      <c r="F35" s="344"/>
      <c r="G35" s="343"/>
      <c r="H35" s="345"/>
      <c r="I35" s="346"/>
      <c r="J35" s="347"/>
      <c r="K35" s="348"/>
      <c r="L35" s="18">
        <f t="shared" si="1"/>
        <v>0</v>
      </c>
      <c r="M35" s="59"/>
    </row>
    <row r="36" spans="1:13" ht="14.4" x14ac:dyDescent="0.25">
      <c r="A36" s="12" t="str">
        <f t="shared" si="0"/>
        <v>80Zara OfficerGwynnellie Downs Bonnie Brae</v>
      </c>
      <c r="B36" s="345">
        <v>80</v>
      </c>
      <c r="C36" s="341" t="s">
        <v>310</v>
      </c>
      <c r="D36" s="342" t="s">
        <v>314</v>
      </c>
      <c r="E36" s="343"/>
      <c r="F36" s="342"/>
      <c r="G36" s="346"/>
      <c r="H36" s="345"/>
      <c r="I36" s="343">
        <v>3.2</v>
      </c>
      <c r="J36" s="347"/>
      <c r="K36" s="348">
        <v>2</v>
      </c>
      <c r="L36" s="18">
        <f t="shared" si="1"/>
        <v>6</v>
      </c>
      <c r="M36" s="59">
        <f>SUM(L36+$M$5)</f>
        <v>6</v>
      </c>
    </row>
    <row r="37" spans="1:13" ht="14.4" x14ac:dyDescent="0.25">
      <c r="A37" s="12" t="str">
        <f t="shared" si="0"/>
        <v>80Tanaya PustkuchenSecret Mojito</v>
      </c>
      <c r="B37" s="345">
        <v>80</v>
      </c>
      <c r="C37" s="341" t="s">
        <v>374</v>
      </c>
      <c r="D37" s="342" t="s">
        <v>396</v>
      </c>
      <c r="E37" s="343"/>
      <c r="F37" s="342"/>
      <c r="G37" s="346"/>
      <c r="H37" s="345"/>
      <c r="I37" s="343">
        <v>13.2</v>
      </c>
      <c r="J37" s="347"/>
      <c r="K37" s="348">
        <v>4</v>
      </c>
      <c r="L37" s="18">
        <f t="shared" si="1"/>
        <v>4</v>
      </c>
      <c r="M37" s="59">
        <f>SUM(L37+$M$5)</f>
        <v>4</v>
      </c>
    </row>
    <row r="38" spans="1:13" ht="14.4" x14ac:dyDescent="0.25">
      <c r="A38" s="12" t="str">
        <f t="shared" ref="A38:A69" si="2">CONCATENATE(B38,C38,D38)</f>
        <v>80Miey GossageKarma Park Barilla Bay</v>
      </c>
      <c r="B38" s="345">
        <v>80</v>
      </c>
      <c r="C38" s="341" t="s">
        <v>549</v>
      </c>
      <c r="D38" s="342" t="s">
        <v>550</v>
      </c>
      <c r="E38" s="343"/>
      <c r="F38" s="342"/>
      <c r="G38" s="346"/>
      <c r="H38" s="345"/>
      <c r="I38" s="343" t="s">
        <v>361</v>
      </c>
      <c r="J38" s="347"/>
      <c r="K38" s="348" t="s">
        <v>361</v>
      </c>
      <c r="L38" s="18">
        <v>0</v>
      </c>
      <c r="M38" s="59">
        <v>0</v>
      </c>
    </row>
    <row r="39" spans="1:13" ht="14.4" x14ac:dyDescent="0.25">
      <c r="A39" s="12" t="str">
        <f t="shared" si="2"/>
        <v>80India CurtainBrayside Blackjack</v>
      </c>
      <c r="B39" s="345">
        <v>80</v>
      </c>
      <c r="C39" s="341" t="s">
        <v>551</v>
      </c>
      <c r="D39" s="342" t="s">
        <v>442</v>
      </c>
      <c r="E39" s="343"/>
      <c r="F39" s="342"/>
      <c r="G39" s="346"/>
      <c r="H39" s="345"/>
      <c r="I39" s="343">
        <v>16.8</v>
      </c>
      <c r="J39" s="347"/>
      <c r="K39" s="348">
        <v>5</v>
      </c>
      <c r="L39" s="18">
        <f t="shared" si="1"/>
        <v>3</v>
      </c>
      <c r="M39" s="59">
        <f>SUM(L39+$M$5)</f>
        <v>3</v>
      </c>
    </row>
    <row r="40" spans="1:13" ht="14.4" x14ac:dyDescent="0.25">
      <c r="A40" s="12" t="str">
        <f t="shared" si="2"/>
        <v>80Celeste CasottiAlahambra Milk And Honey</v>
      </c>
      <c r="B40" s="345">
        <v>80</v>
      </c>
      <c r="C40" s="341" t="s">
        <v>552</v>
      </c>
      <c r="D40" s="342" t="s">
        <v>602</v>
      </c>
      <c r="E40" s="343"/>
      <c r="F40" s="342"/>
      <c r="G40" s="346"/>
      <c r="H40" s="345"/>
      <c r="I40" s="343" t="s">
        <v>361</v>
      </c>
      <c r="J40" s="347"/>
      <c r="K40" s="348" t="s">
        <v>361</v>
      </c>
      <c r="L40" s="18">
        <v>0</v>
      </c>
      <c r="M40" s="59">
        <v>0</v>
      </c>
    </row>
    <row r="41" spans="1:13" ht="14.4" x14ac:dyDescent="0.25">
      <c r="A41" s="12" t="str">
        <f t="shared" si="2"/>
        <v>80Madison Kain Pc Sonic</v>
      </c>
      <c r="B41" s="345">
        <v>80</v>
      </c>
      <c r="C41" s="341" t="s">
        <v>553</v>
      </c>
      <c r="D41" s="342" t="s">
        <v>603</v>
      </c>
      <c r="E41" s="343"/>
      <c r="F41" s="342"/>
      <c r="G41" s="346"/>
      <c r="H41" s="345"/>
      <c r="I41" s="343">
        <v>4</v>
      </c>
      <c r="J41" s="347"/>
      <c r="K41" s="348">
        <v>3</v>
      </c>
      <c r="L41" s="18">
        <f t="shared" si="1"/>
        <v>5</v>
      </c>
      <c r="M41" s="59">
        <f>SUM(L41+$M$5)</f>
        <v>5</v>
      </c>
    </row>
    <row r="42" spans="1:13" ht="14.4" x14ac:dyDescent="0.25">
      <c r="A42" s="12" t="str">
        <f t="shared" si="2"/>
        <v>80Pippa Black Trapalanda Downs Pegasus</v>
      </c>
      <c r="B42" s="345">
        <v>80</v>
      </c>
      <c r="C42" s="341" t="s">
        <v>554</v>
      </c>
      <c r="D42" s="342" t="s">
        <v>336</v>
      </c>
      <c r="E42" s="343"/>
      <c r="F42" s="342"/>
      <c r="G42" s="346"/>
      <c r="H42" s="345"/>
      <c r="I42" s="343">
        <v>0</v>
      </c>
      <c r="J42" s="347"/>
      <c r="K42" s="348">
        <v>1</v>
      </c>
      <c r="L42" s="18">
        <f t="shared" si="1"/>
        <v>7</v>
      </c>
      <c r="M42" s="59">
        <f>SUM(L42+$M$5)</f>
        <v>7</v>
      </c>
    </row>
    <row r="43" spans="1:13" ht="14.4" x14ac:dyDescent="0.25">
      <c r="A43" s="12" t="str">
        <f t="shared" si="2"/>
        <v>80Stella Brown Brayside Forever After</v>
      </c>
      <c r="B43" s="345">
        <v>80</v>
      </c>
      <c r="C43" s="341" t="s">
        <v>555</v>
      </c>
      <c r="D43" s="342" t="s">
        <v>604</v>
      </c>
      <c r="E43" s="343"/>
      <c r="F43" s="342"/>
      <c r="G43" s="346"/>
      <c r="H43" s="345"/>
      <c r="I43" s="343">
        <v>17.2</v>
      </c>
      <c r="J43" s="347"/>
      <c r="K43" s="348">
        <v>6</v>
      </c>
      <c r="L43" s="18">
        <f t="shared" si="1"/>
        <v>2</v>
      </c>
      <c r="M43" s="59">
        <f>SUM(L43+$M$5)</f>
        <v>2</v>
      </c>
    </row>
    <row r="44" spans="1:13" ht="14.4" x14ac:dyDescent="0.25">
      <c r="A44" s="12" t="str">
        <f t="shared" si="2"/>
        <v>80Charlotte Miller Kings Town Maggie Mai</v>
      </c>
      <c r="B44" s="345">
        <v>80</v>
      </c>
      <c r="C44" s="341" t="s">
        <v>556</v>
      </c>
      <c r="D44" s="342" t="s">
        <v>163</v>
      </c>
      <c r="E44" s="343"/>
      <c r="F44" s="342"/>
      <c r="G44" s="346"/>
      <c r="H44" s="345"/>
      <c r="I44" s="343" t="s">
        <v>361</v>
      </c>
      <c r="J44" s="347"/>
      <c r="K44" s="348" t="s">
        <v>361</v>
      </c>
      <c r="L44" s="18">
        <v>0</v>
      </c>
      <c r="M44" s="59">
        <v>0</v>
      </c>
    </row>
    <row r="45" spans="1:13" ht="14.4" x14ac:dyDescent="0.25">
      <c r="A45" s="12" t="str">
        <f t="shared" si="2"/>
        <v>80Demii-leigh Stringer Overflowing</v>
      </c>
      <c r="B45" s="345">
        <v>80</v>
      </c>
      <c r="C45" s="341" t="s">
        <v>557</v>
      </c>
      <c r="D45" s="342" t="s">
        <v>605</v>
      </c>
      <c r="E45" s="343"/>
      <c r="F45" s="342"/>
      <c r="G45" s="346"/>
      <c r="H45" s="345"/>
      <c r="I45" s="343" t="s">
        <v>361</v>
      </c>
      <c r="J45" s="347"/>
      <c r="K45" s="348" t="s">
        <v>361</v>
      </c>
      <c r="L45" s="18">
        <v>0</v>
      </c>
    </row>
    <row r="46" spans="1:13" ht="14.4" x14ac:dyDescent="0.25">
      <c r="A46" s="12" t="str">
        <f t="shared" si="2"/>
        <v>80Imogen MurrayCivil Rights</v>
      </c>
      <c r="B46" s="345">
        <v>80</v>
      </c>
      <c r="C46" s="341" t="s">
        <v>558</v>
      </c>
      <c r="D46" s="342" t="s">
        <v>606</v>
      </c>
      <c r="E46" s="343"/>
      <c r="F46" s="342"/>
      <c r="G46" s="346"/>
      <c r="H46" s="345"/>
      <c r="I46" s="343">
        <v>22.4</v>
      </c>
      <c r="J46" s="347"/>
      <c r="K46" s="348" t="s">
        <v>559</v>
      </c>
      <c r="L46" s="18">
        <f t="shared" si="1"/>
        <v>1</v>
      </c>
      <c r="M46" s="59">
        <v>0</v>
      </c>
    </row>
    <row r="47" spans="1:13" ht="14.4" x14ac:dyDescent="0.25">
      <c r="A47" s="12" t="str">
        <f t="shared" si="2"/>
        <v xml:space="preserve">Class 4 - Pony Club 95cm </v>
      </c>
      <c r="B47" s="350" t="s">
        <v>560</v>
      </c>
      <c r="C47" s="341"/>
      <c r="D47" s="341" t="s">
        <v>19</v>
      </c>
      <c r="E47" s="346"/>
      <c r="F47" s="341"/>
      <c r="G47" s="346"/>
      <c r="H47" s="346"/>
      <c r="I47" s="346"/>
      <c r="J47" s="346"/>
      <c r="K47" s="346"/>
      <c r="L47" s="18"/>
      <c r="M47" s="59"/>
    </row>
    <row r="48" spans="1:13" ht="14.4" x14ac:dyDescent="0.25">
      <c r="A48" s="12" t="str">
        <f t="shared" si="2"/>
        <v>95Grace JohnsonSolar Medal</v>
      </c>
      <c r="B48" s="345">
        <v>95</v>
      </c>
      <c r="C48" s="341" t="s">
        <v>389</v>
      </c>
      <c r="D48" s="341" t="s">
        <v>238</v>
      </c>
      <c r="E48" s="346"/>
      <c r="F48" s="341"/>
      <c r="G48" s="346"/>
      <c r="H48" s="346"/>
      <c r="I48" s="346"/>
      <c r="J48" s="346">
        <v>33.6</v>
      </c>
      <c r="K48" s="346">
        <v>2</v>
      </c>
      <c r="L48" s="18">
        <f t="shared" ref="L48:L61" si="3">IF(K48=1,7,IF(K48=2,6,IF(K48=3,5,IF(K48=4,4,IF(K48=5,3,IF(K48=6,2,IF(K48&gt;=6,1,0)))))))</f>
        <v>6</v>
      </c>
      <c r="M48" s="59">
        <f>SUM(L48+$M$5)</f>
        <v>6</v>
      </c>
    </row>
    <row r="49" spans="1:13" ht="14.4" x14ac:dyDescent="0.25">
      <c r="A49" s="12" t="str">
        <f t="shared" si="2"/>
        <v>95Lahnee PozzebonSkippin Time</v>
      </c>
      <c r="B49" s="345">
        <v>95</v>
      </c>
      <c r="C49" s="341" t="s">
        <v>346</v>
      </c>
      <c r="D49" s="341" t="s">
        <v>561</v>
      </c>
      <c r="E49" s="346"/>
      <c r="F49" s="341"/>
      <c r="G49" s="346"/>
      <c r="H49" s="346"/>
      <c r="I49" s="346"/>
      <c r="J49" s="346">
        <v>30.4</v>
      </c>
      <c r="K49" s="346">
        <v>1</v>
      </c>
      <c r="L49" s="18">
        <f t="shared" si="3"/>
        <v>7</v>
      </c>
      <c r="M49" s="59">
        <f>SUM(L49+$M$5)</f>
        <v>7</v>
      </c>
    </row>
    <row r="50" spans="1:13" ht="14.4" x14ac:dyDescent="0.25">
      <c r="A50" s="12" t="str">
        <f t="shared" si="2"/>
        <v>95Celeste WhittakerNatural Luck</v>
      </c>
      <c r="B50" s="345">
        <v>95</v>
      </c>
      <c r="C50" s="341" t="s">
        <v>562</v>
      </c>
      <c r="D50" s="341" t="s">
        <v>607</v>
      </c>
      <c r="E50" s="346"/>
      <c r="F50" s="341"/>
      <c r="G50" s="346"/>
      <c r="H50" s="346"/>
      <c r="I50" s="346"/>
      <c r="J50" s="346" t="s">
        <v>361</v>
      </c>
      <c r="K50" s="346" t="s">
        <v>361</v>
      </c>
      <c r="L50" s="18">
        <f t="shared" si="3"/>
        <v>1</v>
      </c>
      <c r="M50" s="59">
        <f>SUM(L50+$M$5)</f>
        <v>1</v>
      </c>
    </row>
    <row r="51" spans="1:13" ht="14.4" x14ac:dyDescent="0.25">
      <c r="A51" s="12" t="str">
        <f t="shared" si="2"/>
        <v xml:space="preserve">Class 8A - 65 cm </v>
      </c>
      <c r="B51" s="350" t="s">
        <v>563</v>
      </c>
      <c r="C51" s="341"/>
      <c r="D51" s="341" t="s">
        <v>19</v>
      </c>
      <c r="E51" s="346"/>
      <c r="F51" s="341"/>
      <c r="G51" s="346"/>
      <c r="H51" s="346"/>
      <c r="I51" s="346"/>
      <c r="J51" s="346"/>
      <c r="K51" s="346"/>
      <c r="L51" s="18"/>
      <c r="M51" s="59"/>
    </row>
    <row r="52" spans="1:13" ht="14.4" x14ac:dyDescent="0.25">
      <c r="A52" s="12" t="str">
        <f t="shared" si="2"/>
        <v>65Sophie IkenushiHappyvale Flynn Ryder</v>
      </c>
      <c r="B52" s="345">
        <v>65</v>
      </c>
      <c r="C52" s="341" t="s">
        <v>187</v>
      </c>
      <c r="D52" s="341" t="s">
        <v>564</v>
      </c>
      <c r="E52" s="346"/>
      <c r="F52" s="341"/>
      <c r="G52" s="346"/>
      <c r="H52" s="346">
        <v>0</v>
      </c>
      <c r="I52" s="346"/>
      <c r="J52" s="346"/>
      <c r="K52" s="346">
        <v>4</v>
      </c>
      <c r="L52" s="18">
        <f t="shared" si="3"/>
        <v>4</v>
      </c>
      <c r="M52" s="59">
        <f>SUM(L52+$M$5)</f>
        <v>4</v>
      </c>
    </row>
    <row r="53" spans="1:13" ht="14.4" x14ac:dyDescent="0.25">
      <c r="A53" s="12" t="str">
        <f t="shared" si="2"/>
        <v>65Olivia ReedSensational Sinny</v>
      </c>
      <c r="B53" s="345">
        <v>65</v>
      </c>
      <c r="C53" s="341" t="s">
        <v>565</v>
      </c>
      <c r="D53" s="341" t="s">
        <v>324</v>
      </c>
      <c r="E53" s="346"/>
      <c r="F53" s="341"/>
      <c r="G53" s="346"/>
      <c r="H53" s="346">
        <v>11.2</v>
      </c>
      <c r="I53" s="346"/>
      <c r="J53" s="346"/>
      <c r="K53" s="346" t="s">
        <v>559</v>
      </c>
      <c r="L53" s="18">
        <v>0</v>
      </c>
      <c r="M53" s="59">
        <v>0</v>
      </c>
    </row>
    <row r="54" spans="1:13" ht="14.4" x14ac:dyDescent="0.25">
      <c r="A54" s="12" t="str">
        <f t="shared" si="2"/>
        <v>65Elaria AtheisWildwood Beyond Paradise</v>
      </c>
      <c r="B54" s="345">
        <v>65</v>
      </c>
      <c r="C54" s="341" t="s">
        <v>255</v>
      </c>
      <c r="D54" s="341" t="s">
        <v>256</v>
      </c>
      <c r="E54" s="346"/>
      <c r="F54" s="341"/>
      <c r="G54" s="346"/>
      <c r="H54" s="346">
        <v>0</v>
      </c>
      <c r="I54" s="346"/>
      <c r="J54" s="346"/>
      <c r="K54" s="346">
        <v>1</v>
      </c>
      <c r="L54" s="18">
        <f t="shared" si="3"/>
        <v>7</v>
      </c>
      <c r="M54" s="59">
        <f>SUM(L54+$M$5)</f>
        <v>7</v>
      </c>
    </row>
    <row r="55" spans="1:13" ht="14.4" x14ac:dyDescent="0.25">
      <c r="A55" s="12" t="str">
        <f t="shared" si="2"/>
        <v>65Zara OfficerLimehill Royal Jester</v>
      </c>
      <c r="B55" s="345">
        <v>65</v>
      </c>
      <c r="C55" s="341" t="s">
        <v>310</v>
      </c>
      <c r="D55" s="341" t="s">
        <v>338</v>
      </c>
      <c r="E55" s="346"/>
      <c r="F55" s="341"/>
      <c r="G55" s="346"/>
      <c r="H55" s="346">
        <v>0</v>
      </c>
      <c r="I55" s="346"/>
      <c r="J55" s="346"/>
      <c r="K55" s="346">
        <v>5</v>
      </c>
      <c r="L55" s="18">
        <f t="shared" si="3"/>
        <v>3</v>
      </c>
      <c r="M55" s="59">
        <f>SUM(L55+$M$5)</f>
        <v>3</v>
      </c>
    </row>
    <row r="56" spans="1:13" ht="14.4" x14ac:dyDescent="0.25">
      <c r="A56" s="12" t="str">
        <f t="shared" si="2"/>
        <v>65Charlee HagleyDolly</v>
      </c>
      <c r="B56" s="345">
        <v>65</v>
      </c>
      <c r="C56" s="341" t="s">
        <v>170</v>
      </c>
      <c r="D56" s="341" t="s">
        <v>171</v>
      </c>
      <c r="E56" s="346"/>
      <c r="F56" s="341"/>
      <c r="G56" s="346"/>
      <c r="H56" s="346">
        <v>14.4</v>
      </c>
      <c r="I56" s="346"/>
      <c r="J56" s="346"/>
      <c r="K56" s="346" t="s">
        <v>559</v>
      </c>
      <c r="L56" s="18">
        <v>0</v>
      </c>
      <c r="M56" s="59">
        <v>0</v>
      </c>
    </row>
    <row r="57" spans="1:13" ht="14.4" x14ac:dyDescent="0.25">
      <c r="A57" s="12" t="str">
        <f t="shared" si="2"/>
        <v>65Charlize Tyler Trapalanda Downs Peter Pan</v>
      </c>
      <c r="B57" s="345">
        <v>65</v>
      </c>
      <c r="C57" s="341" t="s">
        <v>566</v>
      </c>
      <c r="D57" s="341" t="s">
        <v>199</v>
      </c>
      <c r="E57" s="346"/>
      <c r="F57" s="341"/>
      <c r="G57" s="346"/>
      <c r="H57" s="346">
        <v>11.2</v>
      </c>
      <c r="I57" s="346"/>
      <c r="J57" s="346"/>
      <c r="K57" s="346" t="s">
        <v>559</v>
      </c>
      <c r="L57" s="18">
        <v>0</v>
      </c>
      <c r="M57" s="59">
        <v>0</v>
      </c>
    </row>
    <row r="58" spans="1:13" ht="14.4" x14ac:dyDescent="0.25">
      <c r="A58" s="12" t="str">
        <f t="shared" si="2"/>
        <v>65Ruby Douglas Sv Rockstar</v>
      </c>
      <c r="B58" s="345">
        <v>65</v>
      </c>
      <c r="C58" s="341" t="s">
        <v>567</v>
      </c>
      <c r="D58" s="341" t="s">
        <v>474</v>
      </c>
      <c r="E58" s="346"/>
      <c r="F58" s="341"/>
      <c r="G58" s="346"/>
      <c r="H58" s="346">
        <v>5.2</v>
      </c>
      <c r="I58" s="346"/>
      <c r="J58" s="346"/>
      <c r="K58" s="346">
        <v>6</v>
      </c>
      <c r="L58" s="18">
        <f t="shared" si="3"/>
        <v>2</v>
      </c>
      <c r="M58" s="59">
        <f>SUM(L58+$M$5)</f>
        <v>2</v>
      </c>
    </row>
    <row r="59" spans="1:13" ht="14.4" x14ac:dyDescent="0.25">
      <c r="A59" s="12" t="str">
        <f t="shared" si="2"/>
        <v>65Everlee TylerYartarla Park Wishlist</v>
      </c>
      <c r="B59" s="345">
        <v>65</v>
      </c>
      <c r="C59" s="341" t="s">
        <v>157</v>
      </c>
      <c r="D59" s="341" t="s">
        <v>158</v>
      </c>
      <c r="E59" s="346"/>
      <c r="F59" s="341"/>
      <c r="G59" s="346"/>
      <c r="H59" s="346" t="s">
        <v>361</v>
      </c>
      <c r="I59" s="346"/>
      <c r="J59" s="346"/>
      <c r="K59" s="346" t="s">
        <v>361</v>
      </c>
      <c r="L59" s="18">
        <f t="shared" si="3"/>
        <v>1</v>
      </c>
      <c r="M59" s="59">
        <f>SUM(L59+$M$5)</f>
        <v>1</v>
      </c>
    </row>
    <row r="60" spans="1:13" ht="14.4" x14ac:dyDescent="0.25">
      <c r="A60" s="12" t="str">
        <f t="shared" si="2"/>
        <v>65Marnie BuchananPercy</v>
      </c>
      <c r="B60" s="345">
        <v>65</v>
      </c>
      <c r="C60" s="341" t="s">
        <v>568</v>
      </c>
      <c r="D60" s="341" t="s">
        <v>569</v>
      </c>
      <c r="E60" s="346"/>
      <c r="F60" s="341"/>
      <c r="G60" s="346"/>
      <c r="H60" s="346">
        <v>0</v>
      </c>
      <c r="I60" s="346"/>
      <c r="J60" s="346"/>
      <c r="K60" s="346">
        <v>3</v>
      </c>
      <c r="L60" s="18">
        <f t="shared" si="3"/>
        <v>5</v>
      </c>
      <c r="M60" s="59">
        <f>SUM(L60+$M$5)</f>
        <v>5</v>
      </c>
    </row>
    <row r="61" spans="1:13" ht="14.4" x14ac:dyDescent="0.25">
      <c r="A61" s="12" t="str">
        <f t="shared" si="2"/>
        <v>65Leshae Itzstein Judaroo Espionage</v>
      </c>
      <c r="B61" s="345">
        <v>65</v>
      </c>
      <c r="C61" s="341" t="s">
        <v>527</v>
      </c>
      <c r="D61" s="341" t="s">
        <v>608</v>
      </c>
      <c r="E61" s="346"/>
      <c r="F61" s="341"/>
      <c r="G61" s="346"/>
      <c r="H61" s="346">
        <v>0</v>
      </c>
      <c r="I61" s="346"/>
      <c r="J61" s="346"/>
      <c r="K61" s="346">
        <v>2</v>
      </c>
      <c r="L61" s="18">
        <f t="shared" si="3"/>
        <v>6</v>
      </c>
      <c r="M61" s="59">
        <f>SUM(L61+$M$5)</f>
        <v>6</v>
      </c>
    </row>
    <row r="62" spans="1:13" ht="14.4" x14ac:dyDescent="0.25">
      <c r="A62" s="12" t="str">
        <f t="shared" si="2"/>
        <v>65Emilia Casotti Kialla Park Exfactor</v>
      </c>
      <c r="B62" s="345">
        <v>65</v>
      </c>
      <c r="C62" s="341" t="s">
        <v>570</v>
      </c>
      <c r="D62" s="341" t="s">
        <v>571</v>
      </c>
      <c r="E62" s="346"/>
      <c r="F62" s="341"/>
      <c r="G62" s="346"/>
      <c r="H62" s="346">
        <v>0</v>
      </c>
      <c r="I62" s="346"/>
      <c r="J62" s="346"/>
      <c r="K62" s="346" t="s">
        <v>361</v>
      </c>
      <c r="L62" s="18">
        <v>0</v>
      </c>
      <c r="M62" s="59">
        <v>0</v>
      </c>
    </row>
    <row r="63" spans="1:13" ht="14.4" x14ac:dyDescent="0.25">
      <c r="A63" s="12" t="str">
        <f t="shared" si="2"/>
        <v>65Gabriella AxiakCoronation Park Penny'S Charming</v>
      </c>
      <c r="B63" s="345">
        <v>65</v>
      </c>
      <c r="C63" s="341" t="s">
        <v>572</v>
      </c>
      <c r="D63" s="341" t="s">
        <v>609</v>
      </c>
      <c r="E63" s="346"/>
      <c r="F63" s="341"/>
      <c r="G63" s="346"/>
      <c r="H63" s="346" t="s">
        <v>361</v>
      </c>
      <c r="I63" s="346"/>
      <c r="J63" s="346"/>
      <c r="K63" s="346" t="s">
        <v>361</v>
      </c>
      <c r="L63" s="18">
        <v>0</v>
      </c>
      <c r="M63" s="59">
        <v>0</v>
      </c>
    </row>
    <row r="64" spans="1:13" ht="14.4" x14ac:dyDescent="0.25">
      <c r="A64" s="12" t="str">
        <f t="shared" si="2"/>
        <v>65Zara KmetovicSouthern Cross Aurion De Lux</v>
      </c>
      <c r="B64" s="345">
        <v>65</v>
      </c>
      <c r="C64" s="341" t="s">
        <v>573</v>
      </c>
      <c r="D64" s="341" t="s">
        <v>610</v>
      </c>
      <c r="E64" s="346"/>
      <c r="F64" s="341"/>
      <c r="G64" s="346"/>
      <c r="H64" s="346" t="s">
        <v>361</v>
      </c>
      <c r="I64" s="346"/>
      <c r="J64" s="346"/>
      <c r="K64" s="346" t="s">
        <v>361</v>
      </c>
      <c r="L64" s="18">
        <v>0</v>
      </c>
      <c r="M64" s="59">
        <v>0</v>
      </c>
    </row>
    <row r="65" spans="1:13" ht="14.4" x14ac:dyDescent="0.25">
      <c r="A65" s="12" t="str">
        <f t="shared" si="2"/>
        <v>65Verity BallOrtessa</v>
      </c>
      <c r="B65" s="345">
        <v>65</v>
      </c>
      <c r="C65" s="341" t="s">
        <v>445</v>
      </c>
      <c r="D65" s="341" t="s">
        <v>574</v>
      </c>
      <c r="E65" s="346"/>
      <c r="F65" s="341"/>
      <c r="G65" s="346"/>
      <c r="H65" s="346">
        <v>18.399999999999999</v>
      </c>
      <c r="I65" s="346"/>
      <c r="J65" s="346"/>
      <c r="K65" s="346" t="s">
        <v>559</v>
      </c>
      <c r="L65" s="18">
        <v>0</v>
      </c>
      <c r="M65" s="59">
        <v>0</v>
      </c>
    </row>
    <row r="66" spans="1:13" ht="14.4" x14ac:dyDescent="0.25">
      <c r="A66" s="12" t="str">
        <f t="shared" si="2"/>
        <v>65Lily Quirk Rowen Catkin</v>
      </c>
      <c r="B66" s="345">
        <v>65</v>
      </c>
      <c r="C66" s="341" t="s">
        <v>575</v>
      </c>
      <c r="D66" s="341" t="s">
        <v>611</v>
      </c>
      <c r="E66" s="346"/>
      <c r="F66" s="341"/>
      <c r="G66" s="346"/>
      <c r="H66" s="346" t="s">
        <v>361</v>
      </c>
      <c r="I66" s="346"/>
      <c r="J66" s="346"/>
      <c r="K66" s="346" t="s">
        <v>361</v>
      </c>
      <c r="L66" s="18">
        <v>0</v>
      </c>
      <c r="M66" s="59">
        <v>0</v>
      </c>
    </row>
    <row r="67" spans="1:13" ht="14.4" x14ac:dyDescent="0.25">
      <c r="A67" s="12" t="str">
        <f t="shared" si="2"/>
        <v>Class 8B - 65cm (14 Over)</v>
      </c>
      <c r="B67" s="350" t="s">
        <v>576</v>
      </c>
      <c r="C67" s="341"/>
      <c r="D67" s="341" t="s">
        <v>19</v>
      </c>
      <c r="E67" s="346"/>
      <c r="F67" s="341"/>
      <c r="G67" s="346"/>
      <c r="H67" s="346"/>
      <c r="I67" s="346"/>
      <c r="J67" s="346"/>
      <c r="K67" s="346"/>
      <c r="L67" s="18">
        <f t="shared" ref="L67:L82" si="4">IF(K67=1,7,IF(K67=2,6,IF(K67=3,5,IF(K67=4,4,IF(K67=5,3,IF(K67=6,2,IF(K67&gt;=6,1,0)))))))</f>
        <v>0</v>
      </c>
      <c r="M67" s="59"/>
    </row>
    <row r="68" spans="1:13" ht="14.4" x14ac:dyDescent="0.25">
      <c r="A68" s="12" t="str">
        <f t="shared" si="2"/>
        <v>65Hadlee baldacchinoTalaq Citi</v>
      </c>
      <c r="B68" s="345">
        <v>65</v>
      </c>
      <c r="C68" s="341" t="s">
        <v>577</v>
      </c>
      <c r="D68" s="341" t="s">
        <v>578</v>
      </c>
      <c r="E68" s="346"/>
      <c r="F68" s="341"/>
      <c r="G68" s="346"/>
      <c r="H68" s="346" t="s">
        <v>451</v>
      </c>
      <c r="I68" s="346"/>
      <c r="J68" s="346"/>
      <c r="K68" s="346" t="s">
        <v>451</v>
      </c>
      <c r="L68" s="18">
        <f t="shared" si="4"/>
        <v>1</v>
      </c>
      <c r="M68" s="59">
        <f t="shared" ref="M68:M81" si="5">SUM(L68+$M$5)</f>
        <v>1</v>
      </c>
    </row>
    <row r="69" spans="1:13" ht="14.4" x14ac:dyDescent="0.25">
      <c r="A69" s="12" t="str">
        <f t="shared" si="2"/>
        <v>65Angela TomeoPixie</v>
      </c>
      <c r="B69" s="345">
        <v>65</v>
      </c>
      <c r="C69" s="341" t="s">
        <v>430</v>
      </c>
      <c r="D69" s="341" t="s">
        <v>371</v>
      </c>
      <c r="E69" s="346"/>
      <c r="F69" s="341"/>
      <c r="G69" s="346"/>
      <c r="H69" s="346">
        <v>1.2</v>
      </c>
      <c r="I69" s="346"/>
      <c r="J69" s="346"/>
      <c r="K69" s="346">
        <v>4</v>
      </c>
      <c r="L69" s="18">
        <f t="shared" si="4"/>
        <v>4</v>
      </c>
      <c r="M69" s="59">
        <f t="shared" si="5"/>
        <v>4</v>
      </c>
    </row>
    <row r="70" spans="1:13" ht="14.4" x14ac:dyDescent="0.25">
      <c r="A70" s="12" t="str">
        <f t="shared" ref="A70:A82" si="6">CONCATENATE(B70,C70,D70)</f>
        <v>65Tahni WilliamsHolland Park Riviera</v>
      </c>
      <c r="B70" s="345">
        <v>65</v>
      </c>
      <c r="C70" s="341" t="s">
        <v>383</v>
      </c>
      <c r="D70" s="341" t="s">
        <v>384</v>
      </c>
      <c r="E70" s="346"/>
      <c r="F70" s="341"/>
      <c r="G70" s="346"/>
      <c r="H70" s="346">
        <v>0</v>
      </c>
      <c r="I70" s="346"/>
      <c r="J70" s="346"/>
      <c r="K70" s="346">
        <v>3</v>
      </c>
      <c r="L70" s="18">
        <f t="shared" si="4"/>
        <v>5</v>
      </c>
      <c r="M70" s="59">
        <f t="shared" si="5"/>
        <v>5</v>
      </c>
    </row>
    <row r="71" spans="1:13" ht="14.4" x14ac:dyDescent="0.25">
      <c r="A71" s="12" t="str">
        <f t="shared" si="6"/>
        <v>65Bella SantoroNovello Park Dakota</v>
      </c>
      <c r="B71" s="345">
        <v>65</v>
      </c>
      <c r="C71" s="341" t="s">
        <v>579</v>
      </c>
      <c r="D71" s="341" t="s">
        <v>612</v>
      </c>
      <c r="E71" s="346"/>
      <c r="F71" s="341"/>
      <c r="G71" s="346"/>
      <c r="H71" s="346" t="s">
        <v>361</v>
      </c>
      <c r="I71" s="346"/>
      <c r="J71" s="346"/>
      <c r="K71" s="346" t="s">
        <v>361</v>
      </c>
      <c r="L71" s="18">
        <f t="shared" si="4"/>
        <v>1</v>
      </c>
      <c r="M71" s="59">
        <f t="shared" si="5"/>
        <v>1</v>
      </c>
    </row>
    <row r="72" spans="1:13" ht="14.4" x14ac:dyDescent="0.25">
      <c r="A72" s="12" t="str">
        <f t="shared" si="6"/>
        <v>65Stephanie Daniels Lenny</v>
      </c>
      <c r="B72" s="345">
        <v>65</v>
      </c>
      <c r="C72" s="341" t="s">
        <v>580</v>
      </c>
      <c r="D72" s="341" t="s">
        <v>434</v>
      </c>
      <c r="E72" s="346"/>
      <c r="F72" s="341"/>
      <c r="G72" s="346"/>
      <c r="H72" s="346" t="s">
        <v>361</v>
      </c>
      <c r="I72" s="346"/>
      <c r="J72" s="346"/>
      <c r="K72" s="346" t="s">
        <v>361</v>
      </c>
      <c r="L72" s="18">
        <f t="shared" si="4"/>
        <v>1</v>
      </c>
      <c r="M72" s="59">
        <f t="shared" si="5"/>
        <v>1</v>
      </c>
    </row>
    <row r="73" spans="1:13" ht="14.4" x14ac:dyDescent="0.25">
      <c r="A73" s="12" t="str">
        <f t="shared" si="6"/>
        <v>65Hannah Duncan Wesswood I Believe</v>
      </c>
      <c r="B73" s="345">
        <v>65</v>
      </c>
      <c r="C73" s="341" t="s">
        <v>581</v>
      </c>
      <c r="D73" s="341" t="s">
        <v>613</v>
      </c>
      <c r="E73" s="346"/>
      <c r="F73" s="341"/>
      <c r="G73" s="346"/>
      <c r="H73" s="346">
        <v>3.6</v>
      </c>
      <c r="I73" s="346"/>
      <c r="J73" s="346"/>
      <c r="K73" s="346">
        <v>6</v>
      </c>
      <c r="L73" s="18">
        <f t="shared" si="4"/>
        <v>2</v>
      </c>
      <c r="M73" s="59">
        <f t="shared" si="5"/>
        <v>2</v>
      </c>
    </row>
    <row r="74" spans="1:13" ht="14.4" x14ac:dyDescent="0.25">
      <c r="A74" s="12" t="str">
        <f t="shared" si="6"/>
        <v>65Ava Gleeson Brookevalley Dymunaid Aur</v>
      </c>
      <c r="B74" s="345">
        <v>65</v>
      </c>
      <c r="C74" s="341" t="s">
        <v>582</v>
      </c>
      <c r="D74" s="341" t="s">
        <v>614</v>
      </c>
      <c r="E74" s="346"/>
      <c r="F74" s="341"/>
      <c r="G74" s="346"/>
      <c r="H74" s="346">
        <v>7.2</v>
      </c>
      <c r="I74" s="346"/>
      <c r="J74" s="346"/>
      <c r="K74" s="346" t="s">
        <v>559</v>
      </c>
      <c r="L74" s="18">
        <f t="shared" si="4"/>
        <v>1</v>
      </c>
      <c r="M74" s="59">
        <f t="shared" si="5"/>
        <v>1</v>
      </c>
    </row>
    <row r="75" spans="1:13" ht="14.4" x14ac:dyDescent="0.25">
      <c r="A75" s="12" t="str">
        <f t="shared" si="6"/>
        <v>65Maniah-Rose FrearNed</v>
      </c>
      <c r="B75" s="345">
        <v>65</v>
      </c>
      <c r="C75" s="341" t="s">
        <v>583</v>
      </c>
      <c r="D75" s="341" t="s">
        <v>584</v>
      </c>
      <c r="E75" s="346"/>
      <c r="F75" s="341"/>
      <c r="G75" s="346"/>
      <c r="H75" s="346">
        <v>0</v>
      </c>
      <c r="I75" s="346"/>
      <c r="J75" s="346"/>
      <c r="K75" s="346">
        <v>1</v>
      </c>
      <c r="L75" s="18">
        <f t="shared" si="4"/>
        <v>7</v>
      </c>
      <c r="M75" s="59">
        <f t="shared" si="5"/>
        <v>7</v>
      </c>
    </row>
    <row r="76" spans="1:13" ht="14.4" x14ac:dyDescent="0.25">
      <c r="A76" s="12" t="str">
        <f t="shared" si="6"/>
        <v>65Tessa Edwards Toast</v>
      </c>
      <c r="B76" s="345">
        <v>65</v>
      </c>
      <c r="C76" s="341" t="s">
        <v>585</v>
      </c>
      <c r="D76" s="341" t="s">
        <v>586</v>
      </c>
      <c r="E76" s="346"/>
      <c r="F76" s="341"/>
      <c r="G76" s="346"/>
      <c r="H76" s="346">
        <v>34.799999999999997</v>
      </c>
      <c r="I76" s="346"/>
      <c r="J76" s="346"/>
      <c r="K76" s="346" t="s">
        <v>559</v>
      </c>
      <c r="L76" s="18">
        <f t="shared" si="4"/>
        <v>1</v>
      </c>
      <c r="M76" s="59">
        <f t="shared" si="5"/>
        <v>1</v>
      </c>
    </row>
    <row r="77" spans="1:13" ht="14.4" x14ac:dyDescent="0.25">
      <c r="A77" s="12" t="str">
        <f t="shared" si="6"/>
        <v>65Jess TooheySaxon King</v>
      </c>
      <c r="B77" s="345">
        <v>65</v>
      </c>
      <c r="C77" s="341" t="s">
        <v>587</v>
      </c>
      <c r="D77" s="341" t="s">
        <v>476</v>
      </c>
      <c r="E77" s="346"/>
      <c r="F77" s="341"/>
      <c r="G77" s="346"/>
      <c r="H77" s="346">
        <v>10.4</v>
      </c>
      <c r="I77" s="346"/>
      <c r="J77" s="346"/>
      <c r="K77" s="346" t="s">
        <v>559</v>
      </c>
      <c r="L77" s="18">
        <f t="shared" si="4"/>
        <v>1</v>
      </c>
      <c r="M77" s="59">
        <f t="shared" si="5"/>
        <v>1</v>
      </c>
    </row>
    <row r="78" spans="1:13" ht="14.4" x14ac:dyDescent="0.25">
      <c r="A78" s="12" t="str">
        <f t="shared" si="6"/>
        <v>65Jemma Swarts Without Compromise</v>
      </c>
      <c r="B78" s="345">
        <v>65</v>
      </c>
      <c r="C78" s="341" t="s">
        <v>588</v>
      </c>
      <c r="D78" s="341" t="s">
        <v>450</v>
      </c>
      <c r="E78" s="346"/>
      <c r="F78" s="341"/>
      <c r="G78" s="346"/>
      <c r="H78" s="346">
        <v>2.4</v>
      </c>
      <c r="I78" s="346"/>
      <c r="J78" s="346"/>
      <c r="K78" s="346">
        <v>5</v>
      </c>
      <c r="L78" s="18">
        <f t="shared" si="4"/>
        <v>3</v>
      </c>
      <c r="M78" s="59">
        <f t="shared" si="5"/>
        <v>3</v>
      </c>
    </row>
    <row r="79" spans="1:13" ht="14.4" x14ac:dyDescent="0.25">
      <c r="A79" s="12" t="str">
        <f t="shared" si="6"/>
        <v>65Zahara Winters Franks Reward</v>
      </c>
      <c r="B79" s="345">
        <v>65</v>
      </c>
      <c r="C79" s="341" t="s">
        <v>589</v>
      </c>
      <c r="D79" s="341" t="s">
        <v>615</v>
      </c>
      <c r="E79" s="346"/>
      <c r="F79" s="341"/>
      <c r="G79" s="346"/>
      <c r="H79" s="346">
        <v>30.4</v>
      </c>
      <c r="I79" s="346"/>
      <c r="J79" s="346"/>
      <c r="K79" s="346" t="s">
        <v>559</v>
      </c>
      <c r="L79" s="18">
        <f t="shared" si="4"/>
        <v>1</v>
      </c>
      <c r="M79" s="59">
        <f t="shared" si="5"/>
        <v>1</v>
      </c>
    </row>
    <row r="80" spans="1:13" ht="14.4" x14ac:dyDescent="0.25">
      <c r="A80" s="12" t="str">
        <f t="shared" si="6"/>
        <v>65Holly Mcclune Inverglen Liber Archie</v>
      </c>
      <c r="B80" s="345">
        <v>65</v>
      </c>
      <c r="C80" s="341" t="s">
        <v>590</v>
      </c>
      <c r="D80" s="341" t="s">
        <v>616</v>
      </c>
      <c r="E80" s="346"/>
      <c r="F80" s="341"/>
      <c r="G80" s="346"/>
      <c r="H80" s="346">
        <v>12</v>
      </c>
      <c r="I80" s="346"/>
      <c r="J80" s="346"/>
      <c r="K80" s="346" t="s">
        <v>559</v>
      </c>
      <c r="L80" s="18">
        <f t="shared" si="4"/>
        <v>1</v>
      </c>
      <c r="M80" s="59">
        <f t="shared" si="5"/>
        <v>1</v>
      </c>
    </row>
    <row r="81" spans="1:13" ht="14.4" x14ac:dyDescent="0.25">
      <c r="A81" s="12" t="str">
        <f t="shared" si="6"/>
        <v>65India Curtain Osiris Aphrael</v>
      </c>
      <c r="B81" s="345">
        <v>65</v>
      </c>
      <c r="C81" s="341" t="s">
        <v>591</v>
      </c>
      <c r="D81" s="341" t="s">
        <v>477</v>
      </c>
      <c r="E81" s="346"/>
      <c r="F81" s="341"/>
      <c r="G81" s="346"/>
      <c r="H81" s="346">
        <v>0</v>
      </c>
      <c r="I81" s="346"/>
      <c r="J81" s="346"/>
      <c r="K81" s="346">
        <v>2</v>
      </c>
      <c r="L81" s="18">
        <f t="shared" si="4"/>
        <v>6</v>
      </c>
      <c r="M81" s="59">
        <f t="shared" si="5"/>
        <v>6</v>
      </c>
    </row>
    <row r="82" spans="1:13" ht="14.4" x14ac:dyDescent="0.25">
      <c r="A82" s="12" t="str">
        <f t="shared" si="6"/>
        <v/>
      </c>
      <c r="B82" s="345"/>
      <c r="C82" s="341"/>
      <c r="D82" s="341"/>
      <c r="E82" s="346"/>
      <c r="F82" s="341"/>
      <c r="G82" s="346"/>
      <c r="H82" s="346"/>
      <c r="I82" s="346"/>
      <c r="J82" s="346"/>
      <c r="K82" s="346"/>
      <c r="L82" s="18">
        <f t="shared" si="4"/>
        <v>0</v>
      </c>
      <c r="M82" s="59"/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7" priority="439"/>
  </conditionalFormatting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A9810-176F-4B48-9AA5-686E72F703FA}">
  <sheetPr>
    <tabColor rgb="FFFFFF00"/>
  </sheetPr>
  <dimension ref="A1:O130"/>
  <sheetViews>
    <sheetView topLeftCell="A70" zoomScale="80" zoomScaleNormal="80" workbookViewId="0">
      <selection activeCell="D20" sqref="D20"/>
    </sheetView>
  </sheetViews>
  <sheetFormatPr defaultColWidth="9.109375" defaultRowHeight="13.2" x14ac:dyDescent="0.25"/>
  <cols>
    <col min="1" max="1" width="54.33203125" bestFit="1" customWidth="1"/>
    <col min="2" max="2" width="6.6640625" customWidth="1"/>
    <col min="3" max="3" width="23.5546875" bestFit="1" customWidth="1"/>
    <col min="4" max="4" width="29.109375" bestFit="1" customWidth="1"/>
    <col min="5" max="5" width="10" bestFit="1" customWidth="1"/>
    <col min="6" max="6" width="13.109375" bestFit="1" customWidth="1"/>
    <col min="7" max="10" width="6.5546875" bestFit="1" customWidth="1"/>
    <col min="11" max="11" width="12.88671875" bestFit="1" customWidth="1"/>
    <col min="12" max="12" width="7" bestFit="1" customWidth="1"/>
    <col min="13" max="13" width="30.5546875" bestFit="1" customWidth="1"/>
  </cols>
  <sheetData>
    <row r="1" spans="1:15" s="9" customFormat="1" ht="22.5" customHeight="1" thickBot="1" x14ac:dyDescent="0.3">
      <c r="A1" s="55">
        <f>SUM(A2-1)</f>
        <v>81</v>
      </c>
      <c r="B1" s="436" t="s">
        <v>74</v>
      </c>
      <c r="C1" s="437"/>
      <c r="D1" s="7" t="s">
        <v>11</v>
      </c>
      <c r="E1" s="436" t="s">
        <v>92</v>
      </c>
      <c r="F1" s="438"/>
      <c r="G1" s="438"/>
      <c r="H1" s="438"/>
      <c r="I1" s="438"/>
      <c r="J1" s="8" t="s">
        <v>12</v>
      </c>
      <c r="K1" s="439">
        <v>45242</v>
      </c>
      <c r="L1" s="440"/>
      <c r="M1" s="8" t="s">
        <v>22</v>
      </c>
    </row>
    <row r="2" spans="1:15" s="9" customFormat="1" ht="22.5" customHeight="1" thickBot="1" x14ac:dyDescent="0.3">
      <c r="A2" s="1">
        <f>COUNTA(_xlfn.UNIQUE(D6:D230))</f>
        <v>82</v>
      </c>
      <c r="B2" s="441" t="s">
        <v>23</v>
      </c>
      <c r="C2" s="442"/>
      <c r="D2" s="442"/>
      <c r="E2" s="442"/>
      <c r="F2" s="442"/>
      <c r="G2" s="442"/>
      <c r="H2" s="442"/>
      <c r="I2" s="442"/>
      <c r="J2" s="442"/>
      <c r="K2" s="442"/>
      <c r="L2" s="443"/>
      <c r="M2" s="10" t="s">
        <v>24</v>
      </c>
    </row>
    <row r="3" spans="1:15" s="9" customFormat="1" ht="14.4" thickBot="1" x14ac:dyDescent="0.3">
      <c r="A3" s="418" t="s">
        <v>25</v>
      </c>
      <c r="B3" s="421" t="s">
        <v>13</v>
      </c>
      <c r="C3" s="424" t="s">
        <v>14</v>
      </c>
      <c r="D3" s="427" t="s">
        <v>15</v>
      </c>
      <c r="E3" s="430" t="s">
        <v>26</v>
      </c>
      <c r="F3" s="427" t="s">
        <v>18</v>
      </c>
      <c r="G3" s="436" t="s">
        <v>73</v>
      </c>
      <c r="H3" s="438"/>
      <c r="I3" s="438"/>
      <c r="J3" s="437"/>
      <c r="K3" s="445" t="s">
        <v>10</v>
      </c>
      <c r="L3" s="448" t="s">
        <v>16</v>
      </c>
      <c r="M3" s="57" t="s">
        <v>27</v>
      </c>
    </row>
    <row r="4" spans="1:15" s="9" customFormat="1" ht="14.4" thickBot="1" x14ac:dyDescent="0.3">
      <c r="A4" s="419"/>
      <c r="B4" s="422"/>
      <c r="C4" s="425"/>
      <c r="D4" s="428"/>
      <c r="E4" s="431"/>
      <c r="F4" s="444"/>
      <c r="G4" s="451" t="s">
        <v>75</v>
      </c>
      <c r="H4" s="434">
        <v>65</v>
      </c>
      <c r="I4" s="434">
        <v>80</v>
      </c>
      <c r="J4" s="427" t="s">
        <v>76</v>
      </c>
      <c r="K4" s="446"/>
      <c r="L4" s="449"/>
      <c r="M4" s="11" t="s">
        <v>98</v>
      </c>
    </row>
    <row r="5" spans="1:15" s="9" customFormat="1" ht="14.4" thickBot="1" x14ac:dyDescent="0.3">
      <c r="A5" s="420"/>
      <c r="B5" s="423"/>
      <c r="C5" s="426"/>
      <c r="D5" s="429"/>
      <c r="E5" s="432" t="s">
        <v>17</v>
      </c>
      <c r="F5" s="433"/>
      <c r="G5" s="452"/>
      <c r="H5" s="435"/>
      <c r="I5" s="435"/>
      <c r="J5" s="429"/>
      <c r="K5" s="447"/>
      <c r="L5" s="450"/>
      <c r="M5" s="58">
        <f>IF(M4=1,0,IF(M4=2,1,IF(M4=3,2,0)))</f>
        <v>0</v>
      </c>
    </row>
    <row r="6" spans="1:15" ht="14.4" x14ac:dyDescent="0.25">
      <c r="A6" s="12" t="str">
        <f t="shared" ref="A6:A37" si="0">CONCATENATE(B6,C6,D6)</f>
        <v>30Zeb FinniganPippa</v>
      </c>
      <c r="B6" s="13">
        <v>30</v>
      </c>
      <c r="C6" s="14" t="s">
        <v>452</v>
      </c>
      <c r="D6" s="15" t="s">
        <v>453</v>
      </c>
      <c r="E6" s="19"/>
      <c r="F6" s="16" t="s">
        <v>358</v>
      </c>
      <c r="G6" s="19">
        <v>30</v>
      </c>
      <c r="H6" s="13"/>
      <c r="I6" s="29"/>
      <c r="J6" s="31"/>
      <c r="K6" s="17">
        <v>2</v>
      </c>
      <c r="L6" s="18">
        <f t="shared" ref="L6:L69" si="1">IF(K6=1,7,IF(K6=2,6,IF(K6=3,5,IF(K6=4,4,IF(K6=5,3,IF(K6=6,2,IF(K6&gt;=6,1,0)))))))</f>
        <v>6</v>
      </c>
      <c r="M6" s="59">
        <f t="shared" ref="M6:M37" si="2">SUM(L6+$M$5)*2</f>
        <v>12</v>
      </c>
      <c r="N6" s="28"/>
      <c r="O6" s="28"/>
    </row>
    <row r="7" spans="1:15" ht="14.4" x14ac:dyDescent="0.25">
      <c r="A7" s="12" t="str">
        <f t="shared" si="0"/>
        <v>30Ben EllisEllison Park Tango</v>
      </c>
      <c r="B7" s="13">
        <v>30</v>
      </c>
      <c r="C7" s="14" t="s">
        <v>300</v>
      </c>
      <c r="D7" s="15" t="s">
        <v>301</v>
      </c>
      <c r="E7" s="19"/>
      <c r="F7" s="16" t="s">
        <v>358</v>
      </c>
      <c r="G7" s="19">
        <v>30</v>
      </c>
      <c r="H7" s="13"/>
      <c r="I7" s="29"/>
      <c r="J7" s="31"/>
      <c r="K7" s="17">
        <v>1</v>
      </c>
      <c r="L7" s="18">
        <f t="shared" si="1"/>
        <v>7</v>
      </c>
      <c r="M7" s="59">
        <f t="shared" si="2"/>
        <v>14</v>
      </c>
      <c r="N7" s="28"/>
      <c r="O7" s="28"/>
    </row>
    <row r="8" spans="1:15" ht="14.4" x14ac:dyDescent="0.25">
      <c r="A8" s="12" t="str">
        <f t="shared" si="0"/>
        <v>30Demi CrossMandalay Sugar Daddy</v>
      </c>
      <c r="B8" s="13">
        <v>30</v>
      </c>
      <c r="C8" s="14" t="s">
        <v>454</v>
      </c>
      <c r="D8" s="15" t="s">
        <v>455</v>
      </c>
      <c r="E8" s="19"/>
      <c r="F8" s="16" t="s">
        <v>306</v>
      </c>
      <c r="G8" s="19">
        <v>30</v>
      </c>
      <c r="H8" s="13"/>
      <c r="I8" s="29"/>
      <c r="J8" s="31"/>
      <c r="K8" s="17">
        <v>4</v>
      </c>
      <c r="L8" s="18">
        <f t="shared" si="1"/>
        <v>4</v>
      </c>
      <c r="M8" s="59">
        <f t="shared" si="2"/>
        <v>8</v>
      </c>
      <c r="N8" s="28"/>
      <c r="O8" s="28"/>
    </row>
    <row r="9" spans="1:15" ht="14.4" x14ac:dyDescent="0.25">
      <c r="A9" s="12" t="str">
        <f t="shared" si="0"/>
        <v>30Charlotte DelaporteGazza</v>
      </c>
      <c r="B9" s="13">
        <v>30</v>
      </c>
      <c r="C9" s="182" t="s">
        <v>669</v>
      </c>
      <c r="D9" s="15" t="s">
        <v>619</v>
      </c>
      <c r="E9" s="19"/>
      <c r="F9" s="16" t="s">
        <v>306</v>
      </c>
      <c r="G9" s="19">
        <v>30</v>
      </c>
      <c r="H9" s="13"/>
      <c r="I9" s="29"/>
      <c r="J9" s="31"/>
      <c r="K9" s="17">
        <v>3</v>
      </c>
      <c r="L9" s="18">
        <f t="shared" si="1"/>
        <v>5</v>
      </c>
      <c r="M9" s="59">
        <f t="shared" si="2"/>
        <v>10</v>
      </c>
      <c r="N9" s="28"/>
      <c r="O9" s="28"/>
    </row>
    <row r="10" spans="1:15" ht="14.4" x14ac:dyDescent="0.25">
      <c r="A10" s="12" t="str">
        <f t="shared" si="0"/>
        <v/>
      </c>
      <c r="B10" s="13"/>
      <c r="C10" s="14" t="s">
        <v>19</v>
      </c>
      <c r="D10" s="15" t="s">
        <v>19</v>
      </c>
      <c r="E10" s="19"/>
      <c r="F10" s="16"/>
      <c r="G10" s="19"/>
      <c r="H10" s="13"/>
      <c r="I10" s="29"/>
      <c r="J10" s="31"/>
      <c r="K10" s="17"/>
      <c r="L10" s="18">
        <f t="shared" si="1"/>
        <v>0</v>
      </c>
      <c r="M10" s="59">
        <f t="shared" si="2"/>
        <v>0</v>
      </c>
      <c r="N10" s="28"/>
      <c r="O10" s="28"/>
    </row>
    <row r="11" spans="1:15" ht="14.4" x14ac:dyDescent="0.25">
      <c r="A11" s="12" t="str">
        <f t="shared" si="0"/>
        <v>30Jye GossageWindsong Joseph</v>
      </c>
      <c r="B11" s="13">
        <v>30</v>
      </c>
      <c r="C11" s="14" t="s">
        <v>139</v>
      </c>
      <c r="D11" s="15" t="s">
        <v>140</v>
      </c>
      <c r="E11" s="19"/>
      <c r="F11" s="16" t="s">
        <v>620</v>
      </c>
      <c r="G11" s="19">
        <v>30</v>
      </c>
      <c r="H11" s="13"/>
      <c r="I11" s="29"/>
      <c r="J11" s="31"/>
      <c r="K11" s="17">
        <v>5</v>
      </c>
      <c r="L11" s="18">
        <f t="shared" si="1"/>
        <v>3</v>
      </c>
      <c r="M11" s="59">
        <f t="shared" si="2"/>
        <v>6</v>
      </c>
      <c r="N11" s="28"/>
      <c r="O11" s="28"/>
    </row>
    <row r="12" spans="1:15" ht="14.4" x14ac:dyDescent="0.25">
      <c r="A12" s="12" t="str">
        <f t="shared" si="0"/>
        <v>30Harper Lee-NewlandEbony Rose Spotlight</v>
      </c>
      <c r="B12" s="13">
        <v>30</v>
      </c>
      <c r="C12" s="182" t="s">
        <v>258</v>
      </c>
      <c r="D12" s="15" t="s">
        <v>259</v>
      </c>
      <c r="E12" s="19"/>
      <c r="F12" s="16" t="s">
        <v>406</v>
      </c>
      <c r="G12" s="19">
        <v>30</v>
      </c>
      <c r="H12" s="13"/>
      <c r="I12" s="29"/>
      <c r="J12" s="31"/>
      <c r="K12" s="17">
        <v>2</v>
      </c>
      <c r="L12" s="18">
        <f t="shared" si="1"/>
        <v>6</v>
      </c>
      <c r="M12" s="59">
        <f t="shared" si="2"/>
        <v>12</v>
      </c>
      <c r="O12" s="28"/>
    </row>
    <row r="13" spans="1:15" ht="14.4" x14ac:dyDescent="0.25">
      <c r="A13" s="12" t="str">
        <f t="shared" si="0"/>
        <v>30Makenzie HrubosCharlie</v>
      </c>
      <c r="B13" s="13">
        <v>30</v>
      </c>
      <c r="C13" s="14" t="s">
        <v>621</v>
      </c>
      <c r="D13" s="15" t="s">
        <v>653</v>
      </c>
      <c r="E13" s="19"/>
      <c r="F13" s="16" t="s">
        <v>237</v>
      </c>
      <c r="G13" s="19">
        <v>30</v>
      </c>
      <c r="H13" s="13"/>
      <c r="I13" s="29"/>
      <c r="J13" s="31"/>
      <c r="K13" s="17" t="s">
        <v>622</v>
      </c>
      <c r="L13" s="18">
        <v>0</v>
      </c>
      <c r="M13" s="59">
        <f t="shared" si="2"/>
        <v>0</v>
      </c>
      <c r="O13" s="28"/>
    </row>
    <row r="14" spans="1:15" ht="14.4" x14ac:dyDescent="0.25">
      <c r="A14" s="12" t="str">
        <f t="shared" si="0"/>
        <v>30Maisie ReevesJudaroo Peppercorn</v>
      </c>
      <c r="B14" s="13">
        <v>30</v>
      </c>
      <c r="C14" s="14" t="s">
        <v>459</v>
      </c>
      <c r="D14" s="15" t="s">
        <v>460</v>
      </c>
      <c r="E14" s="19"/>
      <c r="F14" s="16" t="s">
        <v>133</v>
      </c>
      <c r="G14" s="19">
        <v>30</v>
      </c>
      <c r="H14" s="13"/>
      <c r="I14" s="29"/>
      <c r="J14" s="31"/>
      <c r="K14" s="17">
        <v>1</v>
      </c>
      <c r="L14" s="18">
        <f t="shared" si="1"/>
        <v>7</v>
      </c>
      <c r="M14" s="59">
        <f t="shared" si="2"/>
        <v>14</v>
      </c>
    </row>
    <row r="15" spans="1:15" ht="14.4" x14ac:dyDescent="0.25">
      <c r="A15" s="12" t="str">
        <f t="shared" si="0"/>
        <v>30Savannah DelaporteGeorge</v>
      </c>
      <c r="B15" s="13">
        <v>30</v>
      </c>
      <c r="C15" s="274" t="s">
        <v>623</v>
      </c>
      <c r="D15" s="275" t="s">
        <v>360</v>
      </c>
      <c r="E15" s="275"/>
      <c r="F15" s="276" t="s">
        <v>306</v>
      </c>
      <c r="G15" s="19">
        <v>30</v>
      </c>
      <c r="H15" s="13"/>
      <c r="I15" s="29"/>
      <c r="J15" s="31"/>
      <c r="K15" s="17"/>
      <c r="L15" s="18">
        <f t="shared" si="1"/>
        <v>0</v>
      </c>
      <c r="M15" s="59">
        <f t="shared" si="2"/>
        <v>0</v>
      </c>
    </row>
    <row r="16" spans="1:15" ht="14.4" x14ac:dyDescent="0.25">
      <c r="A16" s="12" t="str">
        <f t="shared" si="0"/>
        <v>30Caedy AtwellGlamorvid Love Song</v>
      </c>
      <c r="B16" s="13">
        <v>30</v>
      </c>
      <c r="C16" s="274" t="s">
        <v>624</v>
      </c>
      <c r="D16" s="275" t="s">
        <v>625</v>
      </c>
      <c r="E16" s="275"/>
      <c r="F16" s="276" t="s">
        <v>626</v>
      </c>
      <c r="G16" s="19">
        <v>30</v>
      </c>
      <c r="H16" s="13"/>
      <c r="I16" s="29"/>
      <c r="J16" s="31"/>
      <c r="K16" s="17">
        <v>3</v>
      </c>
      <c r="L16" s="18">
        <f t="shared" si="1"/>
        <v>5</v>
      </c>
      <c r="M16" s="59">
        <f t="shared" si="2"/>
        <v>10</v>
      </c>
    </row>
    <row r="17" spans="1:13" ht="14.4" x14ac:dyDescent="0.25">
      <c r="A17" s="12" t="str">
        <f t="shared" si="0"/>
        <v>30Anna HicksBanjo</v>
      </c>
      <c r="B17" s="13">
        <v>30</v>
      </c>
      <c r="C17" s="274" t="s">
        <v>356</v>
      </c>
      <c r="D17" s="275" t="s">
        <v>654</v>
      </c>
      <c r="E17" s="275"/>
      <c r="F17" s="276" t="s">
        <v>620</v>
      </c>
      <c r="G17" s="147">
        <v>30</v>
      </c>
      <c r="H17" s="13"/>
      <c r="I17" s="29"/>
      <c r="J17" s="31"/>
      <c r="K17" s="17">
        <v>4</v>
      </c>
      <c r="L17" s="18">
        <f t="shared" si="1"/>
        <v>4</v>
      </c>
      <c r="M17" s="59">
        <f t="shared" si="2"/>
        <v>8</v>
      </c>
    </row>
    <row r="18" spans="1:13" ht="14.4" x14ac:dyDescent="0.25">
      <c r="A18" s="12" t="str">
        <f t="shared" si="0"/>
        <v>30Katie HicksFrankie</v>
      </c>
      <c r="B18" s="13">
        <v>30</v>
      </c>
      <c r="C18" s="274" t="s">
        <v>627</v>
      </c>
      <c r="D18" s="275" t="s">
        <v>391</v>
      </c>
      <c r="E18" s="275"/>
      <c r="F18" s="276" t="s">
        <v>620</v>
      </c>
      <c r="G18" s="147">
        <v>30</v>
      </c>
      <c r="H18" s="13"/>
      <c r="I18" s="29"/>
      <c r="J18" s="31"/>
      <c r="K18" s="17">
        <v>6</v>
      </c>
      <c r="L18" s="18">
        <f t="shared" si="1"/>
        <v>2</v>
      </c>
      <c r="M18" s="59">
        <f t="shared" si="2"/>
        <v>4</v>
      </c>
    </row>
    <row r="19" spans="1:13" ht="14.4" x14ac:dyDescent="0.25">
      <c r="A19" s="12" t="str">
        <f t="shared" si="0"/>
        <v/>
      </c>
      <c r="B19" s="13"/>
      <c r="C19" s="274" t="s">
        <v>19</v>
      </c>
      <c r="D19" s="275" t="s">
        <v>19</v>
      </c>
      <c r="E19" s="275"/>
      <c r="F19" s="276"/>
      <c r="G19" s="147"/>
      <c r="H19" s="13"/>
      <c r="I19" s="29"/>
      <c r="J19" s="31"/>
      <c r="K19" s="17"/>
      <c r="L19" s="18">
        <f t="shared" si="1"/>
        <v>0</v>
      </c>
      <c r="M19" s="59">
        <f t="shared" si="2"/>
        <v>0</v>
      </c>
    </row>
    <row r="20" spans="1:13" ht="14.4" x14ac:dyDescent="0.25">
      <c r="A20" s="12" t="str">
        <f t="shared" si="0"/>
        <v>30Mia BradshawAscot Magnum Silk</v>
      </c>
      <c r="B20" s="13">
        <v>30</v>
      </c>
      <c r="C20" s="274" t="s">
        <v>128</v>
      </c>
      <c r="D20" s="275" t="s">
        <v>129</v>
      </c>
      <c r="E20" s="275"/>
      <c r="F20" s="276" t="s">
        <v>358</v>
      </c>
      <c r="G20" s="147">
        <v>30</v>
      </c>
      <c r="H20" s="13"/>
      <c r="I20" s="29"/>
      <c r="J20" s="31"/>
      <c r="K20" s="17">
        <v>2</v>
      </c>
      <c r="L20" s="18">
        <f t="shared" si="1"/>
        <v>6</v>
      </c>
      <c r="M20" s="59">
        <f t="shared" si="2"/>
        <v>12</v>
      </c>
    </row>
    <row r="21" spans="1:13" ht="14.4" x14ac:dyDescent="0.25">
      <c r="A21" s="12" t="str">
        <f t="shared" si="0"/>
        <v>30Molly HillOscar</v>
      </c>
      <c r="B21" s="13">
        <v>30</v>
      </c>
      <c r="C21" s="274" t="s">
        <v>628</v>
      </c>
      <c r="D21" s="275" t="s">
        <v>629</v>
      </c>
      <c r="E21" s="275"/>
      <c r="F21" s="276" t="s">
        <v>214</v>
      </c>
      <c r="G21" s="147">
        <v>30</v>
      </c>
      <c r="H21" s="13"/>
      <c r="I21" s="29"/>
      <c r="J21" s="31"/>
      <c r="K21" s="17">
        <v>3</v>
      </c>
      <c r="L21" s="18">
        <f t="shared" si="1"/>
        <v>5</v>
      </c>
      <c r="M21" s="59">
        <f t="shared" si="2"/>
        <v>10</v>
      </c>
    </row>
    <row r="22" spans="1:13" ht="14.4" x14ac:dyDescent="0.25">
      <c r="A22" s="12" t="str">
        <f t="shared" si="0"/>
        <v>30Ava RobinsonWindy Hill Ginger Rocks</v>
      </c>
      <c r="B22" s="13">
        <v>30</v>
      </c>
      <c r="C22" s="274" t="s">
        <v>422</v>
      </c>
      <c r="D22" s="275" t="s">
        <v>655</v>
      </c>
      <c r="E22" s="275"/>
      <c r="F22" s="276" t="s">
        <v>630</v>
      </c>
      <c r="G22" s="147">
        <v>30</v>
      </c>
      <c r="H22" s="13"/>
      <c r="I22" s="29"/>
      <c r="J22" s="31"/>
      <c r="K22" s="17">
        <v>4</v>
      </c>
      <c r="L22" s="18">
        <f t="shared" si="1"/>
        <v>4</v>
      </c>
      <c r="M22" s="59">
        <f t="shared" si="2"/>
        <v>8</v>
      </c>
    </row>
    <row r="23" spans="1:13" ht="14.4" x14ac:dyDescent="0.25">
      <c r="A23" s="12" t="str">
        <f t="shared" si="0"/>
        <v/>
      </c>
      <c r="B23" s="13"/>
      <c r="C23" s="274" t="s">
        <v>19</v>
      </c>
      <c r="D23" s="275" t="s">
        <v>19</v>
      </c>
      <c r="E23" s="275"/>
      <c r="F23" s="276"/>
      <c r="G23" s="147"/>
      <c r="H23" s="13"/>
      <c r="I23" s="29"/>
      <c r="J23" s="31"/>
      <c r="K23" s="17"/>
      <c r="L23" s="18">
        <f t="shared" si="1"/>
        <v>0</v>
      </c>
      <c r="M23" s="59">
        <f t="shared" si="2"/>
        <v>0</v>
      </c>
    </row>
    <row r="24" spans="1:13" ht="14.4" x14ac:dyDescent="0.25">
      <c r="A24" s="12" t="str">
        <f t="shared" si="0"/>
        <v>45Holly FergusonWindal Park Pixie Magic</v>
      </c>
      <c r="B24" s="13">
        <v>45</v>
      </c>
      <c r="C24" s="274" t="s">
        <v>398</v>
      </c>
      <c r="D24" s="275" t="s">
        <v>596</v>
      </c>
      <c r="E24" s="275"/>
      <c r="F24" s="276" t="s">
        <v>358</v>
      </c>
      <c r="G24" s="147">
        <v>45</v>
      </c>
      <c r="H24" s="13"/>
      <c r="I24" s="29"/>
      <c r="J24" s="31"/>
      <c r="K24" s="148" t="s">
        <v>361</v>
      </c>
      <c r="L24" s="18">
        <f t="shared" si="1"/>
        <v>1</v>
      </c>
      <c r="M24" s="59">
        <f t="shared" si="2"/>
        <v>2</v>
      </c>
    </row>
    <row r="25" spans="1:13" ht="14.4" x14ac:dyDescent="0.25">
      <c r="A25" s="12" t="str">
        <f t="shared" si="0"/>
        <v>45Amelia DilazzaroBelfast Whistling Dove</v>
      </c>
      <c r="B25" s="13">
        <v>45</v>
      </c>
      <c r="C25" s="274" t="s">
        <v>470</v>
      </c>
      <c r="D25" s="275" t="s">
        <v>631</v>
      </c>
      <c r="E25" s="275"/>
      <c r="F25" s="276" t="s">
        <v>358</v>
      </c>
      <c r="G25" s="147">
        <v>45</v>
      </c>
      <c r="H25" s="13"/>
      <c r="I25" s="29"/>
      <c r="J25" s="31"/>
      <c r="K25" s="148" t="s">
        <v>361</v>
      </c>
      <c r="L25" s="18">
        <f t="shared" si="1"/>
        <v>1</v>
      </c>
      <c r="M25" s="59">
        <f t="shared" si="2"/>
        <v>2</v>
      </c>
    </row>
    <row r="26" spans="1:13" ht="14.4" x14ac:dyDescent="0.25">
      <c r="A26" s="12" t="str">
        <f t="shared" si="0"/>
        <v>45Grace EdenLeedale Vagabon</v>
      </c>
      <c r="B26" s="13">
        <v>45</v>
      </c>
      <c r="C26" s="274" t="s">
        <v>670</v>
      </c>
      <c r="D26" s="275" t="s">
        <v>656</v>
      </c>
      <c r="E26" s="275"/>
      <c r="F26" s="276" t="s">
        <v>626</v>
      </c>
      <c r="G26" s="147">
        <v>45</v>
      </c>
      <c r="H26" s="13"/>
      <c r="I26" s="29"/>
      <c r="J26" s="31"/>
      <c r="K26" s="148">
        <v>2</v>
      </c>
      <c r="L26" s="18">
        <f t="shared" si="1"/>
        <v>6</v>
      </c>
      <c r="M26" s="59">
        <f t="shared" si="2"/>
        <v>12</v>
      </c>
    </row>
    <row r="27" spans="1:13" ht="14.4" x14ac:dyDescent="0.25">
      <c r="A27" s="12" t="str">
        <f t="shared" si="0"/>
        <v>45Everlee TylerYartarla Park Wishlist</v>
      </c>
      <c r="B27" s="13">
        <v>45</v>
      </c>
      <c r="C27" s="274" t="s">
        <v>157</v>
      </c>
      <c r="D27" s="275" t="s">
        <v>158</v>
      </c>
      <c r="E27" s="275"/>
      <c r="F27" s="276" t="s">
        <v>358</v>
      </c>
      <c r="G27" s="19">
        <v>45</v>
      </c>
      <c r="H27" s="13"/>
      <c r="I27" s="29"/>
      <c r="J27" s="31"/>
      <c r="K27" s="17">
        <v>3</v>
      </c>
      <c r="L27" s="18">
        <f t="shared" si="1"/>
        <v>5</v>
      </c>
      <c r="M27" s="59">
        <f t="shared" si="2"/>
        <v>10</v>
      </c>
    </row>
    <row r="28" spans="1:13" ht="14.4" x14ac:dyDescent="0.25">
      <c r="A28" s="12" t="str">
        <f t="shared" si="0"/>
        <v>45Ava StephensShilo</v>
      </c>
      <c r="B28" s="13">
        <v>45</v>
      </c>
      <c r="C28" s="274" t="s">
        <v>164</v>
      </c>
      <c r="D28" s="275" t="s">
        <v>165</v>
      </c>
      <c r="E28" s="275"/>
      <c r="F28" s="276" t="s">
        <v>145</v>
      </c>
      <c r="G28" s="19">
        <v>45</v>
      </c>
      <c r="H28" s="13"/>
      <c r="I28" s="29"/>
      <c r="J28" s="31"/>
      <c r="K28" s="148" t="s">
        <v>361</v>
      </c>
      <c r="L28" s="18">
        <v>0</v>
      </c>
      <c r="M28" s="59">
        <f t="shared" si="2"/>
        <v>0</v>
      </c>
    </row>
    <row r="29" spans="1:13" ht="14.4" x14ac:dyDescent="0.25">
      <c r="A29" s="12" t="str">
        <f t="shared" si="0"/>
        <v>45Olivia StephensCimmeron Pocket Rocket</v>
      </c>
      <c r="B29" s="13">
        <v>45</v>
      </c>
      <c r="C29" s="274" t="s">
        <v>146</v>
      </c>
      <c r="D29" s="275" t="s">
        <v>147</v>
      </c>
      <c r="E29" s="275"/>
      <c r="F29" s="276" t="s">
        <v>145</v>
      </c>
      <c r="G29" s="19">
        <v>45</v>
      </c>
      <c r="H29" s="13"/>
      <c r="I29" s="29"/>
      <c r="J29" s="31"/>
      <c r="K29" s="148">
        <v>1</v>
      </c>
      <c r="L29" s="18">
        <f t="shared" si="1"/>
        <v>7</v>
      </c>
      <c r="M29" s="59">
        <f t="shared" si="2"/>
        <v>14</v>
      </c>
    </row>
    <row r="30" spans="1:13" ht="14.4" x14ac:dyDescent="0.25">
      <c r="A30" s="12" t="str">
        <f t="shared" si="0"/>
        <v>45Emily HicksRafi</v>
      </c>
      <c r="B30" s="13">
        <v>45</v>
      </c>
      <c r="C30" s="274" t="s">
        <v>369</v>
      </c>
      <c r="D30" s="275" t="s">
        <v>657</v>
      </c>
      <c r="E30" s="275"/>
      <c r="F30" s="276" t="s">
        <v>620</v>
      </c>
      <c r="G30" s="19">
        <v>45</v>
      </c>
      <c r="H30" s="13"/>
      <c r="I30" s="29"/>
      <c r="J30" s="31"/>
      <c r="K30" s="148">
        <v>4</v>
      </c>
      <c r="L30" s="18">
        <f t="shared" si="1"/>
        <v>4</v>
      </c>
      <c r="M30" s="59">
        <f t="shared" si="2"/>
        <v>8</v>
      </c>
    </row>
    <row r="31" spans="1:13" ht="14.4" x14ac:dyDescent="0.25">
      <c r="A31" s="12" t="str">
        <f t="shared" si="0"/>
        <v/>
      </c>
      <c r="B31" s="13"/>
      <c r="C31" s="274" t="s">
        <v>19</v>
      </c>
      <c r="D31" s="275" t="s">
        <v>19</v>
      </c>
      <c r="E31" s="275"/>
      <c r="F31" s="276"/>
      <c r="G31" s="19"/>
      <c r="H31" s="13"/>
      <c r="I31" s="29"/>
      <c r="J31" s="31"/>
      <c r="K31" s="148"/>
      <c r="L31" s="18">
        <f t="shared" si="1"/>
        <v>0</v>
      </c>
      <c r="M31" s="59">
        <f t="shared" si="2"/>
        <v>0</v>
      </c>
    </row>
    <row r="32" spans="1:13" ht="14.4" x14ac:dyDescent="0.25">
      <c r="A32" s="12" t="str">
        <f t="shared" si="0"/>
        <v>45Jenaveve PageWyatchwood Druid</v>
      </c>
      <c r="B32" s="13">
        <v>45</v>
      </c>
      <c r="C32" s="353" t="s">
        <v>680</v>
      </c>
      <c r="D32" s="352" t="s">
        <v>679</v>
      </c>
      <c r="E32" s="275"/>
      <c r="F32" s="276" t="s">
        <v>626</v>
      </c>
      <c r="G32" s="19">
        <v>45</v>
      </c>
      <c r="H32" s="13"/>
      <c r="I32" s="29"/>
      <c r="J32" s="31"/>
      <c r="K32" s="148">
        <v>1</v>
      </c>
      <c r="L32" s="18">
        <f t="shared" si="1"/>
        <v>7</v>
      </c>
      <c r="M32" s="59">
        <f t="shared" si="2"/>
        <v>14</v>
      </c>
    </row>
    <row r="33" spans="1:13" ht="14.4" x14ac:dyDescent="0.25">
      <c r="A33" s="12" t="str">
        <f t="shared" si="0"/>
        <v>45Ava MinshullRain</v>
      </c>
      <c r="B33" s="13">
        <v>45</v>
      </c>
      <c r="C33" s="14" t="s">
        <v>400</v>
      </c>
      <c r="D33" s="15" t="s">
        <v>658</v>
      </c>
      <c r="E33" s="19"/>
      <c r="F33" s="16" t="s">
        <v>358</v>
      </c>
      <c r="G33" s="19">
        <v>45</v>
      </c>
      <c r="H33" s="13"/>
      <c r="I33" s="29"/>
      <c r="J33" s="31"/>
      <c r="K33" s="148"/>
      <c r="L33" s="18">
        <f t="shared" si="1"/>
        <v>0</v>
      </c>
      <c r="M33" s="59">
        <f t="shared" si="2"/>
        <v>0</v>
      </c>
    </row>
    <row r="34" spans="1:13" ht="14.4" x14ac:dyDescent="0.25">
      <c r="A34" s="12" t="str">
        <f t="shared" si="0"/>
        <v>45Ella AtwellKarma Park Top'S Delight</v>
      </c>
      <c r="B34" s="13">
        <v>45</v>
      </c>
      <c r="C34" s="14" t="s">
        <v>546</v>
      </c>
      <c r="D34" s="15" t="s">
        <v>659</v>
      </c>
      <c r="E34" s="19"/>
      <c r="F34" s="16" t="s">
        <v>626</v>
      </c>
      <c r="G34" s="19">
        <v>45</v>
      </c>
      <c r="H34" s="13"/>
      <c r="I34" s="29"/>
      <c r="J34" s="31"/>
      <c r="K34" s="148"/>
      <c r="L34" s="18">
        <f t="shared" si="1"/>
        <v>0</v>
      </c>
      <c r="M34" s="59">
        <f t="shared" si="2"/>
        <v>0</v>
      </c>
    </row>
    <row r="35" spans="1:13" ht="14.4" x14ac:dyDescent="0.25">
      <c r="A35" s="12" t="str">
        <f t="shared" si="0"/>
        <v>45Ava RobinsonSilver Wings Moonlight</v>
      </c>
      <c r="B35" s="13">
        <v>45</v>
      </c>
      <c r="C35" s="14" t="s">
        <v>422</v>
      </c>
      <c r="D35" s="15" t="s">
        <v>426</v>
      </c>
      <c r="E35" s="19"/>
      <c r="F35" s="16" t="s">
        <v>630</v>
      </c>
      <c r="G35" s="19">
        <v>45</v>
      </c>
      <c r="H35" s="13"/>
      <c r="I35" s="29"/>
      <c r="J35" s="31"/>
      <c r="K35" s="148">
        <v>4</v>
      </c>
      <c r="L35" s="18">
        <f t="shared" si="1"/>
        <v>4</v>
      </c>
      <c r="M35" s="59">
        <f t="shared" si="2"/>
        <v>8</v>
      </c>
    </row>
    <row r="36" spans="1:13" ht="14.4" x14ac:dyDescent="0.25">
      <c r="A36" s="12" t="str">
        <f t="shared" si="0"/>
        <v>45Ember JenszWendamar Elysia</v>
      </c>
      <c r="B36" s="13">
        <v>45</v>
      </c>
      <c r="C36" s="14" t="s">
        <v>483</v>
      </c>
      <c r="D36" s="15" t="s">
        <v>660</v>
      </c>
      <c r="E36" s="19"/>
      <c r="F36" s="16" t="s">
        <v>632</v>
      </c>
      <c r="G36" s="19">
        <v>45</v>
      </c>
      <c r="H36" s="13"/>
      <c r="I36" s="29"/>
      <c r="J36" s="31"/>
      <c r="K36" s="148">
        <v>5</v>
      </c>
      <c r="L36" s="18">
        <f t="shared" si="1"/>
        <v>3</v>
      </c>
      <c r="M36" s="59">
        <f t="shared" si="2"/>
        <v>6</v>
      </c>
    </row>
    <row r="37" spans="1:13" ht="14.4" x14ac:dyDescent="0.25">
      <c r="A37" s="12" t="str">
        <f t="shared" si="0"/>
        <v>45Mia StephensHolland Park Geneva</v>
      </c>
      <c r="B37" s="13">
        <v>45</v>
      </c>
      <c r="C37" s="14" t="s">
        <v>143</v>
      </c>
      <c r="D37" s="15" t="s">
        <v>144</v>
      </c>
      <c r="E37" s="19"/>
      <c r="F37" s="16" t="s">
        <v>145</v>
      </c>
      <c r="G37" s="19">
        <v>45</v>
      </c>
      <c r="H37" s="13"/>
      <c r="I37" s="29"/>
      <c r="J37" s="31"/>
      <c r="K37" s="148">
        <v>6</v>
      </c>
      <c r="L37" s="18">
        <f t="shared" si="1"/>
        <v>2</v>
      </c>
      <c r="M37" s="59">
        <f t="shared" si="2"/>
        <v>4</v>
      </c>
    </row>
    <row r="38" spans="1:13" ht="14.4" x14ac:dyDescent="0.25">
      <c r="A38" s="12" t="str">
        <f t="shared" ref="A38:A69" si="3">CONCATENATE(B38,C38,D38)</f>
        <v>45Ava BowlesKazwood Park Love Always</v>
      </c>
      <c r="B38" s="13">
        <v>45</v>
      </c>
      <c r="C38" s="14" t="s">
        <v>304</v>
      </c>
      <c r="D38" s="15" t="s">
        <v>305</v>
      </c>
      <c r="E38" s="19"/>
      <c r="F38" s="16" t="s">
        <v>306</v>
      </c>
      <c r="G38" s="19">
        <v>45</v>
      </c>
      <c r="H38" s="13"/>
      <c r="I38" s="29"/>
      <c r="J38" s="31"/>
      <c r="K38" s="148">
        <v>2</v>
      </c>
      <c r="L38" s="18">
        <f t="shared" si="1"/>
        <v>6</v>
      </c>
      <c r="M38" s="59">
        <f t="shared" ref="M38:M69" si="4">SUM(L38+$M$5)*2</f>
        <v>12</v>
      </c>
    </row>
    <row r="39" spans="1:13" ht="14.4" x14ac:dyDescent="0.25">
      <c r="A39" s="12" t="str">
        <f t="shared" si="3"/>
        <v>45Charlize TylerUmatah Crumpet Galaxy</v>
      </c>
      <c r="B39" s="13">
        <v>45</v>
      </c>
      <c r="C39" s="14" t="s">
        <v>198</v>
      </c>
      <c r="D39" s="15" t="s">
        <v>633</v>
      </c>
      <c r="E39" s="19"/>
      <c r="F39" s="16" t="s">
        <v>358</v>
      </c>
      <c r="G39" s="19">
        <v>45</v>
      </c>
      <c r="H39" s="13"/>
      <c r="I39" s="29"/>
      <c r="J39" s="31"/>
      <c r="K39" s="148"/>
      <c r="L39" s="18">
        <f t="shared" si="1"/>
        <v>0</v>
      </c>
      <c r="M39" s="59">
        <f t="shared" si="4"/>
        <v>0</v>
      </c>
    </row>
    <row r="40" spans="1:13" ht="14.4" x14ac:dyDescent="0.25">
      <c r="A40" s="12" t="str">
        <f t="shared" si="3"/>
        <v>45Jenaveve PaigeLyngarie Philano'S Gift</v>
      </c>
      <c r="B40" s="13">
        <v>45</v>
      </c>
      <c r="C40" s="14" t="s">
        <v>671</v>
      </c>
      <c r="D40" s="15" t="s">
        <v>661</v>
      </c>
      <c r="E40" s="19"/>
      <c r="F40" s="16" t="s">
        <v>626</v>
      </c>
      <c r="G40" s="19">
        <v>45</v>
      </c>
      <c r="H40" s="13"/>
      <c r="I40" s="29"/>
      <c r="J40" s="31"/>
      <c r="K40" s="148">
        <v>3</v>
      </c>
      <c r="L40" s="18">
        <f t="shared" si="1"/>
        <v>5</v>
      </c>
      <c r="M40" s="59">
        <f t="shared" si="4"/>
        <v>10</v>
      </c>
    </row>
    <row r="41" spans="1:13" ht="14.4" x14ac:dyDescent="0.25">
      <c r="A41" s="12" t="str">
        <f t="shared" si="3"/>
        <v/>
      </c>
      <c r="B41" s="13"/>
      <c r="C41" s="14" t="s">
        <v>19</v>
      </c>
      <c r="D41" s="15" t="s">
        <v>19</v>
      </c>
      <c r="E41" s="19"/>
      <c r="F41" s="16"/>
      <c r="G41" s="19"/>
      <c r="H41" s="13"/>
      <c r="I41" s="29"/>
      <c r="J41" s="31"/>
      <c r="K41" s="148"/>
      <c r="L41" s="18">
        <f t="shared" si="1"/>
        <v>0</v>
      </c>
      <c r="M41" s="59">
        <f t="shared" si="4"/>
        <v>0</v>
      </c>
    </row>
    <row r="42" spans="1:13" ht="14.4" x14ac:dyDescent="0.25">
      <c r="A42" s="12" t="str">
        <f t="shared" si="3"/>
        <v>45Felicity HeazlewoodRusty</v>
      </c>
      <c r="B42" s="13">
        <v>45</v>
      </c>
      <c r="C42" s="14" t="s">
        <v>487</v>
      </c>
      <c r="D42" s="15" t="s">
        <v>488</v>
      </c>
      <c r="E42" s="19"/>
      <c r="F42" s="16" t="s">
        <v>626</v>
      </c>
      <c r="G42" s="19">
        <v>45</v>
      </c>
      <c r="H42" s="13"/>
      <c r="I42" s="29"/>
      <c r="J42" s="31"/>
      <c r="K42" s="148">
        <v>1</v>
      </c>
      <c r="L42" s="18">
        <f t="shared" si="1"/>
        <v>7</v>
      </c>
      <c r="M42" s="59">
        <f t="shared" si="4"/>
        <v>14</v>
      </c>
    </row>
    <row r="43" spans="1:13" ht="14.4" x14ac:dyDescent="0.25">
      <c r="A43" s="12" t="str">
        <f t="shared" si="3"/>
        <v>45Sophie ApplebyPenley Marco Polo</v>
      </c>
      <c r="B43" s="13">
        <v>45</v>
      </c>
      <c r="C43" s="14" t="s">
        <v>672</v>
      </c>
      <c r="D43" s="15" t="s">
        <v>662</v>
      </c>
      <c r="E43" s="19"/>
      <c r="F43" s="16" t="s">
        <v>136</v>
      </c>
      <c r="G43" s="19">
        <v>45</v>
      </c>
      <c r="H43" s="13"/>
      <c r="I43" s="29"/>
      <c r="J43" s="31"/>
      <c r="K43" s="17">
        <v>3</v>
      </c>
      <c r="L43" s="18">
        <f t="shared" si="1"/>
        <v>5</v>
      </c>
      <c r="M43" s="59">
        <f t="shared" si="4"/>
        <v>10</v>
      </c>
    </row>
    <row r="44" spans="1:13" ht="14.4" x14ac:dyDescent="0.25">
      <c r="A44" s="12" t="str">
        <f t="shared" si="3"/>
        <v>45Stephanie DanielsLenny</v>
      </c>
      <c r="B44" s="13">
        <v>45</v>
      </c>
      <c r="C44" s="14" t="s">
        <v>399</v>
      </c>
      <c r="D44" s="15" t="s">
        <v>434</v>
      </c>
      <c r="E44" s="19"/>
      <c r="F44" s="16" t="s">
        <v>634</v>
      </c>
      <c r="G44" s="19">
        <v>45</v>
      </c>
      <c r="H44" s="13"/>
      <c r="I44" s="29"/>
      <c r="J44" s="31"/>
      <c r="K44" s="17">
        <v>2</v>
      </c>
      <c r="L44" s="18">
        <f t="shared" si="1"/>
        <v>6</v>
      </c>
      <c r="M44" s="59">
        <f t="shared" si="4"/>
        <v>12</v>
      </c>
    </row>
    <row r="45" spans="1:13" ht="14.4" x14ac:dyDescent="0.25">
      <c r="A45" s="12" t="str">
        <f t="shared" si="3"/>
        <v/>
      </c>
      <c r="B45" s="13"/>
      <c r="C45" s="14" t="s">
        <v>19</v>
      </c>
      <c r="D45" s="15" t="s">
        <v>19</v>
      </c>
      <c r="E45" s="19"/>
      <c r="F45" s="16"/>
      <c r="G45" s="19"/>
      <c r="H45" s="13"/>
      <c r="I45" s="29"/>
      <c r="J45" s="31"/>
      <c r="K45" s="17"/>
      <c r="L45" s="18">
        <f t="shared" si="1"/>
        <v>0</v>
      </c>
      <c r="M45" s="59">
        <f t="shared" si="4"/>
        <v>0</v>
      </c>
    </row>
    <row r="46" spans="1:13" ht="14.4" x14ac:dyDescent="0.25">
      <c r="A46" s="12" t="str">
        <f t="shared" si="3"/>
        <v>65Ivy SmithTanlea Litte Big Man</v>
      </c>
      <c r="B46" s="13">
        <v>65</v>
      </c>
      <c r="C46" s="14" t="s">
        <v>673</v>
      </c>
      <c r="D46" s="15" t="s">
        <v>663</v>
      </c>
      <c r="E46" s="19"/>
      <c r="F46" s="16" t="s">
        <v>337</v>
      </c>
      <c r="G46" s="19"/>
      <c r="H46" s="13">
        <v>65</v>
      </c>
      <c r="I46" s="29"/>
      <c r="J46" s="31"/>
      <c r="K46" s="17">
        <v>3</v>
      </c>
      <c r="L46" s="18">
        <f t="shared" si="1"/>
        <v>5</v>
      </c>
      <c r="M46" s="59">
        <f t="shared" si="4"/>
        <v>10</v>
      </c>
    </row>
    <row r="47" spans="1:13" ht="14.4" x14ac:dyDescent="0.25">
      <c r="A47" s="12" t="str">
        <f t="shared" si="3"/>
        <v>65Charlee HagleyDolly</v>
      </c>
      <c r="B47" s="13">
        <v>65</v>
      </c>
      <c r="C47" s="14" t="s">
        <v>170</v>
      </c>
      <c r="D47" s="15" t="s">
        <v>171</v>
      </c>
      <c r="E47" s="19"/>
      <c r="F47" s="16" t="s">
        <v>133</v>
      </c>
      <c r="G47" s="19"/>
      <c r="H47" s="13">
        <v>65</v>
      </c>
      <c r="I47" s="29"/>
      <c r="J47" s="31"/>
      <c r="K47" s="17">
        <v>1</v>
      </c>
      <c r="L47" s="18">
        <f t="shared" si="1"/>
        <v>7</v>
      </c>
      <c r="M47" s="59">
        <f t="shared" si="4"/>
        <v>14</v>
      </c>
    </row>
    <row r="48" spans="1:13" ht="14.4" x14ac:dyDescent="0.25">
      <c r="A48" s="12" t="str">
        <f t="shared" si="3"/>
        <v>65Emilia CasottiKialla Park Exfactor</v>
      </c>
      <c r="B48" s="13">
        <v>65</v>
      </c>
      <c r="C48" s="14" t="s">
        <v>635</v>
      </c>
      <c r="D48" s="15" t="s">
        <v>571</v>
      </c>
      <c r="E48" s="19"/>
      <c r="F48" s="16" t="s">
        <v>145</v>
      </c>
      <c r="G48" s="19"/>
      <c r="H48" s="13">
        <v>65</v>
      </c>
      <c r="I48" s="29"/>
      <c r="J48" s="31"/>
      <c r="K48" s="17">
        <v>2</v>
      </c>
      <c r="L48" s="18">
        <f t="shared" si="1"/>
        <v>6</v>
      </c>
      <c r="M48" s="59">
        <f t="shared" si="4"/>
        <v>12</v>
      </c>
    </row>
    <row r="49" spans="1:13" ht="14.4" x14ac:dyDescent="0.25">
      <c r="A49" s="12" t="str">
        <f t="shared" si="3"/>
        <v/>
      </c>
      <c r="B49" s="13"/>
      <c r="C49" s="14" t="s">
        <v>19</v>
      </c>
      <c r="D49" s="15" t="s">
        <v>19</v>
      </c>
      <c r="E49" s="19"/>
      <c r="F49" s="16"/>
      <c r="G49" s="19"/>
      <c r="H49" s="13"/>
      <c r="I49" s="29"/>
      <c r="J49" s="31"/>
      <c r="K49" s="17"/>
      <c r="L49" s="18">
        <f t="shared" si="1"/>
        <v>0</v>
      </c>
      <c r="M49" s="59">
        <f t="shared" si="4"/>
        <v>0</v>
      </c>
    </row>
    <row r="50" spans="1:13" ht="14.4" x14ac:dyDescent="0.25">
      <c r="A50" s="12" t="str">
        <f t="shared" si="3"/>
        <v>65Charlize TylerTrapalanda Downs Peter Pan</v>
      </c>
      <c r="B50" s="13">
        <v>65</v>
      </c>
      <c r="C50" s="14" t="s">
        <v>198</v>
      </c>
      <c r="D50" s="193" t="s">
        <v>199</v>
      </c>
      <c r="E50" s="19"/>
      <c r="F50" s="16" t="s">
        <v>358</v>
      </c>
      <c r="G50" s="19"/>
      <c r="H50" s="13">
        <v>65</v>
      </c>
      <c r="I50" s="29"/>
      <c r="J50" s="31"/>
      <c r="K50" s="17"/>
      <c r="L50" s="18">
        <f t="shared" si="1"/>
        <v>0</v>
      </c>
      <c r="M50" s="59">
        <f t="shared" si="4"/>
        <v>0</v>
      </c>
    </row>
    <row r="51" spans="1:13" ht="14.4" x14ac:dyDescent="0.25">
      <c r="A51" s="12" t="str">
        <f t="shared" si="3"/>
        <v>65Ruby DouglasSv Rockstar</v>
      </c>
      <c r="B51" s="13">
        <v>65</v>
      </c>
      <c r="C51" s="14" t="s">
        <v>134</v>
      </c>
      <c r="D51" s="15" t="s">
        <v>474</v>
      </c>
      <c r="E51" s="19"/>
      <c r="F51" s="16" t="s">
        <v>136</v>
      </c>
      <c r="G51" s="19"/>
      <c r="H51" s="13">
        <v>65</v>
      </c>
      <c r="I51" s="29"/>
      <c r="J51" s="31"/>
      <c r="K51" s="17">
        <v>1</v>
      </c>
      <c r="L51" s="18">
        <f t="shared" si="1"/>
        <v>7</v>
      </c>
      <c r="M51" s="59">
        <f t="shared" si="4"/>
        <v>14</v>
      </c>
    </row>
    <row r="52" spans="1:13" ht="14.4" x14ac:dyDescent="0.25">
      <c r="A52" s="12" t="str">
        <f t="shared" si="3"/>
        <v>65Olivia ReadSensational Sinny</v>
      </c>
      <c r="B52" s="13">
        <v>65</v>
      </c>
      <c r="C52" s="14" t="s">
        <v>323</v>
      </c>
      <c r="D52" s="15" t="s">
        <v>324</v>
      </c>
      <c r="E52" s="19"/>
      <c r="F52" s="16" t="s">
        <v>136</v>
      </c>
      <c r="G52" s="19"/>
      <c r="H52" s="13">
        <v>65</v>
      </c>
      <c r="I52" s="29"/>
      <c r="J52" s="31"/>
      <c r="K52" s="17"/>
      <c r="L52" s="18">
        <f t="shared" si="1"/>
        <v>0</v>
      </c>
      <c r="M52" s="59">
        <f t="shared" si="4"/>
        <v>0</v>
      </c>
    </row>
    <row r="53" spans="1:13" ht="14.4" x14ac:dyDescent="0.25">
      <c r="A53" s="12" t="str">
        <f t="shared" si="3"/>
        <v>65Breanna BosmaGypsy Rose</v>
      </c>
      <c r="B53" s="13">
        <v>65</v>
      </c>
      <c r="C53" s="14" t="s">
        <v>385</v>
      </c>
      <c r="D53" s="15" t="s">
        <v>636</v>
      </c>
      <c r="E53" s="19"/>
      <c r="F53" s="16" t="s">
        <v>358</v>
      </c>
      <c r="G53" s="19"/>
      <c r="H53" s="13">
        <v>65</v>
      </c>
      <c r="I53" s="29"/>
      <c r="J53" s="31"/>
      <c r="K53" s="17">
        <v>4</v>
      </c>
      <c r="L53" s="18">
        <f t="shared" si="1"/>
        <v>4</v>
      </c>
      <c r="M53" s="59">
        <f t="shared" si="4"/>
        <v>8</v>
      </c>
    </row>
    <row r="54" spans="1:13" ht="14.4" x14ac:dyDescent="0.25">
      <c r="A54" s="12" t="str">
        <f t="shared" si="3"/>
        <v>65Ruby McdonaldTurpins Tigeress</v>
      </c>
      <c r="B54" s="13">
        <v>65</v>
      </c>
      <c r="C54" s="14" t="s">
        <v>321</v>
      </c>
      <c r="D54" s="15" t="s">
        <v>322</v>
      </c>
      <c r="E54" s="19"/>
      <c r="F54" s="16" t="s">
        <v>342</v>
      </c>
      <c r="G54" s="19"/>
      <c r="H54" s="13">
        <v>65</v>
      </c>
      <c r="I54" s="29"/>
      <c r="J54" s="31"/>
      <c r="K54" s="17" t="s">
        <v>622</v>
      </c>
      <c r="L54" s="18">
        <v>0</v>
      </c>
      <c r="M54" s="59">
        <f t="shared" si="4"/>
        <v>0</v>
      </c>
    </row>
    <row r="55" spans="1:13" ht="14.4" x14ac:dyDescent="0.25">
      <c r="A55" s="12" t="str">
        <f t="shared" si="3"/>
        <v>65Joshua DuncanTyalla Oriole</v>
      </c>
      <c r="B55" s="13">
        <v>65</v>
      </c>
      <c r="C55" s="14" t="s">
        <v>173</v>
      </c>
      <c r="D55" s="15" t="s">
        <v>174</v>
      </c>
      <c r="E55" s="19"/>
      <c r="F55" s="16" t="s">
        <v>175</v>
      </c>
      <c r="G55" s="19"/>
      <c r="H55" s="13">
        <v>65</v>
      </c>
      <c r="I55" s="29"/>
      <c r="J55" s="31"/>
      <c r="K55" s="17" t="s">
        <v>622</v>
      </c>
      <c r="L55" s="18">
        <v>0</v>
      </c>
      <c r="M55" s="59">
        <f t="shared" si="4"/>
        <v>0</v>
      </c>
    </row>
    <row r="56" spans="1:13" ht="14.4" x14ac:dyDescent="0.25">
      <c r="A56" s="12" t="str">
        <f t="shared" si="3"/>
        <v>65Zara OfficerLimehill Royal Jester</v>
      </c>
      <c r="B56" s="13">
        <v>65</v>
      </c>
      <c r="C56" s="14" t="s">
        <v>310</v>
      </c>
      <c r="D56" s="15" t="s">
        <v>338</v>
      </c>
      <c r="E56" s="19"/>
      <c r="F56" s="16" t="s">
        <v>136</v>
      </c>
      <c r="G56" s="19"/>
      <c r="H56" s="13">
        <v>65</v>
      </c>
      <c r="I56" s="29"/>
      <c r="J56" s="31"/>
      <c r="K56" s="17">
        <v>3</v>
      </c>
      <c r="L56" s="18">
        <f t="shared" si="1"/>
        <v>5</v>
      </c>
      <c r="M56" s="59">
        <f t="shared" si="4"/>
        <v>10</v>
      </c>
    </row>
    <row r="57" spans="1:13" ht="14.4" x14ac:dyDescent="0.25">
      <c r="A57" s="12" t="str">
        <f t="shared" si="3"/>
        <v>65Elaria AtheisWildwood Beyond Paradise</v>
      </c>
      <c r="B57" s="13">
        <v>65</v>
      </c>
      <c r="C57" s="14" t="s">
        <v>255</v>
      </c>
      <c r="D57" s="15" t="s">
        <v>256</v>
      </c>
      <c r="E57" s="19"/>
      <c r="F57" s="16" t="s">
        <v>257</v>
      </c>
      <c r="G57" s="19"/>
      <c r="H57" s="13">
        <v>65</v>
      </c>
      <c r="I57" s="29"/>
      <c r="J57" s="31"/>
      <c r="K57" s="17"/>
      <c r="L57" s="18">
        <f t="shared" si="1"/>
        <v>0</v>
      </c>
      <c r="M57" s="59">
        <f t="shared" si="4"/>
        <v>0</v>
      </c>
    </row>
    <row r="58" spans="1:13" ht="14.4" x14ac:dyDescent="0.25">
      <c r="A58" s="12" t="str">
        <f t="shared" si="3"/>
        <v>65Josephine AnningBrayside Sensation</v>
      </c>
      <c r="B58" s="13">
        <v>65</v>
      </c>
      <c r="C58" s="14" t="s">
        <v>637</v>
      </c>
      <c r="D58" s="15" t="s">
        <v>638</v>
      </c>
      <c r="E58" s="19"/>
      <c r="F58" s="16" t="s">
        <v>337</v>
      </c>
      <c r="G58" s="19"/>
      <c r="H58" s="13">
        <v>65</v>
      </c>
      <c r="I58" s="29"/>
      <c r="J58" s="31"/>
      <c r="K58" s="17">
        <v>2</v>
      </c>
      <c r="L58" s="18">
        <f t="shared" si="1"/>
        <v>6</v>
      </c>
      <c r="M58" s="59">
        <f t="shared" si="4"/>
        <v>12</v>
      </c>
    </row>
    <row r="59" spans="1:13" ht="14.4" x14ac:dyDescent="0.25">
      <c r="A59" s="12" t="str">
        <f t="shared" si="3"/>
        <v>65India CurtinOsiris Apharel</v>
      </c>
      <c r="B59" s="13">
        <v>65</v>
      </c>
      <c r="C59" s="14" t="s">
        <v>441</v>
      </c>
      <c r="D59" s="15" t="s">
        <v>639</v>
      </c>
      <c r="E59" s="19"/>
      <c r="F59" s="16" t="s">
        <v>136</v>
      </c>
      <c r="G59" s="19"/>
      <c r="H59" s="13">
        <v>65</v>
      </c>
      <c r="I59" s="29"/>
      <c r="J59" s="31"/>
      <c r="K59" s="17">
        <v>6</v>
      </c>
      <c r="L59" s="18">
        <f t="shared" si="1"/>
        <v>2</v>
      </c>
      <c r="M59" s="59">
        <f t="shared" si="4"/>
        <v>4</v>
      </c>
    </row>
    <row r="60" spans="1:13" ht="14.4" x14ac:dyDescent="0.25">
      <c r="A60" s="12" t="str">
        <f t="shared" si="3"/>
        <v>65Celeste CasottiAlahambra Milk And Honey</v>
      </c>
      <c r="B60" s="13">
        <v>65</v>
      </c>
      <c r="C60" s="182" t="s">
        <v>552</v>
      </c>
      <c r="D60" s="193" t="s">
        <v>602</v>
      </c>
      <c r="E60" s="19"/>
      <c r="F60" s="16" t="s">
        <v>406</v>
      </c>
      <c r="G60" s="19"/>
      <c r="H60" s="13">
        <v>65</v>
      </c>
      <c r="I60" s="29"/>
      <c r="J60" s="31"/>
      <c r="K60" s="17" t="s">
        <v>622</v>
      </c>
      <c r="L60" s="18">
        <v>0</v>
      </c>
      <c r="M60" s="59">
        <f t="shared" si="4"/>
        <v>0</v>
      </c>
    </row>
    <row r="61" spans="1:13" ht="14.4" x14ac:dyDescent="0.25">
      <c r="A61" s="12" t="str">
        <f t="shared" si="3"/>
        <v>65Ruth ElsegoodFollyfoot Alchemy</v>
      </c>
      <c r="B61" s="13">
        <v>65</v>
      </c>
      <c r="C61" s="182" t="s">
        <v>332</v>
      </c>
      <c r="D61" s="193" t="s">
        <v>333</v>
      </c>
      <c r="E61" s="19"/>
      <c r="F61" s="16" t="s">
        <v>340</v>
      </c>
      <c r="G61" s="19"/>
      <c r="H61" s="13">
        <v>65</v>
      </c>
      <c r="I61" s="29"/>
      <c r="J61" s="31"/>
      <c r="K61" s="17">
        <v>5</v>
      </c>
      <c r="L61" s="18">
        <f t="shared" si="1"/>
        <v>3</v>
      </c>
      <c r="M61" s="59">
        <f t="shared" si="4"/>
        <v>6</v>
      </c>
    </row>
    <row r="62" spans="1:13" ht="14.4" x14ac:dyDescent="0.25">
      <c r="A62" s="12" t="str">
        <f t="shared" si="3"/>
        <v>65Brianna SheriffAce Of Hearts</v>
      </c>
      <c r="B62" s="13">
        <v>65</v>
      </c>
      <c r="C62" s="14" t="s">
        <v>408</v>
      </c>
      <c r="D62" s="15" t="s">
        <v>388</v>
      </c>
      <c r="E62" s="19"/>
      <c r="F62" s="16" t="s">
        <v>358</v>
      </c>
      <c r="G62" s="19"/>
      <c r="H62" s="13">
        <v>65</v>
      </c>
      <c r="I62" s="29"/>
      <c r="J62" s="31"/>
      <c r="K62" s="17" t="s">
        <v>361</v>
      </c>
      <c r="L62" s="18"/>
      <c r="M62" s="59">
        <f t="shared" si="4"/>
        <v>0</v>
      </c>
    </row>
    <row r="63" spans="1:13" ht="14.4" x14ac:dyDescent="0.25">
      <c r="A63" s="12" t="str">
        <f t="shared" si="3"/>
        <v>65Kady MiddlecoatMellaine Motown</v>
      </c>
      <c r="B63" s="13">
        <v>65</v>
      </c>
      <c r="C63" s="14" t="s">
        <v>380</v>
      </c>
      <c r="D63" s="15" t="s">
        <v>640</v>
      </c>
      <c r="E63" s="19"/>
      <c r="F63" s="16" t="s">
        <v>641</v>
      </c>
      <c r="G63" s="19"/>
      <c r="H63" s="13">
        <v>65</v>
      </c>
      <c r="I63" s="29"/>
      <c r="J63" s="31"/>
      <c r="K63" s="17" t="s">
        <v>361</v>
      </c>
      <c r="L63" s="18"/>
      <c r="M63" s="59">
        <f t="shared" si="4"/>
        <v>0</v>
      </c>
    </row>
    <row r="64" spans="1:13" ht="14.4" x14ac:dyDescent="0.25">
      <c r="A64" s="12" t="str">
        <f t="shared" si="3"/>
        <v>65Verity BallOrtessa</v>
      </c>
      <c r="B64" s="13">
        <v>65</v>
      </c>
      <c r="C64" s="14" t="s">
        <v>445</v>
      </c>
      <c r="D64" s="15" t="s">
        <v>574</v>
      </c>
      <c r="E64" s="19"/>
      <c r="F64" s="16" t="s">
        <v>337</v>
      </c>
      <c r="G64" s="19"/>
      <c r="H64" s="13">
        <v>65</v>
      </c>
      <c r="I64" s="29"/>
      <c r="J64" s="31"/>
      <c r="K64" s="17" t="s">
        <v>622</v>
      </c>
      <c r="L64" s="18"/>
      <c r="M64" s="59">
        <f t="shared" si="4"/>
        <v>0</v>
      </c>
    </row>
    <row r="65" spans="1:13" ht="14.4" x14ac:dyDescent="0.25">
      <c r="A65" s="12" t="str">
        <f t="shared" si="3"/>
        <v/>
      </c>
      <c r="B65" s="13"/>
      <c r="C65" s="14" t="s">
        <v>19</v>
      </c>
      <c r="D65" s="15" t="s">
        <v>19</v>
      </c>
      <c r="E65" s="19"/>
      <c r="F65" s="16"/>
      <c r="G65" s="19"/>
      <c r="H65" s="13"/>
      <c r="I65" s="29"/>
      <c r="J65" s="31"/>
      <c r="K65" s="17"/>
      <c r="L65" s="18">
        <f t="shared" si="1"/>
        <v>0</v>
      </c>
      <c r="M65" s="59">
        <f t="shared" si="4"/>
        <v>0</v>
      </c>
    </row>
    <row r="66" spans="1:13" ht="14.4" x14ac:dyDescent="0.25">
      <c r="A66" s="12" t="str">
        <f t="shared" si="3"/>
        <v>65Abagail HillSassy But Classy</v>
      </c>
      <c r="B66" s="13">
        <v>65</v>
      </c>
      <c r="C66" s="14" t="s">
        <v>439</v>
      </c>
      <c r="D66" s="15" t="s">
        <v>664</v>
      </c>
      <c r="E66" s="19"/>
      <c r="F66" s="16" t="s">
        <v>214</v>
      </c>
      <c r="G66" s="19"/>
      <c r="H66" s="13">
        <v>65</v>
      </c>
      <c r="I66" s="29"/>
      <c r="J66" s="31"/>
      <c r="K66" s="17"/>
      <c r="L66" s="18">
        <f t="shared" si="1"/>
        <v>0</v>
      </c>
      <c r="M66" s="59">
        <f t="shared" si="4"/>
        <v>0</v>
      </c>
    </row>
    <row r="67" spans="1:13" ht="14.4" x14ac:dyDescent="0.25">
      <c r="A67" s="12" t="str">
        <f t="shared" si="3"/>
        <v>65Zara Coussens-LeesonRegal Donatello</v>
      </c>
      <c r="B67" s="13">
        <v>65</v>
      </c>
      <c r="C67" s="14" t="s">
        <v>278</v>
      </c>
      <c r="D67" s="15" t="s">
        <v>279</v>
      </c>
      <c r="E67" s="19"/>
      <c r="F67" s="16" t="s">
        <v>344</v>
      </c>
      <c r="G67" s="19"/>
      <c r="H67" s="13">
        <v>65</v>
      </c>
      <c r="I67" s="29"/>
      <c r="J67" s="31"/>
      <c r="K67" s="17">
        <v>1</v>
      </c>
      <c r="L67" s="18">
        <f t="shared" si="1"/>
        <v>7</v>
      </c>
      <c r="M67" s="59">
        <f t="shared" si="4"/>
        <v>14</v>
      </c>
    </row>
    <row r="68" spans="1:13" ht="14.4" x14ac:dyDescent="0.25">
      <c r="A68" s="12" t="str">
        <f t="shared" si="3"/>
        <v>65Lily SpencerMuskett Miss</v>
      </c>
      <c r="B68" s="13">
        <v>65</v>
      </c>
      <c r="C68" s="14" t="s">
        <v>325</v>
      </c>
      <c r="D68" s="15" t="s">
        <v>642</v>
      </c>
      <c r="E68" s="19"/>
      <c r="F68" s="16" t="s">
        <v>626</v>
      </c>
      <c r="G68" s="19"/>
      <c r="H68" s="13">
        <v>65</v>
      </c>
      <c r="I68" s="29"/>
      <c r="J68" s="31"/>
      <c r="K68" s="17"/>
      <c r="L68" s="18">
        <f t="shared" si="1"/>
        <v>0</v>
      </c>
      <c r="M68" s="59">
        <f t="shared" si="4"/>
        <v>0</v>
      </c>
    </row>
    <row r="69" spans="1:13" ht="14.4" x14ac:dyDescent="0.25">
      <c r="A69" s="12" t="str">
        <f t="shared" si="3"/>
        <v>65Takayla PenseJds Specks Outback Joker</v>
      </c>
      <c r="B69" s="13">
        <v>65</v>
      </c>
      <c r="C69" s="14" t="s">
        <v>497</v>
      </c>
      <c r="D69" s="15" t="s">
        <v>503</v>
      </c>
      <c r="E69" s="19"/>
      <c r="F69" s="16" t="s">
        <v>626</v>
      </c>
      <c r="G69" s="19"/>
      <c r="H69" s="13">
        <v>65</v>
      </c>
      <c r="I69" s="29"/>
      <c r="J69" s="31"/>
      <c r="K69" s="17">
        <v>6</v>
      </c>
      <c r="L69" s="18">
        <f t="shared" si="1"/>
        <v>2</v>
      </c>
      <c r="M69" s="59">
        <f t="shared" si="4"/>
        <v>4</v>
      </c>
    </row>
    <row r="70" spans="1:13" ht="14.4" x14ac:dyDescent="0.25">
      <c r="A70" s="12" t="str">
        <f t="shared" ref="A70:A101" si="5">CONCATENATE(B70,C70,D70)</f>
        <v>65Maniah-Rose FrearNed</v>
      </c>
      <c r="B70" s="13">
        <v>65</v>
      </c>
      <c r="C70" s="14" t="s">
        <v>583</v>
      </c>
      <c r="D70" s="15" t="s">
        <v>584</v>
      </c>
      <c r="E70" s="19"/>
      <c r="F70" s="16" t="s">
        <v>337</v>
      </c>
      <c r="G70" s="19"/>
      <c r="H70" s="13">
        <v>65</v>
      </c>
      <c r="I70" s="29"/>
      <c r="J70" s="31"/>
      <c r="K70" s="17"/>
      <c r="L70" s="18">
        <f t="shared" ref="L70:L101" si="6">IF(K70=1,7,IF(K70=2,6,IF(K70=3,5,IF(K70=4,4,IF(K70=5,3,IF(K70=6,2,IF(K70&gt;=6,1,0)))))))</f>
        <v>0</v>
      </c>
      <c r="M70" s="59">
        <f t="shared" ref="M70" si="7">SUM(L70+$M$5)*2</f>
        <v>0</v>
      </c>
    </row>
    <row r="71" spans="1:13" ht="14.4" x14ac:dyDescent="0.25">
      <c r="A71" s="12" t="str">
        <f t="shared" si="5"/>
        <v>65Krystina BerceneMy Ophelia</v>
      </c>
      <c r="B71" s="13">
        <v>65</v>
      </c>
      <c r="C71" s="14" t="s">
        <v>643</v>
      </c>
      <c r="D71" s="15" t="s">
        <v>665</v>
      </c>
      <c r="E71" s="19"/>
      <c r="F71" s="16" t="s">
        <v>644</v>
      </c>
      <c r="G71" s="19"/>
      <c r="H71" s="13">
        <v>65</v>
      </c>
      <c r="I71" s="29"/>
      <c r="J71" s="31"/>
      <c r="K71" s="17">
        <v>3</v>
      </c>
      <c r="L71" s="18">
        <f t="shared" si="6"/>
        <v>5</v>
      </c>
      <c r="M71" s="59">
        <f t="shared" ref="M71:M130" si="8">SUM(L71+$M$5)*2</f>
        <v>10</v>
      </c>
    </row>
    <row r="72" spans="1:13" ht="14.4" x14ac:dyDescent="0.25">
      <c r="A72" s="12" t="str">
        <f t="shared" si="5"/>
        <v>65Ruby HillKendlestone Park Royalty</v>
      </c>
      <c r="B72" s="13">
        <v>65</v>
      </c>
      <c r="C72" s="14" t="s">
        <v>674</v>
      </c>
      <c r="D72" s="15" t="s">
        <v>645</v>
      </c>
      <c r="E72" s="19"/>
      <c r="F72" s="16" t="s">
        <v>337</v>
      </c>
      <c r="G72" s="19"/>
      <c r="H72" s="13">
        <v>65</v>
      </c>
      <c r="I72" s="29"/>
      <c r="J72" s="31"/>
      <c r="K72" s="17"/>
      <c r="L72" s="18">
        <f t="shared" si="6"/>
        <v>0</v>
      </c>
      <c r="M72" s="59">
        <f t="shared" si="8"/>
        <v>0</v>
      </c>
    </row>
    <row r="73" spans="1:13" ht="14.4" x14ac:dyDescent="0.25">
      <c r="A73" s="12" t="str">
        <f t="shared" si="5"/>
        <v>65Lieve LudgateKirralea Showman</v>
      </c>
      <c r="B73" s="13">
        <v>65</v>
      </c>
      <c r="C73" s="14" t="s">
        <v>675</v>
      </c>
      <c r="D73" s="15" t="s">
        <v>666</v>
      </c>
      <c r="E73" s="19"/>
      <c r="F73" s="16" t="s">
        <v>646</v>
      </c>
      <c r="G73" s="19"/>
      <c r="H73" s="13">
        <v>65</v>
      </c>
      <c r="I73" s="29"/>
      <c r="J73" s="31"/>
      <c r="K73" s="17">
        <v>4</v>
      </c>
      <c r="L73" s="18">
        <f t="shared" si="6"/>
        <v>4</v>
      </c>
      <c r="M73" s="59">
        <f t="shared" si="8"/>
        <v>8</v>
      </c>
    </row>
    <row r="74" spans="1:13" ht="14.4" x14ac:dyDescent="0.25">
      <c r="A74" s="12" t="str">
        <f t="shared" si="5"/>
        <v>65Marni BerceneTiaja Park Magic</v>
      </c>
      <c r="B74" s="13">
        <v>65</v>
      </c>
      <c r="C74" s="14" t="s">
        <v>676</v>
      </c>
      <c r="D74" s="15" t="s">
        <v>667</v>
      </c>
      <c r="E74" s="19"/>
      <c r="F74" s="16" t="s">
        <v>644</v>
      </c>
      <c r="G74" s="19"/>
      <c r="H74" s="13">
        <v>65</v>
      </c>
      <c r="I74" s="29"/>
      <c r="J74" s="31"/>
      <c r="K74" s="17" t="s">
        <v>622</v>
      </c>
      <c r="L74" s="18">
        <v>0</v>
      </c>
      <c r="M74" s="59">
        <f t="shared" si="8"/>
        <v>0</v>
      </c>
    </row>
    <row r="75" spans="1:13" ht="14.4" x14ac:dyDescent="0.25">
      <c r="A75" s="12" t="str">
        <f t="shared" si="5"/>
        <v>65Tahni WilliamsHolland Park Riviera</v>
      </c>
      <c r="B75" s="13">
        <v>65</v>
      </c>
      <c r="C75" s="14" t="s">
        <v>383</v>
      </c>
      <c r="D75" s="15" t="s">
        <v>384</v>
      </c>
      <c r="E75" s="19"/>
      <c r="F75" s="16" t="s">
        <v>358</v>
      </c>
      <c r="G75" s="19"/>
      <c r="H75" s="13">
        <v>65</v>
      </c>
      <c r="I75" s="29"/>
      <c r="J75" s="31"/>
      <c r="K75" s="17">
        <v>2</v>
      </c>
      <c r="L75" s="18">
        <f t="shared" si="6"/>
        <v>6</v>
      </c>
      <c r="M75" s="59">
        <f t="shared" si="8"/>
        <v>12</v>
      </c>
    </row>
    <row r="76" spans="1:13" ht="14.4" x14ac:dyDescent="0.25">
      <c r="A76" s="12" t="str">
        <f t="shared" si="5"/>
        <v>65Sophie McdougallGood Intentions</v>
      </c>
      <c r="B76" s="13">
        <v>65</v>
      </c>
      <c r="C76" s="14" t="s">
        <v>403</v>
      </c>
      <c r="D76" s="15" t="s">
        <v>395</v>
      </c>
      <c r="E76" s="19"/>
      <c r="F76" s="16" t="s">
        <v>358</v>
      </c>
      <c r="G76" s="19"/>
      <c r="H76" s="13">
        <v>65</v>
      </c>
      <c r="I76" s="29"/>
      <c r="J76" s="31"/>
      <c r="K76" s="17">
        <v>5</v>
      </c>
      <c r="L76" s="18">
        <f t="shared" si="6"/>
        <v>3</v>
      </c>
      <c r="M76" s="59">
        <f t="shared" si="8"/>
        <v>6</v>
      </c>
    </row>
    <row r="77" spans="1:13" ht="14.4" x14ac:dyDescent="0.25">
      <c r="A77" s="12" t="str">
        <f t="shared" si="5"/>
        <v/>
      </c>
      <c r="B77" s="13"/>
      <c r="C77" s="14" t="s">
        <v>19</v>
      </c>
      <c r="D77" s="15" t="s">
        <v>19</v>
      </c>
      <c r="E77" s="19"/>
      <c r="F77" s="16"/>
      <c r="G77" s="19"/>
      <c r="H77" s="13"/>
      <c r="I77" s="29"/>
      <c r="J77" s="31"/>
      <c r="K77" s="17"/>
      <c r="L77" s="18">
        <f t="shared" si="6"/>
        <v>0</v>
      </c>
      <c r="M77" s="59">
        <f t="shared" si="8"/>
        <v>0</v>
      </c>
    </row>
    <row r="78" spans="1:13" ht="14.4" x14ac:dyDescent="0.25">
      <c r="A78" s="12" t="str">
        <f t="shared" si="5"/>
        <v>80Sophie IkenushiHappyvale Flynn Ryder</v>
      </c>
      <c r="B78" s="13">
        <v>80</v>
      </c>
      <c r="C78" s="14" t="s">
        <v>187</v>
      </c>
      <c r="D78" s="15" t="s">
        <v>564</v>
      </c>
      <c r="E78" s="19"/>
      <c r="F78" s="16" t="s">
        <v>358</v>
      </c>
      <c r="G78" s="19"/>
      <c r="H78" s="13"/>
      <c r="I78" s="29">
        <v>80</v>
      </c>
      <c r="J78" s="31"/>
      <c r="K78" s="17">
        <v>6</v>
      </c>
      <c r="L78" s="18">
        <f t="shared" si="6"/>
        <v>2</v>
      </c>
      <c r="M78" s="59">
        <f t="shared" si="8"/>
        <v>4</v>
      </c>
    </row>
    <row r="79" spans="1:13" ht="14.4" x14ac:dyDescent="0.25">
      <c r="A79" s="12" t="str">
        <f t="shared" si="5"/>
        <v>80Miley GossageKarma Park Barilla Bay</v>
      </c>
      <c r="B79" s="13">
        <v>80</v>
      </c>
      <c r="C79" s="14" t="s">
        <v>137</v>
      </c>
      <c r="D79" s="15" t="s">
        <v>550</v>
      </c>
      <c r="E79" s="19"/>
      <c r="F79" s="16" t="s">
        <v>358</v>
      </c>
      <c r="G79" s="19"/>
      <c r="H79" s="13"/>
      <c r="I79" s="29">
        <v>80</v>
      </c>
      <c r="J79" s="31"/>
      <c r="K79" s="17" t="s">
        <v>361</v>
      </c>
      <c r="L79" s="18">
        <v>0</v>
      </c>
      <c r="M79" s="59">
        <f t="shared" si="8"/>
        <v>0</v>
      </c>
    </row>
    <row r="80" spans="1:13" ht="14.4" x14ac:dyDescent="0.25">
      <c r="A80" s="12" t="str">
        <f t="shared" si="5"/>
        <v>80Zara OfficerGwynnellie Downs Bonnie Brae</v>
      </c>
      <c r="B80" s="13">
        <v>80</v>
      </c>
      <c r="C80" s="14" t="s">
        <v>310</v>
      </c>
      <c r="D80" s="193" t="s">
        <v>314</v>
      </c>
      <c r="E80" s="19"/>
      <c r="F80" s="16" t="s">
        <v>136</v>
      </c>
      <c r="G80" s="19"/>
      <c r="H80" s="13"/>
      <c r="I80" s="29">
        <v>80</v>
      </c>
      <c r="J80" s="31"/>
      <c r="K80" s="17">
        <v>1</v>
      </c>
      <c r="L80" s="18">
        <f t="shared" si="6"/>
        <v>7</v>
      </c>
      <c r="M80" s="59">
        <f t="shared" si="8"/>
        <v>14</v>
      </c>
    </row>
    <row r="81" spans="1:13" ht="14.4" x14ac:dyDescent="0.25">
      <c r="A81" s="12" t="str">
        <f t="shared" si="5"/>
        <v>80Pippa BlackTrapalanda Downs Pegasus</v>
      </c>
      <c r="B81" s="13">
        <v>80</v>
      </c>
      <c r="C81" s="14" t="s">
        <v>335</v>
      </c>
      <c r="D81" s="15" t="s">
        <v>336</v>
      </c>
      <c r="E81" s="19"/>
      <c r="F81" s="16" t="s">
        <v>337</v>
      </c>
      <c r="G81" s="19"/>
      <c r="H81" s="13"/>
      <c r="I81" s="29">
        <v>80</v>
      </c>
      <c r="J81" s="31"/>
      <c r="K81" s="17">
        <v>4</v>
      </c>
      <c r="L81" s="18">
        <f t="shared" si="6"/>
        <v>4</v>
      </c>
      <c r="M81" s="59">
        <f t="shared" si="8"/>
        <v>8</v>
      </c>
    </row>
    <row r="82" spans="1:13" ht="14.4" x14ac:dyDescent="0.25">
      <c r="A82" s="12" t="str">
        <f t="shared" si="5"/>
        <v>80India CurtinBrayside Blackjack</v>
      </c>
      <c r="B82" s="13">
        <v>80</v>
      </c>
      <c r="C82" s="14" t="s">
        <v>441</v>
      </c>
      <c r="D82" s="15" t="s">
        <v>442</v>
      </c>
      <c r="E82" s="19"/>
      <c r="F82" s="16" t="s">
        <v>136</v>
      </c>
      <c r="G82" s="19"/>
      <c r="H82" s="13"/>
      <c r="I82" s="29">
        <v>80</v>
      </c>
      <c r="J82" s="31"/>
      <c r="K82" s="17">
        <v>3</v>
      </c>
      <c r="L82" s="18">
        <f t="shared" si="6"/>
        <v>5</v>
      </c>
      <c r="M82" s="59">
        <f t="shared" si="8"/>
        <v>10</v>
      </c>
    </row>
    <row r="83" spans="1:13" ht="14.4" x14ac:dyDescent="0.25">
      <c r="A83" s="12" t="str">
        <f t="shared" si="5"/>
        <v>80Zoe DayEkolee Crystal Fire</v>
      </c>
      <c r="B83" s="13">
        <v>80</v>
      </c>
      <c r="C83" s="14" t="s">
        <v>217</v>
      </c>
      <c r="D83" s="15" t="s">
        <v>218</v>
      </c>
      <c r="E83" s="19"/>
      <c r="F83" s="16" t="s">
        <v>136</v>
      </c>
      <c r="G83" s="19"/>
      <c r="H83" s="13"/>
      <c r="I83" s="29">
        <v>80</v>
      </c>
      <c r="J83" s="31"/>
      <c r="K83" s="17">
        <v>2</v>
      </c>
      <c r="L83" s="18">
        <f t="shared" si="6"/>
        <v>6</v>
      </c>
      <c r="M83" s="59">
        <f t="shared" si="8"/>
        <v>12</v>
      </c>
    </row>
    <row r="84" spans="1:13" ht="14.4" x14ac:dyDescent="0.25">
      <c r="A84" s="12" t="str">
        <f t="shared" si="5"/>
        <v>80Stella BrownBrayside Forever After</v>
      </c>
      <c r="B84" s="13">
        <v>80</v>
      </c>
      <c r="C84" s="14" t="s">
        <v>677</v>
      </c>
      <c r="D84" s="15" t="s">
        <v>604</v>
      </c>
      <c r="E84" s="19"/>
      <c r="F84" s="16" t="s">
        <v>136</v>
      </c>
      <c r="G84" s="19"/>
      <c r="H84" s="13"/>
      <c r="I84" s="29">
        <v>80</v>
      </c>
      <c r="J84" s="31"/>
      <c r="K84" s="17">
        <v>5</v>
      </c>
      <c r="L84" s="18">
        <f t="shared" si="6"/>
        <v>3</v>
      </c>
      <c r="M84" s="59">
        <f t="shared" si="8"/>
        <v>6</v>
      </c>
    </row>
    <row r="85" spans="1:13" ht="14.4" x14ac:dyDescent="0.25">
      <c r="A85" s="12" t="str">
        <f t="shared" si="5"/>
        <v/>
      </c>
      <c r="B85" s="13"/>
      <c r="C85" s="14" t="s">
        <v>19</v>
      </c>
      <c r="D85" s="15" t="s">
        <v>19</v>
      </c>
      <c r="E85" s="19"/>
      <c r="F85" s="16"/>
      <c r="G85" s="19"/>
      <c r="H85" s="13"/>
      <c r="I85" s="29"/>
      <c r="J85" s="31"/>
      <c r="K85" s="17"/>
      <c r="L85" s="18">
        <f t="shared" si="6"/>
        <v>0</v>
      </c>
      <c r="M85" s="59">
        <f t="shared" si="8"/>
        <v>0</v>
      </c>
    </row>
    <row r="86" spans="1:13" ht="14.4" x14ac:dyDescent="0.25">
      <c r="A86" s="12" t="str">
        <f t="shared" si="5"/>
        <v>80Eva AnningThe Brass Bear</v>
      </c>
      <c r="B86" s="13">
        <v>80</v>
      </c>
      <c r="C86" s="14" t="s">
        <v>678</v>
      </c>
      <c r="D86" s="15" t="s">
        <v>647</v>
      </c>
      <c r="E86" s="19"/>
      <c r="F86" s="16" t="s">
        <v>337</v>
      </c>
      <c r="G86" s="19"/>
      <c r="H86" s="13"/>
      <c r="I86" s="29">
        <v>80</v>
      </c>
      <c r="J86" s="31"/>
      <c r="K86" s="17">
        <v>1</v>
      </c>
      <c r="L86" s="18">
        <f t="shared" si="6"/>
        <v>7</v>
      </c>
      <c r="M86" s="59">
        <f t="shared" si="8"/>
        <v>14</v>
      </c>
    </row>
    <row r="87" spans="1:13" ht="14.4" x14ac:dyDescent="0.25">
      <c r="A87" s="12" t="str">
        <f t="shared" si="5"/>
        <v>80Tanaya PustkuchenSecret Mojito</v>
      </c>
      <c r="B87" s="13">
        <v>80</v>
      </c>
      <c r="C87" s="14" t="s">
        <v>374</v>
      </c>
      <c r="D87" s="15" t="s">
        <v>396</v>
      </c>
      <c r="E87" s="19"/>
      <c r="F87" s="16" t="s">
        <v>358</v>
      </c>
      <c r="G87" s="19"/>
      <c r="H87" s="13"/>
      <c r="I87" s="29">
        <v>80</v>
      </c>
      <c r="J87" s="31"/>
      <c r="K87" s="17">
        <v>3</v>
      </c>
      <c r="L87" s="18">
        <f t="shared" si="6"/>
        <v>5</v>
      </c>
      <c r="M87" s="59">
        <f t="shared" si="8"/>
        <v>10</v>
      </c>
    </row>
    <row r="88" spans="1:13" ht="14.4" x14ac:dyDescent="0.25">
      <c r="A88" s="12" t="str">
        <f t="shared" si="5"/>
        <v>80Jasmine ElliottIcarus Jolly James</v>
      </c>
      <c r="B88" s="13">
        <v>80</v>
      </c>
      <c r="C88" s="14" t="s">
        <v>648</v>
      </c>
      <c r="D88" s="15" t="s">
        <v>649</v>
      </c>
      <c r="E88" s="19"/>
      <c r="F88" s="16" t="s">
        <v>630</v>
      </c>
      <c r="G88" s="19"/>
      <c r="H88" s="13"/>
      <c r="I88" s="29">
        <v>80</v>
      </c>
      <c r="J88" s="31"/>
      <c r="K88" s="17" t="s">
        <v>361</v>
      </c>
      <c r="L88" s="18">
        <v>0</v>
      </c>
      <c r="M88" s="59">
        <f t="shared" si="8"/>
        <v>0</v>
      </c>
    </row>
    <row r="89" spans="1:13" ht="14.4" x14ac:dyDescent="0.25">
      <c r="A89" s="12" t="str">
        <f t="shared" si="5"/>
        <v>80Portia AllenEsb Irish Consultant</v>
      </c>
      <c r="B89" s="13">
        <v>80</v>
      </c>
      <c r="C89" s="14" t="s">
        <v>650</v>
      </c>
      <c r="D89" s="15" t="s">
        <v>668</v>
      </c>
      <c r="E89" s="19"/>
      <c r="F89" s="16" t="s">
        <v>340</v>
      </c>
      <c r="G89" s="19"/>
      <c r="H89" s="13"/>
      <c r="I89" s="29">
        <v>80</v>
      </c>
      <c r="J89" s="31"/>
      <c r="K89" s="17">
        <v>2</v>
      </c>
      <c r="L89" s="18">
        <f t="shared" si="6"/>
        <v>6</v>
      </c>
      <c r="M89" s="59">
        <f t="shared" si="8"/>
        <v>12</v>
      </c>
    </row>
    <row r="90" spans="1:13" ht="14.4" x14ac:dyDescent="0.25">
      <c r="A90" s="12" t="str">
        <f t="shared" si="5"/>
        <v/>
      </c>
      <c r="B90" s="13"/>
      <c r="C90" s="14" t="s">
        <v>19</v>
      </c>
      <c r="D90" s="15" t="s">
        <v>19</v>
      </c>
      <c r="E90" s="19"/>
      <c r="F90" s="16"/>
      <c r="G90" s="19"/>
      <c r="H90" s="13"/>
      <c r="I90" s="29"/>
      <c r="J90" s="31"/>
      <c r="K90" s="17"/>
      <c r="L90" s="18">
        <f t="shared" si="6"/>
        <v>0</v>
      </c>
      <c r="M90" s="59">
        <f t="shared" si="8"/>
        <v>0</v>
      </c>
    </row>
    <row r="91" spans="1:13" ht="14.4" x14ac:dyDescent="0.25">
      <c r="A91" s="12" t="str">
        <f t="shared" si="5"/>
        <v>95Grace JohnsonSolar Medal</v>
      </c>
      <c r="B91" s="13">
        <v>95</v>
      </c>
      <c r="C91" s="14" t="s">
        <v>389</v>
      </c>
      <c r="D91" s="15" t="s">
        <v>238</v>
      </c>
      <c r="E91" s="19"/>
      <c r="F91" s="16" t="s">
        <v>358</v>
      </c>
      <c r="G91" s="19"/>
      <c r="H91" s="13"/>
      <c r="I91" s="29"/>
      <c r="J91" s="31">
        <v>95</v>
      </c>
      <c r="K91" s="17">
        <v>4</v>
      </c>
      <c r="L91" s="18">
        <f t="shared" si="6"/>
        <v>4</v>
      </c>
      <c r="M91" s="59">
        <f t="shared" ref="M91:M122" si="9">SUM(L91+$M$5)*2</f>
        <v>8</v>
      </c>
    </row>
    <row r="92" spans="1:13" ht="14.4" x14ac:dyDescent="0.25">
      <c r="A92" s="12" t="str">
        <f t="shared" si="5"/>
        <v>95Avarna McdonaldParkiarrup Bundarlee</v>
      </c>
      <c r="B92" s="13">
        <v>95</v>
      </c>
      <c r="C92" s="14" t="s">
        <v>411</v>
      </c>
      <c r="D92" s="15" t="s">
        <v>414</v>
      </c>
      <c r="E92" s="19"/>
      <c r="F92" s="16" t="s">
        <v>358</v>
      </c>
      <c r="G92" s="19"/>
      <c r="H92" s="13"/>
      <c r="I92" s="29"/>
      <c r="J92" s="31">
        <v>95</v>
      </c>
      <c r="K92" s="17">
        <v>3</v>
      </c>
      <c r="L92" s="18">
        <f t="shared" si="6"/>
        <v>5</v>
      </c>
      <c r="M92" s="59">
        <f t="shared" si="9"/>
        <v>10</v>
      </c>
    </row>
    <row r="93" spans="1:13" ht="14.4" x14ac:dyDescent="0.25">
      <c r="A93" s="12" t="str">
        <f t="shared" si="5"/>
        <v>95Lahnee PozzebonSkipin Time</v>
      </c>
      <c r="B93" s="13">
        <v>95</v>
      </c>
      <c r="C93" s="14" t="s">
        <v>346</v>
      </c>
      <c r="D93" s="193" t="s">
        <v>347</v>
      </c>
      <c r="E93" s="19"/>
      <c r="F93" s="16" t="s">
        <v>136</v>
      </c>
      <c r="G93" s="19"/>
      <c r="H93" s="13"/>
      <c r="I93" s="29"/>
      <c r="J93" s="31">
        <v>95</v>
      </c>
      <c r="K93" s="17">
        <v>2</v>
      </c>
      <c r="L93" s="18">
        <f t="shared" si="6"/>
        <v>6</v>
      </c>
      <c r="M93" s="59">
        <f t="shared" si="9"/>
        <v>12</v>
      </c>
    </row>
    <row r="94" spans="1:13" ht="14.4" x14ac:dyDescent="0.25">
      <c r="A94" s="12" t="str">
        <f t="shared" si="5"/>
        <v>95Tiffani TongTamara Flaming Halo</v>
      </c>
      <c r="B94" s="13">
        <v>95</v>
      </c>
      <c r="C94" s="182" t="s">
        <v>224</v>
      </c>
      <c r="D94" s="193" t="s">
        <v>225</v>
      </c>
      <c r="E94" s="19"/>
      <c r="F94" s="16" t="s">
        <v>358</v>
      </c>
      <c r="G94" s="19"/>
      <c r="H94" s="13"/>
      <c r="I94" s="29"/>
      <c r="J94" s="31">
        <v>95</v>
      </c>
      <c r="K94" s="17">
        <v>1</v>
      </c>
      <c r="L94" s="18">
        <f t="shared" si="6"/>
        <v>7</v>
      </c>
      <c r="M94" s="59">
        <f t="shared" si="9"/>
        <v>14</v>
      </c>
    </row>
    <row r="95" spans="1:13" ht="14.4" x14ac:dyDescent="0.25">
      <c r="A95" s="12" t="str">
        <f t="shared" si="5"/>
        <v/>
      </c>
      <c r="B95" s="13"/>
      <c r="C95" s="182" t="s">
        <v>19</v>
      </c>
      <c r="D95" s="15" t="s">
        <v>19</v>
      </c>
      <c r="E95" s="19"/>
      <c r="F95" s="16"/>
      <c r="G95" s="19"/>
      <c r="H95" s="13"/>
      <c r="I95" s="29"/>
      <c r="J95" s="31"/>
      <c r="K95" s="17"/>
      <c r="L95" s="18">
        <f t="shared" si="6"/>
        <v>0</v>
      </c>
      <c r="M95" s="59">
        <f t="shared" si="9"/>
        <v>0</v>
      </c>
    </row>
    <row r="96" spans="1:13" ht="14.4" x14ac:dyDescent="0.25">
      <c r="A96" s="12" t="str">
        <f t="shared" si="5"/>
        <v>105Tiffani TongShippyshippybangbang</v>
      </c>
      <c r="B96" s="13">
        <v>105</v>
      </c>
      <c r="C96" s="14" t="s">
        <v>224</v>
      </c>
      <c r="D96" s="15" t="s">
        <v>248</v>
      </c>
      <c r="E96" s="19"/>
      <c r="F96" s="16" t="s">
        <v>358</v>
      </c>
      <c r="G96" s="19"/>
      <c r="H96" s="13"/>
      <c r="I96" s="29"/>
      <c r="J96" s="31">
        <v>105</v>
      </c>
      <c r="K96" s="17">
        <v>1</v>
      </c>
      <c r="L96" s="18">
        <f t="shared" si="6"/>
        <v>7</v>
      </c>
      <c r="M96" s="59">
        <f t="shared" si="9"/>
        <v>14</v>
      </c>
    </row>
    <row r="97" spans="1:13" ht="14.4" x14ac:dyDescent="0.25">
      <c r="A97" s="12" t="str">
        <f t="shared" si="5"/>
        <v>105Cailtlin WorthFingers Crossed</v>
      </c>
      <c r="B97" s="13">
        <v>105</v>
      </c>
      <c r="C97" s="182" t="s">
        <v>651</v>
      </c>
      <c r="D97" s="193" t="s">
        <v>652</v>
      </c>
      <c r="E97" s="19"/>
      <c r="F97" s="16" t="s">
        <v>337</v>
      </c>
      <c r="G97" s="19"/>
      <c r="H97" s="13"/>
      <c r="I97" s="29"/>
      <c r="J97" s="31">
        <v>105</v>
      </c>
      <c r="K97" s="17">
        <v>2</v>
      </c>
      <c r="L97" s="18">
        <f t="shared" si="6"/>
        <v>6</v>
      </c>
      <c r="M97" s="59">
        <f t="shared" si="9"/>
        <v>12</v>
      </c>
    </row>
    <row r="98" spans="1:13" ht="14.4" x14ac:dyDescent="0.25">
      <c r="A98" s="12" t="str">
        <f t="shared" si="5"/>
        <v/>
      </c>
      <c r="B98" s="13"/>
      <c r="C98" s="14" t="s">
        <v>19</v>
      </c>
      <c r="D98" s="15" t="s">
        <v>19</v>
      </c>
      <c r="E98" s="19"/>
      <c r="F98" s="16"/>
      <c r="G98" s="19"/>
      <c r="H98" s="13"/>
      <c r="I98" s="29"/>
      <c r="J98" s="31"/>
      <c r="K98" s="17"/>
      <c r="L98" s="18">
        <f t="shared" si="6"/>
        <v>0</v>
      </c>
      <c r="M98" s="59">
        <f t="shared" si="9"/>
        <v>0</v>
      </c>
    </row>
    <row r="99" spans="1:13" ht="14.4" x14ac:dyDescent="0.25">
      <c r="A99" s="12" t="str">
        <f t="shared" si="5"/>
        <v/>
      </c>
      <c r="B99" s="13"/>
      <c r="C99" s="14" t="s">
        <v>19</v>
      </c>
      <c r="D99" s="15" t="s">
        <v>19</v>
      </c>
      <c r="E99" s="19"/>
      <c r="F99" s="16"/>
      <c r="G99" s="19"/>
      <c r="H99" s="13"/>
      <c r="I99" s="29"/>
      <c r="J99" s="31"/>
      <c r="K99" s="17"/>
      <c r="L99" s="18">
        <f t="shared" si="6"/>
        <v>0</v>
      </c>
      <c r="M99" s="59">
        <f t="shared" si="9"/>
        <v>0</v>
      </c>
    </row>
    <row r="100" spans="1:13" ht="14.4" x14ac:dyDescent="0.25">
      <c r="A100" s="12" t="str">
        <f t="shared" si="5"/>
        <v/>
      </c>
      <c r="B100" s="13"/>
      <c r="C100" s="14"/>
      <c r="D100" s="15" t="s">
        <v>19</v>
      </c>
      <c r="E100" s="19"/>
      <c r="F100" s="16"/>
      <c r="G100" s="19"/>
      <c r="H100" s="13"/>
      <c r="I100" s="29"/>
      <c r="J100" s="31"/>
      <c r="K100" s="17"/>
      <c r="L100" s="18">
        <f t="shared" si="6"/>
        <v>0</v>
      </c>
      <c r="M100" s="59">
        <f t="shared" si="9"/>
        <v>0</v>
      </c>
    </row>
    <row r="101" spans="1:13" ht="14.4" x14ac:dyDescent="0.25">
      <c r="A101" s="12" t="str">
        <f t="shared" si="5"/>
        <v/>
      </c>
      <c r="B101" s="13"/>
      <c r="C101" s="14"/>
      <c r="D101" s="15" t="s">
        <v>19</v>
      </c>
      <c r="E101" s="19"/>
      <c r="F101" s="16"/>
      <c r="G101" s="19"/>
      <c r="H101" s="13"/>
      <c r="I101" s="29"/>
      <c r="J101" s="31"/>
      <c r="K101" s="17"/>
      <c r="L101" s="18">
        <f t="shared" si="6"/>
        <v>0</v>
      </c>
      <c r="M101" s="59">
        <f t="shared" si="9"/>
        <v>0</v>
      </c>
    </row>
    <row r="102" spans="1:13" ht="14.4" x14ac:dyDescent="0.25">
      <c r="A102" s="12" t="str">
        <f t="shared" ref="A102:A130" si="10">CONCATENATE(B102,C102,D102)</f>
        <v/>
      </c>
      <c r="B102" s="13"/>
      <c r="C102" s="14"/>
      <c r="D102" s="15" t="s">
        <v>19</v>
      </c>
      <c r="E102" s="19"/>
      <c r="F102" s="16"/>
      <c r="G102" s="19"/>
      <c r="H102" s="13"/>
      <c r="I102" s="29"/>
      <c r="J102" s="31"/>
      <c r="K102" s="17"/>
      <c r="L102" s="18">
        <f t="shared" ref="L102:L122" si="11">IF(K102=1,7,IF(K102=2,6,IF(K102=3,5,IF(K102=4,4,IF(K102=5,3,IF(K102=6,2,IF(K102&gt;=6,1,0)))))))</f>
        <v>0</v>
      </c>
      <c r="M102" s="59">
        <f t="shared" si="9"/>
        <v>0</v>
      </c>
    </row>
    <row r="103" spans="1:13" ht="14.4" x14ac:dyDescent="0.25">
      <c r="A103" s="12" t="str">
        <f t="shared" si="10"/>
        <v/>
      </c>
      <c r="B103" s="13"/>
      <c r="C103" s="14"/>
      <c r="D103" s="15" t="s">
        <v>19</v>
      </c>
      <c r="E103" s="19"/>
      <c r="F103" s="16"/>
      <c r="G103" s="19"/>
      <c r="H103" s="13"/>
      <c r="I103" s="29"/>
      <c r="J103" s="31"/>
      <c r="K103" s="17"/>
      <c r="L103" s="18">
        <f t="shared" si="11"/>
        <v>0</v>
      </c>
      <c r="M103" s="59">
        <f t="shared" si="9"/>
        <v>0</v>
      </c>
    </row>
    <row r="104" spans="1:13" ht="14.4" x14ac:dyDescent="0.25">
      <c r="A104" s="12" t="str">
        <f t="shared" si="10"/>
        <v/>
      </c>
      <c r="B104" s="13"/>
      <c r="C104" s="14"/>
      <c r="D104" s="15" t="s">
        <v>19</v>
      </c>
      <c r="E104" s="19"/>
      <c r="F104" s="16"/>
      <c r="G104" s="19"/>
      <c r="H104" s="13"/>
      <c r="I104" s="29"/>
      <c r="J104" s="31"/>
      <c r="K104" s="17"/>
      <c r="L104" s="18">
        <f t="shared" si="11"/>
        <v>0</v>
      </c>
      <c r="M104" s="59">
        <f t="shared" si="9"/>
        <v>0</v>
      </c>
    </row>
    <row r="105" spans="1:13" ht="14.4" x14ac:dyDescent="0.25">
      <c r="A105" s="12" t="str">
        <f t="shared" si="10"/>
        <v/>
      </c>
      <c r="B105" s="13"/>
      <c r="C105" s="14"/>
      <c r="D105" s="15" t="s">
        <v>19</v>
      </c>
      <c r="E105" s="19"/>
      <c r="F105" s="16"/>
      <c r="G105" s="19"/>
      <c r="H105" s="13"/>
      <c r="I105" s="29"/>
      <c r="J105" s="31"/>
      <c r="K105" s="17"/>
      <c r="L105" s="18">
        <f t="shared" si="11"/>
        <v>0</v>
      </c>
      <c r="M105" s="59">
        <f t="shared" si="9"/>
        <v>0</v>
      </c>
    </row>
    <row r="106" spans="1:13" ht="14.4" x14ac:dyDescent="0.25">
      <c r="A106" s="12" t="str">
        <f t="shared" si="10"/>
        <v/>
      </c>
      <c r="B106" s="13"/>
      <c r="C106" s="14"/>
      <c r="D106" s="15"/>
      <c r="E106" s="19"/>
      <c r="F106" s="16"/>
      <c r="G106" s="19"/>
      <c r="H106" s="13"/>
      <c r="I106" s="29"/>
      <c r="J106" s="31"/>
      <c r="K106" s="17"/>
      <c r="L106" s="18">
        <f t="shared" si="11"/>
        <v>0</v>
      </c>
      <c r="M106" s="59">
        <f t="shared" si="9"/>
        <v>0</v>
      </c>
    </row>
    <row r="107" spans="1:13" ht="14.4" x14ac:dyDescent="0.25">
      <c r="A107" s="12" t="str">
        <f t="shared" si="10"/>
        <v/>
      </c>
      <c r="B107" s="13"/>
      <c r="C107" s="14"/>
      <c r="D107" s="15"/>
      <c r="E107" s="19"/>
      <c r="F107" s="16"/>
      <c r="G107" s="19"/>
      <c r="H107" s="13"/>
      <c r="I107" s="29"/>
      <c r="J107" s="31"/>
      <c r="K107" s="17"/>
      <c r="L107" s="18">
        <f t="shared" si="11"/>
        <v>0</v>
      </c>
      <c r="M107" s="59">
        <f t="shared" si="9"/>
        <v>0</v>
      </c>
    </row>
    <row r="108" spans="1:13" ht="14.4" x14ac:dyDescent="0.25">
      <c r="A108" s="12" t="str">
        <f t="shared" si="10"/>
        <v/>
      </c>
      <c r="B108" s="13"/>
      <c r="C108" s="14"/>
      <c r="D108" s="15"/>
      <c r="E108" s="19"/>
      <c r="F108" s="16"/>
      <c r="G108" s="19"/>
      <c r="H108" s="13"/>
      <c r="I108" s="29"/>
      <c r="J108" s="31"/>
      <c r="K108" s="17"/>
      <c r="L108" s="18">
        <f t="shared" si="11"/>
        <v>0</v>
      </c>
      <c r="M108" s="59">
        <f t="shared" si="9"/>
        <v>0</v>
      </c>
    </row>
    <row r="109" spans="1:13" ht="14.4" x14ac:dyDescent="0.25">
      <c r="A109" s="12" t="str">
        <f t="shared" si="10"/>
        <v/>
      </c>
      <c r="B109" s="13"/>
      <c r="C109" s="14"/>
      <c r="D109" s="15"/>
      <c r="E109" s="19"/>
      <c r="F109" s="16"/>
      <c r="G109" s="19"/>
      <c r="H109" s="13"/>
      <c r="I109" s="29"/>
      <c r="J109" s="31"/>
      <c r="K109" s="17"/>
      <c r="L109" s="18">
        <f t="shared" si="11"/>
        <v>0</v>
      </c>
      <c r="M109" s="59">
        <f t="shared" si="9"/>
        <v>0</v>
      </c>
    </row>
    <row r="110" spans="1:13" ht="14.4" x14ac:dyDescent="0.25">
      <c r="A110" s="12" t="str">
        <f t="shared" si="10"/>
        <v/>
      </c>
      <c r="B110" s="13"/>
      <c r="C110" s="14"/>
      <c r="D110" s="15"/>
      <c r="E110" s="19"/>
      <c r="F110" s="16"/>
      <c r="G110" s="19"/>
      <c r="H110" s="13"/>
      <c r="I110" s="29"/>
      <c r="J110" s="31"/>
      <c r="K110" s="17"/>
      <c r="L110" s="18">
        <f t="shared" si="11"/>
        <v>0</v>
      </c>
      <c r="M110" s="59">
        <f t="shared" si="9"/>
        <v>0</v>
      </c>
    </row>
    <row r="111" spans="1:13" ht="14.4" x14ac:dyDescent="0.25">
      <c r="A111" s="12" t="str">
        <f t="shared" si="10"/>
        <v/>
      </c>
      <c r="B111" s="13"/>
      <c r="C111" s="14"/>
      <c r="D111" s="15"/>
      <c r="E111" s="19"/>
      <c r="F111" s="16"/>
      <c r="G111" s="19"/>
      <c r="H111" s="13"/>
      <c r="I111" s="29"/>
      <c r="J111" s="31"/>
      <c r="K111" s="17"/>
      <c r="L111" s="18">
        <f t="shared" si="11"/>
        <v>0</v>
      </c>
      <c r="M111" s="59">
        <f t="shared" si="9"/>
        <v>0</v>
      </c>
    </row>
    <row r="112" spans="1:13" ht="14.4" x14ac:dyDescent="0.25">
      <c r="A112" s="12" t="str">
        <f t="shared" si="10"/>
        <v/>
      </c>
      <c r="B112" s="13"/>
      <c r="C112" s="14"/>
      <c r="D112" s="15"/>
      <c r="E112" s="19"/>
      <c r="F112" s="16"/>
      <c r="G112" s="19"/>
      <c r="H112" s="13"/>
      <c r="I112" s="29"/>
      <c r="J112" s="31"/>
      <c r="K112" s="17"/>
      <c r="L112" s="18">
        <f t="shared" si="11"/>
        <v>0</v>
      </c>
      <c r="M112" s="59">
        <f t="shared" si="9"/>
        <v>0</v>
      </c>
    </row>
    <row r="113" spans="1:13" ht="14.4" x14ac:dyDescent="0.25">
      <c r="A113" s="12" t="str">
        <f t="shared" si="10"/>
        <v/>
      </c>
      <c r="B113" s="13"/>
      <c r="C113" s="14"/>
      <c r="D113" s="15"/>
      <c r="E113" s="19"/>
      <c r="F113" s="16"/>
      <c r="G113" s="19"/>
      <c r="H113" s="13"/>
      <c r="I113" s="29"/>
      <c r="J113" s="31"/>
      <c r="K113" s="17"/>
      <c r="L113" s="18">
        <f t="shared" si="11"/>
        <v>0</v>
      </c>
      <c r="M113" s="59">
        <f t="shared" si="9"/>
        <v>0</v>
      </c>
    </row>
    <row r="114" spans="1:13" ht="14.4" x14ac:dyDescent="0.25">
      <c r="A114" s="12" t="str">
        <f t="shared" si="10"/>
        <v/>
      </c>
      <c r="B114" s="13"/>
      <c r="C114" s="14"/>
      <c r="D114" s="15"/>
      <c r="E114" s="19"/>
      <c r="F114" s="16"/>
      <c r="G114" s="19"/>
      <c r="H114" s="13"/>
      <c r="I114" s="29"/>
      <c r="J114" s="31"/>
      <c r="K114" s="17"/>
      <c r="L114" s="18">
        <f t="shared" si="11"/>
        <v>0</v>
      </c>
      <c r="M114" s="59">
        <f t="shared" si="9"/>
        <v>0</v>
      </c>
    </row>
    <row r="115" spans="1:13" ht="14.4" x14ac:dyDescent="0.25">
      <c r="A115" s="12" t="str">
        <f t="shared" si="10"/>
        <v/>
      </c>
      <c r="B115" s="13"/>
      <c r="C115" s="14"/>
      <c r="D115" s="15"/>
      <c r="E115" s="19"/>
      <c r="F115" s="16"/>
      <c r="G115" s="19"/>
      <c r="H115" s="13"/>
      <c r="I115" s="29"/>
      <c r="J115" s="31"/>
      <c r="K115" s="17"/>
      <c r="L115" s="18">
        <f t="shared" si="11"/>
        <v>0</v>
      </c>
      <c r="M115" s="59">
        <f t="shared" si="9"/>
        <v>0</v>
      </c>
    </row>
    <row r="116" spans="1:13" ht="14.4" x14ac:dyDescent="0.25">
      <c r="A116" s="12" t="str">
        <f t="shared" si="10"/>
        <v/>
      </c>
      <c r="B116" s="13"/>
      <c r="C116" s="14"/>
      <c r="D116" s="15"/>
      <c r="E116" s="19"/>
      <c r="F116" s="16"/>
      <c r="G116" s="19"/>
      <c r="H116" s="13"/>
      <c r="I116" s="29"/>
      <c r="J116" s="31"/>
      <c r="K116" s="17"/>
      <c r="L116" s="18">
        <f t="shared" si="11"/>
        <v>0</v>
      </c>
      <c r="M116" s="59">
        <f t="shared" si="9"/>
        <v>0</v>
      </c>
    </row>
    <row r="117" spans="1:13" ht="14.4" x14ac:dyDescent="0.25">
      <c r="A117" s="12" t="str">
        <f t="shared" si="10"/>
        <v/>
      </c>
      <c r="B117" s="13"/>
      <c r="C117" s="14"/>
      <c r="D117" s="15"/>
      <c r="E117" s="19"/>
      <c r="F117" s="16"/>
      <c r="G117" s="19"/>
      <c r="H117" s="13"/>
      <c r="I117" s="29"/>
      <c r="J117" s="31"/>
      <c r="K117" s="17"/>
      <c r="L117" s="18">
        <f t="shared" si="11"/>
        <v>0</v>
      </c>
      <c r="M117" s="59">
        <f t="shared" si="9"/>
        <v>0</v>
      </c>
    </row>
    <row r="118" spans="1:13" ht="14.4" x14ac:dyDescent="0.25">
      <c r="A118" s="12" t="str">
        <f t="shared" si="10"/>
        <v/>
      </c>
      <c r="B118" s="13"/>
      <c r="C118" s="14"/>
      <c r="D118" s="15"/>
      <c r="E118" s="19"/>
      <c r="F118" s="16"/>
      <c r="G118" s="19"/>
      <c r="H118" s="13"/>
      <c r="I118" s="29"/>
      <c r="J118" s="31"/>
      <c r="K118" s="17"/>
      <c r="L118" s="18">
        <f t="shared" si="11"/>
        <v>0</v>
      </c>
      <c r="M118" s="59">
        <f t="shared" si="9"/>
        <v>0</v>
      </c>
    </row>
    <row r="119" spans="1:13" ht="14.4" x14ac:dyDescent="0.25">
      <c r="A119" s="12" t="str">
        <f t="shared" si="10"/>
        <v/>
      </c>
      <c r="B119" s="13"/>
      <c r="C119" s="14"/>
      <c r="D119" s="15"/>
      <c r="E119" s="19"/>
      <c r="F119" s="16"/>
      <c r="G119" s="19"/>
      <c r="H119" s="13"/>
      <c r="I119" s="29"/>
      <c r="J119" s="31"/>
      <c r="K119" s="17"/>
      <c r="L119" s="18">
        <f t="shared" si="11"/>
        <v>0</v>
      </c>
      <c r="M119" s="59">
        <f t="shared" si="9"/>
        <v>0</v>
      </c>
    </row>
    <row r="120" spans="1:13" ht="14.4" x14ac:dyDescent="0.25">
      <c r="A120" s="12" t="str">
        <f t="shared" si="10"/>
        <v/>
      </c>
      <c r="B120" s="13"/>
      <c r="C120" s="14"/>
      <c r="D120" s="15"/>
      <c r="E120" s="19"/>
      <c r="F120" s="16"/>
      <c r="G120" s="19"/>
      <c r="H120" s="13"/>
      <c r="I120" s="29"/>
      <c r="J120" s="31"/>
      <c r="K120" s="17"/>
      <c r="L120" s="18">
        <f t="shared" si="11"/>
        <v>0</v>
      </c>
      <c r="M120" s="59">
        <f t="shared" si="9"/>
        <v>0</v>
      </c>
    </row>
    <row r="121" spans="1:13" ht="14.4" x14ac:dyDescent="0.25">
      <c r="A121" s="12" t="str">
        <f t="shared" si="10"/>
        <v/>
      </c>
      <c r="B121" s="13"/>
      <c r="C121" s="14"/>
      <c r="D121" s="15"/>
      <c r="E121" s="19"/>
      <c r="F121" s="16"/>
      <c r="G121" s="19"/>
      <c r="H121" s="13"/>
      <c r="I121" s="29"/>
      <c r="J121" s="31"/>
      <c r="K121" s="17"/>
      <c r="L121" s="18">
        <f t="shared" si="11"/>
        <v>0</v>
      </c>
      <c r="M121" s="59">
        <f t="shared" si="9"/>
        <v>0</v>
      </c>
    </row>
    <row r="122" spans="1:13" ht="14.4" x14ac:dyDescent="0.25">
      <c r="A122" s="12" t="str">
        <f t="shared" si="10"/>
        <v/>
      </c>
      <c r="B122" s="13"/>
      <c r="C122" s="14"/>
      <c r="D122" s="15"/>
      <c r="E122" s="19"/>
      <c r="F122" s="16"/>
      <c r="G122" s="19"/>
      <c r="H122" s="13"/>
      <c r="I122" s="29"/>
      <c r="J122" s="31"/>
      <c r="K122" s="17"/>
      <c r="L122" s="18">
        <f t="shared" si="11"/>
        <v>0</v>
      </c>
      <c r="M122" s="59">
        <f t="shared" si="9"/>
        <v>0</v>
      </c>
    </row>
    <row r="123" spans="1:13" ht="14.4" x14ac:dyDescent="0.25">
      <c r="A123" s="12" t="str">
        <f t="shared" si="10"/>
        <v/>
      </c>
      <c r="B123" s="13"/>
      <c r="C123" s="14"/>
      <c r="D123" s="15"/>
      <c r="E123" s="19"/>
      <c r="F123" s="16"/>
      <c r="G123" s="19"/>
      <c r="H123" s="13"/>
      <c r="I123" s="29"/>
      <c r="J123" s="31"/>
      <c r="K123" s="17"/>
      <c r="L123" s="18">
        <f t="shared" ref="L123:L130" si="12">IF(K123=1,7,IF(K123=2,6,IF(K123=3,5,IF(K123=4,4,IF(K123=5,3,IF(K123=6,2,IF(K123&gt;=6,1,0)))))))</f>
        <v>0</v>
      </c>
      <c r="M123" s="59">
        <f t="shared" si="8"/>
        <v>0</v>
      </c>
    </row>
    <row r="124" spans="1:13" ht="14.4" x14ac:dyDescent="0.25">
      <c r="A124" s="12" t="str">
        <f t="shared" si="10"/>
        <v/>
      </c>
      <c r="B124" s="13"/>
      <c r="C124" s="14"/>
      <c r="D124" s="15"/>
      <c r="E124" s="19"/>
      <c r="F124" s="16"/>
      <c r="G124" s="19"/>
      <c r="H124" s="13"/>
      <c r="I124" s="29"/>
      <c r="J124" s="31"/>
      <c r="K124" s="17"/>
      <c r="L124" s="18">
        <f t="shared" si="12"/>
        <v>0</v>
      </c>
      <c r="M124" s="59">
        <f t="shared" si="8"/>
        <v>0</v>
      </c>
    </row>
    <row r="125" spans="1:13" ht="14.4" x14ac:dyDescent="0.25">
      <c r="A125" s="12" t="str">
        <f t="shared" si="10"/>
        <v/>
      </c>
      <c r="B125" s="13"/>
      <c r="C125" s="14"/>
      <c r="D125" s="15"/>
      <c r="E125" s="19"/>
      <c r="F125" s="16"/>
      <c r="G125" s="19"/>
      <c r="H125" s="13"/>
      <c r="I125" s="29"/>
      <c r="J125" s="31"/>
      <c r="K125" s="17"/>
      <c r="L125" s="18">
        <f t="shared" si="12"/>
        <v>0</v>
      </c>
      <c r="M125" s="59">
        <f t="shared" si="8"/>
        <v>0</v>
      </c>
    </row>
    <row r="126" spans="1:13" ht="14.4" x14ac:dyDescent="0.25">
      <c r="A126" s="12" t="str">
        <f t="shared" si="10"/>
        <v/>
      </c>
      <c r="B126" s="13"/>
      <c r="C126" s="14"/>
      <c r="D126" s="15"/>
      <c r="E126" s="19"/>
      <c r="F126" s="16"/>
      <c r="G126" s="19"/>
      <c r="H126" s="13"/>
      <c r="I126" s="29"/>
      <c r="J126" s="31"/>
      <c r="K126" s="17"/>
      <c r="L126" s="18">
        <f t="shared" si="12"/>
        <v>0</v>
      </c>
      <c r="M126" s="59">
        <f t="shared" si="8"/>
        <v>0</v>
      </c>
    </row>
    <row r="127" spans="1:13" ht="14.4" x14ac:dyDescent="0.25">
      <c r="A127" s="12" t="str">
        <f t="shared" si="10"/>
        <v/>
      </c>
      <c r="B127" s="13"/>
      <c r="C127" s="14"/>
      <c r="D127" s="15"/>
      <c r="E127" s="19"/>
      <c r="F127" s="16"/>
      <c r="G127" s="19"/>
      <c r="H127" s="13"/>
      <c r="I127" s="29"/>
      <c r="J127" s="31"/>
      <c r="K127" s="17"/>
      <c r="L127" s="18">
        <f t="shared" si="12"/>
        <v>0</v>
      </c>
      <c r="M127" s="59">
        <f t="shared" si="8"/>
        <v>0</v>
      </c>
    </row>
    <row r="128" spans="1:13" ht="14.4" x14ac:dyDescent="0.25">
      <c r="A128" s="12" t="str">
        <f t="shared" si="10"/>
        <v/>
      </c>
      <c r="B128" s="13"/>
      <c r="C128" s="14"/>
      <c r="D128" s="15"/>
      <c r="E128" s="19"/>
      <c r="F128" s="16"/>
      <c r="G128" s="19"/>
      <c r="H128" s="13"/>
      <c r="I128" s="29"/>
      <c r="J128" s="31"/>
      <c r="K128" s="17"/>
      <c r="L128" s="18">
        <f t="shared" si="12"/>
        <v>0</v>
      </c>
      <c r="M128" s="59">
        <f t="shared" si="8"/>
        <v>0</v>
      </c>
    </row>
    <row r="129" spans="1:13" ht="14.4" x14ac:dyDescent="0.25">
      <c r="A129" s="12" t="str">
        <f t="shared" si="10"/>
        <v/>
      </c>
      <c r="B129" s="13"/>
      <c r="C129" s="14"/>
      <c r="D129" s="15"/>
      <c r="E129" s="19"/>
      <c r="F129" s="16"/>
      <c r="G129" s="19"/>
      <c r="H129" s="13"/>
      <c r="I129" s="29"/>
      <c r="J129" s="31"/>
      <c r="K129" s="17"/>
      <c r="L129" s="18">
        <f t="shared" si="12"/>
        <v>0</v>
      </c>
      <c r="M129" s="59">
        <f t="shared" si="8"/>
        <v>0</v>
      </c>
    </row>
    <row r="130" spans="1:13" ht="15" thickBot="1" x14ac:dyDescent="0.3">
      <c r="A130" s="12" t="str">
        <f t="shared" si="10"/>
        <v/>
      </c>
      <c r="B130" s="20"/>
      <c r="C130" s="21"/>
      <c r="D130" s="22"/>
      <c r="E130" s="23"/>
      <c r="F130" s="24"/>
      <c r="G130" s="23"/>
      <c r="H130" s="20"/>
      <c r="I130" s="30"/>
      <c r="J130" s="56"/>
      <c r="K130" s="25"/>
      <c r="L130" s="26">
        <f t="shared" si="12"/>
        <v>0</v>
      </c>
      <c r="M130" s="59">
        <f t="shared" si="8"/>
        <v>0</v>
      </c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phoneticPr fontId="34" type="noConversion"/>
  <conditionalFormatting sqref="C1:D5">
    <cfRule type="duplicateValues" dxfId="6" priority="441"/>
  </conditionalFormatting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267FB-EB8E-436B-8628-180438A4D270}">
  <sheetPr>
    <tabColor rgb="FFFFFF00"/>
  </sheetPr>
  <dimension ref="A1:O135"/>
  <sheetViews>
    <sheetView zoomScale="80" zoomScaleNormal="80" workbookViewId="0">
      <selection activeCell="R24" sqref="R24"/>
    </sheetView>
  </sheetViews>
  <sheetFormatPr defaultColWidth="9.109375" defaultRowHeight="13.2" x14ac:dyDescent="0.25"/>
  <cols>
    <col min="1" max="1" width="54.33203125" bestFit="1" customWidth="1"/>
    <col min="2" max="2" width="6.6640625" customWidth="1"/>
    <col min="3" max="3" width="23.5546875" bestFit="1" customWidth="1"/>
    <col min="4" max="4" width="29.109375" bestFit="1" customWidth="1"/>
    <col min="5" max="5" width="6.6640625" bestFit="1" customWidth="1"/>
    <col min="6" max="6" width="13.109375" bestFit="1" customWidth="1"/>
    <col min="7" max="10" width="6.5546875" bestFit="1" customWidth="1"/>
    <col min="11" max="12" width="12.88671875" bestFit="1" customWidth="1"/>
    <col min="13" max="13" width="30.5546875" bestFit="1" customWidth="1"/>
  </cols>
  <sheetData>
    <row r="1" spans="1:15" s="9" customFormat="1" ht="22.5" customHeight="1" thickBot="1" x14ac:dyDescent="0.3">
      <c r="A1" s="55">
        <f>SUM(A2-1)</f>
        <v>0</v>
      </c>
      <c r="B1" s="436" t="s">
        <v>74</v>
      </c>
      <c r="C1" s="437"/>
      <c r="D1" s="7" t="s">
        <v>11</v>
      </c>
      <c r="E1" s="436"/>
      <c r="F1" s="438"/>
      <c r="G1" s="438"/>
      <c r="H1" s="438"/>
      <c r="I1" s="438"/>
      <c r="J1" s="8" t="s">
        <v>12</v>
      </c>
      <c r="K1" s="459"/>
      <c r="L1" s="440"/>
      <c r="M1" s="8" t="s">
        <v>22</v>
      </c>
    </row>
    <row r="2" spans="1:15" s="9" customFormat="1" ht="22.5" customHeight="1" thickBot="1" x14ac:dyDescent="0.3">
      <c r="A2" s="1">
        <f>COUNTA(_xlfn.UNIQUE(D6:D235))</f>
        <v>1</v>
      </c>
      <c r="B2" s="441" t="s">
        <v>23</v>
      </c>
      <c r="C2" s="442"/>
      <c r="D2" s="442"/>
      <c r="E2" s="442"/>
      <c r="F2" s="442"/>
      <c r="G2" s="442"/>
      <c r="H2" s="442"/>
      <c r="I2" s="442"/>
      <c r="J2" s="442"/>
      <c r="K2" s="442"/>
      <c r="L2" s="443"/>
      <c r="M2" s="10" t="s">
        <v>24</v>
      </c>
    </row>
    <row r="3" spans="1:15" s="9" customFormat="1" ht="14.4" thickBot="1" x14ac:dyDescent="0.3">
      <c r="A3" s="418" t="s">
        <v>25</v>
      </c>
      <c r="B3" s="421" t="s">
        <v>13</v>
      </c>
      <c r="C3" s="424" t="s">
        <v>14</v>
      </c>
      <c r="D3" s="427" t="s">
        <v>15</v>
      </c>
      <c r="E3" s="430" t="s">
        <v>26</v>
      </c>
      <c r="F3" s="427" t="s">
        <v>18</v>
      </c>
      <c r="G3" s="436" t="s">
        <v>73</v>
      </c>
      <c r="H3" s="438"/>
      <c r="I3" s="438"/>
      <c r="J3" s="437"/>
      <c r="K3" s="445" t="s">
        <v>10</v>
      </c>
      <c r="L3" s="448" t="s">
        <v>16</v>
      </c>
      <c r="M3" s="57" t="s">
        <v>27</v>
      </c>
    </row>
    <row r="4" spans="1:15" s="9" customFormat="1" ht="14.4" thickBot="1" x14ac:dyDescent="0.3">
      <c r="A4" s="419"/>
      <c r="B4" s="422"/>
      <c r="C4" s="425"/>
      <c r="D4" s="428"/>
      <c r="E4" s="431"/>
      <c r="F4" s="444"/>
      <c r="G4" s="451" t="s">
        <v>75</v>
      </c>
      <c r="H4" s="434">
        <v>65</v>
      </c>
      <c r="I4" s="434">
        <v>80</v>
      </c>
      <c r="J4" s="427" t="s">
        <v>76</v>
      </c>
      <c r="K4" s="446"/>
      <c r="L4" s="449"/>
      <c r="M4" s="11">
        <v>1</v>
      </c>
    </row>
    <row r="5" spans="1:15" s="9" customFormat="1" ht="14.4" thickBot="1" x14ac:dyDescent="0.3">
      <c r="A5" s="420"/>
      <c r="B5" s="423"/>
      <c r="C5" s="426"/>
      <c r="D5" s="429"/>
      <c r="E5" s="432" t="s">
        <v>17</v>
      </c>
      <c r="F5" s="433"/>
      <c r="G5" s="452"/>
      <c r="H5" s="435"/>
      <c r="I5" s="435"/>
      <c r="J5" s="429"/>
      <c r="K5" s="447"/>
      <c r="L5" s="450"/>
      <c r="M5" s="58">
        <f>IF(M4=1,0,IF(M4=2,1,IF(M4=3,2,0)))</f>
        <v>0</v>
      </c>
    </row>
    <row r="6" spans="1:15" ht="14.4" x14ac:dyDescent="0.25">
      <c r="A6" s="12" t="str">
        <f t="shared" ref="A6:A106" si="0">CONCATENATE(B6,C6,D6)</f>
        <v/>
      </c>
      <c r="B6" s="13"/>
      <c r="C6" s="14"/>
      <c r="D6" s="15"/>
      <c r="E6" s="19"/>
      <c r="F6" s="16"/>
      <c r="G6" s="19"/>
      <c r="H6" s="13"/>
      <c r="I6" s="29"/>
      <c r="J6" s="31"/>
      <c r="K6" s="17"/>
      <c r="L6" s="18">
        <v>0</v>
      </c>
      <c r="M6" s="59">
        <f>SUM(L6+$M$5)</f>
        <v>0</v>
      </c>
      <c r="N6" s="28"/>
      <c r="O6" s="28"/>
    </row>
    <row r="7" spans="1:15" ht="14.4" x14ac:dyDescent="0.25">
      <c r="A7" s="12" t="str">
        <f t="shared" si="0"/>
        <v/>
      </c>
      <c r="B7" s="13"/>
      <c r="C7" s="14"/>
      <c r="D7" s="15"/>
      <c r="E7" s="19"/>
      <c r="F7" s="16"/>
      <c r="G7" s="19"/>
      <c r="H7" s="13"/>
      <c r="I7" s="29"/>
      <c r="J7" s="31"/>
      <c r="K7" s="17"/>
      <c r="L7" s="18">
        <f t="shared" ref="L7:L51" si="1">IF(K7=1,7,IF(K7=2,6,IF(K7=3,5,IF(K7=4,4,IF(K7=5,3,IF(K7=6,2,IF(K7&gt;=6,1,0)))))))</f>
        <v>0</v>
      </c>
      <c r="M7" s="59">
        <f t="shared" ref="M7:M51" si="2">SUM(L7+$M$5)</f>
        <v>0</v>
      </c>
      <c r="N7" s="28"/>
      <c r="O7" s="28"/>
    </row>
    <row r="8" spans="1:15" ht="14.4" x14ac:dyDescent="0.25">
      <c r="A8" s="12" t="str">
        <f t="shared" si="0"/>
        <v/>
      </c>
      <c r="B8" s="13"/>
      <c r="C8" s="14"/>
      <c r="D8" s="15"/>
      <c r="E8" s="19"/>
      <c r="F8" s="16"/>
      <c r="G8" s="19"/>
      <c r="H8" s="13"/>
      <c r="I8" s="29"/>
      <c r="J8" s="31"/>
      <c r="K8" s="17"/>
      <c r="L8" s="18">
        <f t="shared" si="1"/>
        <v>0</v>
      </c>
      <c r="M8" s="59">
        <f t="shared" si="2"/>
        <v>0</v>
      </c>
      <c r="N8" s="28"/>
      <c r="O8" s="28"/>
    </row>
    <row r="9" spans="1:15" ht="14.4" x14ac:dyDescent="0.25">
      <c r="A9" s="12" t="str">
        <f t="shared" si="0"/>
        <v/>
      </c>
      <c r="B9" s="13"/>
      <c r="C9" s="14"/>
      <c r="D9" s="15"/>
      <c r="E9" s="19"/>
      <c r="F9" s="16"/>
      <c r="G9" s="19"/>
      <c r="H9" s="13"/>
      <c r="I9" s="29"/>
      <c r="J9" s="31"/>
      <c r="K9" s="17"/>
      <c r="L9" s="18">
        <f t="shared" si="1"/>
        <v>0</v>
      </c>
      <c r="M9" s="59">
        <f t="shared" si="2"/>
        <v>0</v>
      </c>
      <c r="N9" s="28"/>
      <c r="O9" s="28"/>
    </row>
    <row r="10" spans="1:15" ht="14.4" x14ac:dyDescent="0.25">
      <c r="A10" s="12" t="str">
        <f t="shared" si="0"/>
        <v/>
      </c>
      <c r="B10" s="13"/>
      <c r="C10" s="14"/>
      <c r="D10" s="15"/>
      <c r="E10" s="19"/>
      <c r="F10" s="16"/>
      <c r="G10" s="19"/>
      <c r="H10" s="13"/>
      <c r="I10" s="29"/>
      <c r="J10" s="31"/>
      <c r="K10" s="17"/>
      <c r="L10" s="18">
        <f t="shared" si="1"/>
        <v>0</v>
      </c>
      <c r="M10" s="59">
        <f t="shared" si="2"/>
        <v>0</v>
      </c>
      <c r="N10" s="28"/>
      <c r="O10" s="28"/>
    </row>
    <row r="11" spans="1:15" ht="14.4" x14ac:dyDescent="0.25">
      <c r="A11" s="12" t="str">
        <f t="shared" si="0"/>
        <v/>
      </c>
      <c r="B11" s="13"/>
      <c r="C11" s="14"/>
      <c r="D11" s="15"/>
      <c r="E11" s="19"/>
      <c r="F11" s="16"/>
      <c r="G11" s="19"/>
      <c r="H11" s="13"/>
      <c r="I11" s="29"/>
      <c r="J11" s="31"/>
      <c r="K11" s="17"/>
      <c r="L11" s="18">
        <f t="shared" si="1"/>
        <v>0</v>
      </c>
      <c r="M11" s="59">
        <f t="shared" si="2"/>
        <v>0</v>
      </c>
      <c r="N11" s="28"/>
      <c r="O11" s="28"/>
    </row>
    <row r="12" spans="1:15" ht="14.4" x14ac:dyDescent="0.25">
      <c r="A12" s="12" t="str">
        <f t="shared" si="0"/>
        <v/>
      </c>
      <c r="B12" s="13"/>
      <c r="C12" s="14"/>
      <c r="D12" s="15"/>
      <c r="E12" s="19"/>
      <c r="F12" s="16"/>
      <c r="G12" s="19"/>
      <c r="H12" s="13"/>
      <c r="I12" s="29"/>
      <c r="J12" s="31"/>
      <c r="K12" s="17"/>
      <c r="L12" s="18">
        <f t="shared" si="1"/>
        <v>0</v>
      </c>
      <c r="M12" s="59">
        <f t="shared" si="2"/>
        <v>0</v>
      </c>
      <c r="O12" s="28"/>
    </row>
    <row r="13" spans="1:15" ht="14.4" x14ac:dyDescent="0.25">
      <c r="A13" s="12" t="str">
        <f t="shared" si="0"/>
        <v/>
      </c>
      <c r="B13" s="13"/>
      <c r="C13" s="14"/>
      <c r="D13" s="15"/>
      <c r="E13" s="19"/>
      <c r="F13" s="16"/>
      <c r="G13" s="19"/>
      <c r="H13" s="13"/>
      <c r="I13" s="29"/>
      <c r="J13" s="31"/>
      <c r="K13" s="17"/>
      <c r="L13" s="18">
        <f t="shared" si="1"/>
        <v>0</v>
      </c>
      <c r="M13" s="59">
        <f t="shared" si="2"/>
        <v>0</v>
      </c>
      <c r="O13" s="28"/>
    </row>
    <row r="14" spans="1:15" ht="14.4" x14ac:dyDescent="0.25">
      <c r="A14" s="12" t="str">
        <f t="shared" si="0"/>
        <v/>
      </c>
      <c r="B14" s="13"/>
      <c r="C14" s="14"/>
      <c r="D14" s="15"/>
      <c r="E14" s="19"/>
      <c r="F14" s="16"/>
      <c r="G14" s="19"/>
      <c r="H14" s="13"/>
      <c r="I14" s="29"/>
      <c r="J14" s="31"/>
      <c r="K14" s="17"/>
      <c r="L14" s="18">
        <f t="shared" si="1"/>
        <v>0</v>
      </c>
      <c r="M14" s="59">
        <f t="shared" si="2"/>
        <v>0</v>
      </c>
    </row>
    <row r="15" spans="1:15" ht="14.4" x14ac:dyDescent="0.25">
      <c r="A15" s="12" t="str">
        <f t="shared" si="0"/>
        <v/>
      </c>
      <c r="B15" s="13"/>
      <c r="C15" s="14"/>
      <c r="D15" s="15"/>
      <c r="E15" s="19"/>
      <c r="F15" s="16"/>
      <c r="G15" s="19"/>
      <c r="H15" s="13"/>
      <c r="I15" s="29"/>
      <c r="J15" s="31"/>
      <c r="K15" s="17"/>
      <c r="L15" s="18">
        <f t="shared" si="1"/>
        <v>0</v>
      </c>
      <c r="M15" s="59">
        <f t="shared" si="2"/>
        <v>0</v>
      </c>
    </row>
    <row r="16" spans="1:15" ht="14.4" x14ac:dyDescent="0.25">
      <c r="A16" s="12" t="str">
        <f t="shared" si="0"/>
        <v/>
      </c>
      <c r="B16" s="13"/>
      <c r="C16" s="14"/>
      <c r="D16" s="15"/>
      <c r="E16" s="19"/>
      <c r="F16" s="16"/>
      <c r="G16" s="19"/>
      <c r="H16" s="13"/>
      <c r="I16" s="29"/>
      <c r="J16" s="31"/>
      <c r="K16" s="17"/>
      <c r="L16" s="18">
        <f t="shared" si="1"/>
        <v>0</v>
      </c>
      <c r="M16" s="59">
        <f t="shared" si="2"/>
        <v>0</v>
      </c>
    </row>
    <row r="17" spans="1:13" ht="14.4" x14ac:dyDescent="0.25">
      <c r="A17" s="12" t="str">
        <f t="shared" si="0"/>
        <v/>
      </c>
      <c r="B17" s="13"/>
      <c r="C17" s="14"/>
      <c r="D17" s="15"/>
      <c r="E17" s="19"/>
      <c r="F17" s="16"/>
      <c r="G17" s="19"/>
      <c r="H17" s="13"/>
      <c r="I17" s="29"/>
      <c r="J17" s="31"/>
      <c r="K17" s="17"/>
      <c r="L17" s="18">
        <f t="shared" si="1"/>
        <v>0</v>
      </c>
      <c r="M17" s="59">
        <f t="shared" si="2"/>
        <v>0</v>
      </c>
    </row>
    <row r="18" spans="1:13" ht="14.4" x14ac:dyDescent="0.25">
      <c r="A18" s="12" t="str">
        <f t="shared" si="0"/>
        <v/>
      </c>
      <c r="B18" s="13"/>
      <c r="C18" s="14"/>
      <c r="D18" s="15"/>
      <c r="E18" s="19"/>
      <c r="F18" s="16"/>
      <c r="G18" s="19"/>
      <c r="H18" s="13"/>
      <c r="I18" s="29"/>
      <c r="J18" s="31"/>
      <c r="K18" s="17"/>
      <c r="L18" s="18">
        <f t="shared" si="1"/>
        <v>0</v>
      </c>
      <c r="M18" s="59">
        <f t="shared" si="2"/>
        <v>0</v>
      </c>
    </row>
    <row r="19" spans="1:13" ht="14.4" x14ac:dyDescent="0.25">
      <c r="A19" s="12" t="str">
        <f t="shared" si="0"/>
        <v/>
      </c>
      <c r="B19" s="13"/>
      <c r="C19" s="14"/>
      <c r="D19" s="15"/>
      <c r="E19" s="19"/>
      <c r="F19" s="16"/>
      <c r="G19" s="19"/>
      <c r="H19" s="13"/>
      <c r="I19" s="29"/>
      <c r="J19" s="31"/>
      <c r="K19" s="17"/>
      <c r="L19" s="18">
        <f t="shared" si="1"/>
        <v>0</v>
      </c>
      <c r="M19" s="59">
        <f t="shared" si="2"/>
        <v>0</v>
      </c>
    </row>
    <row r="20" spans="1:13" ht="14.4" x14ac:dyDescent="0.25">
      <c r="A20" s="12" t="str">
        <f t="shared" si="0"/>
        <v/>
      </c>
      <c r="B20" s="13"/>
      <c r="C20" s="14"/>
      <c r="D20" s="15"/>
      <c r="E20" s="19"/>
      <c r="F20" s="16"/>
      <c r="G20" s="19"/>
      <c r="H20" s="13"/>
      <c r="I20" s="29"/>
      <c r="J20" s="31"/>
      <c r="K20" s="17"/>
      <c r="L20" s="18">
        <f t="shared" si="1"/>
        <v>0</v>
      </c>
      <c r="M20" s="59">
        <f t="shared" si="2"/>
        <v>0</v>
      </c>
    </row>
    <row r="21" spans="1:13" ht="14.4" x14ac:dyDescent="0.25">
      <c r="A21" s="12" t="str">
        <f t="shared" si="0"/>
        <v/>
      </c>
      <c r="B21" s="13"/>
      <c r="C21" s="14"/>
      <c r="D21" s="15"/>
      <c r="E21" s="19"/>
      <c r="F21" s="16"/>
      <c r="G21" s="19"/>
      <c r="H21" s="13"/>
      <c r="I21" s="29"/>
      <c r="J21" s="31"/>
      <c r="K21" s="17"/>
      <c r="L21" s="18">
        <f t="shared" si="1"/>
        <v>0</v>
      </c>
      <c r="M21" s="59">
        <f t="shared" si="2"/>
        <v>0</v>
      </c>
    </row>
    <row r="22" spans="1:13" ht="14.4" x14ac:dyDescent="0.25">
      <c r="A22" s="12" t="str">
        <f t="shared" si="0"/>
        <v/>
      </c>
      <c r="B22" s="13"/>
      <c r="C22" s="14"/>
      <c r="D22" s="15"/>
      <c r="E22" s="19"/>
      <c r="F22" s="16"/>
      <c r="G22" s="19"/>
      <c r="H22" s="13"/>
      <c r="I22" s="29"/>
      <c r="J22" s="31"/>
      <c r="K22" s="17"/>
      <c r="L22" s="18">
        <f t="shared" si="1"/>
        <v>0</v>
      </c>
      <c r="M22" s="59">
        <f t="shared" si="2"/>
        <v>0</v>
      </c>
    </row>
    <row r="23" spans="1:13" ht="14.4" x14ac:dyDescent="0.25">
      <c r="A23" s="12" t="str">
        <f t="shared" si="0"/>
        <v/>
      </c>
      <c r="B23" s="13"/>
      <c r="C23" s="14"/>
      <c r="D23" s="15"/>
      <c r="E23" s="19"/>
      <c r="F23" s="16"/>
      <c r="G23" s="19"/>
      <c r="H23" s="13"/>
      <c r="I23" s="29"/>
      <c r="J23" s="31"/>
      <c r="K23" s="17"/>
      <c r="L23" s="18">
        <f t="shared" si="1"/>
        <v>0</v>
      </c>
      <c r="M23" s="59">
        <f t="shared" si="2"/>
        <v>0</v>
      </c>
    </row>
    <row r="24" spans="1:13" ht="14.4" x14ac:dyDescent="0.25">
      <c r="A24" s="12" t="str">
        <f t="shared" si="0"/>
        <v/>
      </c>
      <c r="B24" s="13"/>
      <c r="C24" s="14"/>
      <c r="D24" s="15"/>
      <c r="E24" s="19"/>
      <c r="F24" s="16"/>
      <c r="G24" s="19"/>
      <c r="H24" s="13"/>
      <c r="I24" s="29"/>
      <c r="J24" s="31"/>
      <c r="K24" s="17"/>
      <c r="L24" s="18">
        <f t="shared" si="1"/>
        <v>0</v>
      </c>
      <c r="M24" s="59">
        <f t="shared" si="2"/>
        <v>0</v>
      </c>
    </row>
    <row r="25" spans="1:13" ht="14.4" x14ac:dyDescent="0.25">
      <c r="A25" s="12" t="str">
        <f t="shared" si="0"/>
        <v/>
      </c>
      <c r="B25" s="13"/>
      <c r="C25" s="14"/>
      <c r="D25" s="15"/>
      <c r="E25" s="19"/>
      <c r="F25" s="16"/>
      <c r="G25" s="19"/>
      <c r="H25" s="13"/>
      <c r="I25" s="29"/>
      <c r="J25" s="31"/>
      <c r="K25" s="17"/>
      <c r="L25" s="18">
        <f t="shared" si="1"/>
        <v>0</v>
      </c>
      <c r="M25" s="59">
        <f t="shared" si="2"/>
        <v>0</v>
      </c>
    </row>
    <row r="26" spans="1:13" ht="14.4" x14ac:dyDescent="0.25">
      <c r="A26" s="12" t="str">
        <f t="shared" si="0"/>
        <v/>
      </c>
      <c r="B26" s="13"/>
      <c r="C26" s="14"/>
      <c r="D26" s="15"/>
      <c r="E26" s="19"/>
      <c r="F26" s="16"/>
      <c r="G26" s="19"/>
      <c r="H26" s="13"/>
      <c r="I26" s="29"/>
      <c r="J26" s="31"/>
      <c r="K26" s="17"/>
      <c r="L26" s="18">
        <f t="shared" si="1"/>
        <v>0</v>
      </c>
      <c r="M26" s="59">
        <f t="shared" si="2"/>
        <v>0</v>
      </c>
    </row>
    <row r="27" spans="1:13" ht="14.4" x14ac:dyDescent="0.25">
      <c r="A27" s="12" t="str">
        <f t="shared" si="0"/>
        <v/>
      </c>
      <c r="B27" s="13"/>
      <c r="C27" s="14"/>
      <c r="D27" s="15"/>
      <c r="E27" s="19"/>
      <c r="F27" s="16"/>
      <c r="G27" s="19"/>
      <c r="H27" s="13"/>
      <c r="I27" s="29"/>
      <c r="J27" s="31"/>
      <c r="K27" s="17"/>
      <c r="L27" s="18">
        <f t="shared" si="1"/>
        <v>0</v>
      </c>
      <c r="M27" s="59">
        <f t="shared" si="2"/>
        <v>0</v>
      </c>
    </row>
    <row r="28" spans="1:13" ht="14.4" x14ac:dyDescent="0.25">
      <c r="A28" s="12" t="str">
        <f t="shared" si="0"/>
        <v/>
      </c>
      <c r="B28" s="13"/>
      <c r="C28" s="14"/>
      <c r="D28" s="15"/>
      <c r="E28" s="19"/>
      <c r="F28" s="16"/>
      <c r="G28" s="19"/>
      <c r="H28" s="13"/>
      <c r="I28" s="29"/>
      <c r="J28" s="31"/>
      <c r="K28" s="17"/>
      <c r="L28" s="18">
        <f t="shared" si="1"/>
        <v>0</v>
      </c>
      <c r="M28" s="59">
        <f t="shared" si="2"/>
        <v>0</v>
      </c>
    </row>
    <row r="29" spans="1:13" ht="14.4" x14ac:dyDescent="0.25">
      <c r="A29" s="12" t="str">
        <f t="shared" si="0"/>
        <v/>
      </c>
      <c r="B29" s="13"/>
      <c r="C29" s="14"/>
      <c r="D29" s="15"/>
      <c r="E29" s="19"/>
      <c r="F29" s="16"/>
      <c r="G29" s="19"/>
      <c r="H29" s="13"/>
      <c r="I29" s="29"/>
      <c r="J29" s="31"/>
      <c r="K29" s="17"/>
      <c r="L29" s="18">
        <f t="shared" si="1"/>
        <v>0</v>
      </c>
      <c r="M29" s="59">
        <f t="shared" si="2"/>
        <v>0</v>
      </c>
    </row>
    <row r="30" spans="1:13" ht="14.4" x14ac:dyDescent="0.25">
      <c r="A30" s="12" t="str">
        <f t="shared" si="0"/>
        <v/>
      </c>
      <c r="B30" s="13"/>
      <c r="C30" s="14"/>
      <c r="D30" s="15"/>
      <c r="E30" s="19"/>
      <c r="F30" s="16"/>
      <c r="G30" s="19"/>
      <c r="H30" s="13"/>
      <c r="I30" s="29"/>
      <c r="J30" s="31"/>
      <c r="K30" s="17"/>
      <c r="L30" s="18">
        <f t="shared" si="1"/>
        <v>0</v>
      </c>
      <c r="M30" s="59">
        <f t="shared" si="2"/>
        <v>0</v>
      </c>
    </row>
    <row r="31" spans="1:13" ht="14.4" x14ac:dyDescent="0.25">
      <c r="A31" s="12" t="str">
        <f t="shared" si="0"/>
        <v/>
      </c>
      <c r="B31" s="13"/>
      <c r="C31" s="14"/>
      <c r="D31" s="15"/>
      <c r="E31" s="19"/>
      <c r="F31" s="16"/>
      <c r="G31" s="19"/>
      <c r="H31" s="13"/>
      <c r="I31" s="29"/>
      <c r="J31" s="31"/>
      <c r="K31" s="17"/>
      <c r="L31" s="18">
        <f t="shared" si="1"/>
        <v>0</v>
      </c>
      <c r="M31" s="59">
        <f t="shared" si="2"/>
        <v>0</v>
      </c>
    </row>
    <row r="32" spans="1:13" ht="14.4" x14ac:dyDescent="0.25">
      <c r="A32" s="12" t="str">
        <f t="shared" si="0"/>
        <v/>
      </c>
      <c r="B32" s="13"/>
      <c r="C32" s="14"/>
      <c r="D32" s="15"/>
      <c r="E32" s="19"/>
      <c r="F32" s="16"/>
      <c r="G32" s="19"/>
      <c r="H32" s="13"/>
      <c r="I32" s="29"/>
      <c r="J32" s="31"/>
      <c r="K32" s="17"/>
      <c r="L32" s="18">
        <f t="shared" si="1"/>
        <v>0</v>
      </c>
      <c r="M32" s="59">
        <f t="shared" si="2"/>
        <v>0</v>
      </c>
    </row>
    <row r="33" spans="1:13" ht="14.4" x14ac:dyDescent="0.25">
      <c r="A33" s="12" t="str">
        <f t="shared" si="0"/>
        <v/>
      </c>
      <c r="B33" s="13"/>
      <c r="C33" s="14"/>
      <c r="D33" s="15"/>
      <c r="E33" s="19"/>
      <c r="F33" s="16"/>
      <c r="G33" s="19"/>
      <c r="H33" s="13"/>
      <c r="I33" s="29"/>
      <c r="J33" s="31"/>
      <c r="K33" s="17"/>
      <c r="L33" s="18">
        <f t="shared" si="1"/>
        <v>0</v>
      </c>
      <c r="M33" s="59">
        <f t="shared" si="2"/>
        <v>0</v>
      </c>
    </row>
    <row r="34" spans="1:13" ht="14.4" x14ac:dyDescent="0.25">
      <c r="A34" s="12" t="str">
        <f t="shared" si="0"/>
        <v/>
      </c>
      <c r="B34" s="13"/>
      <c r="C34" s="14"/>
      <c r="D34" s="15"/>
      <c r="E34" s="19"/>
      <c r="F34" s="16"/>
      <c r="G34" s="19"/>
      <c r="H34" s="13"/>
      <c r="I34" s="29"/>
      <c r="J34" s="31"/>
      <c r="K34" s="17"/>
      <c r="L34" s="18">
        <f t="shared" si="1"/>
        <v>0</v>
      </c>
      <c r="M34" s="59">
        <f t="shared" si="2"/>
        <v>0</v>
      </c>
    </row>
    <row r="35" spans="1:13" ht="14.4" x14ac:dyDescent="0.25">
      <c r="A35" s="12" t="str">
        <f t="shared" si="0"/>
        <v/>
      </c>
      <c r="B35" s="13"/>
      <c r="C35" s="14"/>
      <c r="D35" s="15"/>
      <c r="E35" s="19"/>
      <c r="F35" s="16"/>
      <c r="G35" s="19"/>
      <c r="H35" s="13"/>
      <c r="I35" s="29"/>
      <c r="J35" s="31"/>
      <c r="K35" s="17"/>
      <c r="L35" s="18">
        <f t="shared" si="1"/>
        <v>0</v>
      </c>
      <c r="M35" s="59">
        <f t="shared" si="2"/>
        <v>0</v>
      </c>
    </row>
    <row r="36" spans="1:13" ht="14.4" x14ac:dyDescent="0.25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9"/>
      <c r="J36" s="31"/>
      <c r="K36" s="17"/>
      <c r="L36" s="18">
        <f t="shared" si="1"/>
        <v>0</v>
      </c>
      <c r="M36" s="59">
        <f t="shared" si="2"/>
        <v>0</v>
      </c>
    </row>
    <row r="37" spans="1:13" ht="14.4" x14ac:dyDescent="0.25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9"/>
      <c r="J37" s="31"/>
      <c r="K37" s="17"/>
      <c r="L37" s="18">
        <f t="shared" si="1"/>
        <v>0</v>
      </c>
      <c r="M37" s="59">
        <f t="shared" si="2"/>
        <v>0</v>
      </c>
    </row>
    <row r="38" spans="1:13" ht="14.4" x14ac:dyDescent="0.25">
      <c r="A38" s="12" t="str">
        <f t="shared" si="0"/>
        <v/>
      </c>
      <c r="B38" s="13"/>
      <c r="C38" s="14"/>
      <c r="D38" s="15"/>
      <c r="E38" s="19"/>
      <c r="F38" s="16"/>
      <c r="G38" s="19"/>
      <c r="H38" s="13"/>
      <c r="I38" s="29"/>
      <c r="J38" s="31"/>
      <c r="K38" s="17"/>
      <c r="L38" s="18">
        <f t="shared" si="1"/>
        <v>0</v>
      </c>
      <c r="M38" s="59">
        <f t="shared" si="2"/>
        <v>0</v>
      </c>
    </row>
    <row r="39" spans="1:13" ht="14.4" x14ac:dyDescent="0.25">
      <c r="A39" s="12" t="str">
        <f t="shared" si="0"/>
        <v/>
      </c>
      <c r="B39" s="13"/>
      <c r="C39" s="14"/>
      <c r="D39" s="15"/>
      <c r="E39" s="19"/>
      <c r="F39" s="16"/>
      <c r="G39" s="19"/>
      <c r="H39" s="13"/>
      <c r="I39" s="29"/>
      <c r="J39" s="31"/>
      <c r="K39" s="17"/>
      <c r="L39" s="18">
        <f t="shared" si="1"/>
        <v>0</v>
      </c>
      <c r="M39" s="59">
        <f t="shared" si="2"/>
        <v>0</v>
      </c>
    </row>
    <row r="40" spans="1:13" ht="14.4" x14ac:dyDescent="0.25">
      <c r="A40" s="12" t="str">
        <f t="shared" si="0"/>
        <v/>
      </c>
      <c r="B40" s="13"/>
      <c r="C40" s="14"/>
      <c r="D40" s="15"/>
      <c r="E40" s="19"/>
      <c r="F40" s="16"/>
      <c r="G40" s="19"/>
      <c r="H40" s="13"/>
      <c r="I40" s="29"/>
      <c r="J40" s="31"/>
      <c r="K40" s="17"/>
      <c r="L40" s="18">
        <f t="shared" si="1"/>
        <v>0</v>
      </c>
      <c r="M40" s="59">
        <f t="shared" si="2"/>
        <v>0</v>
      </c>
    </row>
    <row r="41" spans="1:13" ht="14.4" x14ac:dyDescent="0.25">
      <c r="A41" s="12" t="str">
        <f t="shared" si="0"/>
        <v/>
      </c>
      <c r="B41" s="13"/>
      <c r="C41" s="14"/>
      <c r="D41" s="15"/>
      <c r="E41" s="19"/>
      <c r="F41" s="16"/>
      <c r="G41" s="19"/>
      <c r="H41" s="13"/>
      <c r="I41" s="29"/>
      <c r="J41" s="31"/>
      <c r="K41" s="17"/>
      <c r="L41" s="18">
        <f t="shared" si="1"/>
        <v>0</v>
      </c>
      <c r="M41" s="59">
        <f t="shared" si="2"/>
        <v>0</v>
      </c>
    </row>
    <row r="42" spans="1:13" ht="14.4" x14ac:dyDescent="0.25">
      <c r="A42" s="12" t="str">
        <f t="shared" si="0"/>
        <v/>
      </c>
      <c r="B42" s="13"/>
      <c r="C42" s="14"/>
      <c r="D42" s="15"/>
      <c r="E42" s="19"/>
      <c r="F42" s="16"/>
      <c r="G42" s="19"/>
      <c r="H42" s="13"/>
      <c r="I42" s="29"/>
      <c r="J42" s="31"/>
      <c r="K42" s="17"/>
      <c r="L42" s="18">
        <f t="shared" si="1"/>
        <v>0</v>
      </c>
      <c r="M42" s="59">
        <f t="shared" si="2"/>
        <v>0</v>
      </c>
    </row>
    <row r="43" spans="1:13" ht="14.4" x14ac:dyDescent="0.25">
      <c r="A43" s="12" t="str">
        <f t="shared" si="0"/>
        <v/>
      </c>
      <c r="B43" s="13"/>
      <c r="C43" s="14"/>
      <c r="D43" s="15"/>
      <c r="E43" s="19"/>
      <c r="F43" s="16"/>
      <c r="G43" s="19"/>
      <c r="H43" s="13"/>
      <c r="I43" s="29"/>
      <c r="J43" s="31"/>
      <c r="K43" s="17"/>
      <c r="L43" s="18">
        <f t="shared" si="1"/>
        <v>0</v>
      </c>
      <c r="M43" s="59">
        <f t="shared" si="2"/>
        <v>0</v>
      </c>
    </row>
    <row r="44" spans="1:13" ht="14.4" x14ac:dyDescent="0.25">
      <c r="A44" s="12" t="str">
        <f t="shared" si="0"/>
        <v/>
      </c>
      <c r="B44" s="13"/>
      <c r="C44" s="14"/>
      <c r="D44" s="15"/>
      <c r="E44" s="19"/>
      <c r="F44" s="16"/>
      <c r="G44" s="19"/>
      <c r="H44" s="13"/>
      <c r="I44" s="29"/>
      <c r="J44" s="31"/>
      <c r="K44" s="17"/>
      <c r="L44" s="18">
        <f t="shared" si="1"/>
        <v>0</v>
      </c>
      <c r="M44" s="59">
        <f t="shared" si="2"/>
        <v>0</v>
      </c>
    </row>
    <row r="45" spans="1:13" ht="14.4" x14ac:dyDescent="0.25">
      <c r="A45" s="12" t="str">
        <f t="shared" si="0"/>
        <v/>
      </c>
      <c r="B45" s="13"/>
      <c r="C45" s="14"/>
      <c r="D45" s="15"/>
      <c r="E45" s="19"/>
      <c r="F45" s="16"/>
      <c r="G45" s="19"/>
      <c r="H45" s="13"/>
      <c r="I45" s="29"/>
      <c r="J45" s="31"/>
      <c r="K45" s="17"/>
      <c r="L45" s="18">
        <f t="shared" si="1"/>
        <v>0</v>
      </c>
      <c r="M45" s="59">
        <f t="shared" si="2"/>
        <v>0</v>
      </c>
    </row>
    <row r="46" spans="1:13" ht="14.4" x14ac:dyDescent="0.25">
      <c r="A46" s="12" t="str">
        <f t="shared" si="0"/>
        <v/>
      </c>
      <c r="B46" s="13"/>
      <c r="C46" s="14"/>
      <c r="D46" s="15"/>
      <c r="E46" s="19"/>
      <c r="F46" s="16"/>
      <c r="G46" s="19"/>
      <c r="H46" s="13"/>
      <c r="I46" s="29"/>
      <c r="J46" s="31"/>
      <c r="K46" s="17"/>
      <c r="L46" s="18">
        <f t="shared" si="1"/>
        <v>0</v>
      </c>
      <c r="M46" s="59">
        <f t="shared" si="2"/>
        <v>0</v>
      </c>
    </row>
    <row r="47" spans="1:13" ht="14.4" x14ac:dyDescent="0.25">
      <c r="A47" s="12" t="str">
        <f t="shared" si="0"/>
        <v/>
      </c>
      <c r="B47" s="13"/>
      <c r="C47" s="14"/>
      <c r="D47" s="15"/>
      <c r="E47" s="19"/>
      <c r="F47" s="16"/>
      <c r="G47" s="19"/>
      <c r="H47" s="13"/>
      <c r="I47" s="29"/>
      <c r="J47" s="31"/>
      <c r="K47" s="17"/>
      <c r="L47" s="18">
        <f t="shared" si="1"/>
        <v>0</v>
      </c>
      <c r="M47" s="59">
        <f t="shared" si="2"/>
        <v>0</v>
      </c>
    </row>
    <row r="48" spans="1:13" ht="14.4" x14ac:dyDescent="0.25">
      <c r="A48" s="12" t="str">
        <f t="shared" si="0"/>
        <v/>
      </c>
      <c r="B48" s="13"/>
      <c r="C48" s="14"/>
      <c r="D48" s="15"/>
      <c r="E48" s="19"/>
      <c r="F48" s="16"/>
      <c r="G48" s="19"/>
      <c r="H48" s="13"/>
      <c r="I48" s="29"/>
      <c r="J48" s="31"/>
      <c r="K48" s="17"/>
      <c r="L48" s="18">
        <f t="shared" si="1"/>
        <v>0</v>
      </c>
      <c r="M48" s="59">
        <f t="shared" si="2"/>
        <v>0</v>
      </c>
    </row>
    <row r="49" spans="1:13" ht="14.4" x14ac:dyDescent="0.25">
      <c r="A49" s="12" t="str">
        <f t="shared" si="0"/>
        <v/>
      </c>
      <c r="B49" s="13"/>
      <c r="C49" s="14"/>
      <c r="D49" s="15"/>
      <c r="E49" s="19"/>
      <c r="F49" s="16"/>
      <c r="G49" s="19"/>
      <c r="H49" s="13"/>
      <c r="I49" s="29"/>
      <c r="J49" s="31"/>
      <c r="K49" s="17"/>
      <c r="L49" s="18">
        <f t="shared" si="1"/>
        <v>0</v>
      </c>
      <c r="M49" s="59">
        <f t="shared" si="2"/>
        <v>0</v>
      </c>
    </row>
    <row r="50" spans="1:13" ht="14.4" x14ac:dyDescent="0.25">
      <c r="A50" s="12" t="str">
        <f t="shared" si="0"/>
        <v/>
      </c>
      <c r="B50" s="13"/>
      <c r="C50" s="14"/>
      <c r="D50" s="15"/>
      <c r="E50" s="19"/>
      <c r="F50" s="16"/>
      <c r="G50" s="19"/>
      <c r="H50" s="13"/>
      <c r="I50" s="29"/>
      <c r="J50" s="31"/>
      <c r="K50" s="17"/>
      <c r="L50" s="18">
        <f t="shared" si="1"/>
        <v>0</v>
      </c>
      <c r="M50" s="59">
        <f t="shared" si="2"/>
        <v>0</v>
      </c>
    </row>
    <row r="51" spans="1:13" ht="14.4" x14ac:dyDescent="0.25">
      <c r="A51" s="12" t="str">
        <f t="shared" si="0"/>
        <v/>
      </c>
      <c r="B51" s="13"/>
      <c r="C51" s="14"/>
      <c r="D51" s="15"/>
      <c r="E51" s="19"/>
      <c r="F51" s="16"/>
      <c r="G51" s="19"/>
      <c r="H51" s="13"/>
      <c r="I51" s="29"/>
      <c r="J51" s="31"/>
      <c r="K51" s="17"/>
      <c r="L51" s="18">
        <f t="shared" si="1"/>
        <v>0</v>
      </c>
      <c r="M51" s="59">
        <f t="shared" si="2"/>
        <v>0</v>
      </c>
    </row>
    <row r="52" spans="1:13" ht="14.4" x14ac:dyDescent="0.25">
      <c r="A52" s="12" t="str">
        <f t="shared" si="0"/>
        <v/>
      </c>
      <c r="B52" s="13"/>
      <c r="C52" s="14"/>
      <c r="D52" s="15"/>
      <c r="E52" s="19"/>
      <c r="F52" s="16"/>
      <c r="G52" s="19"/>
      <c r="H52" s="13"/>
      <c r="I52" s="29"/>
      <c r="J52" s="31"/>
      <c r="K52" s="17"/>
      <c r="L52" s="18">
        <f t="shared" ref="L52:L110" si="3">IF(K52=1,7,IF(K52=2,6,IF(K52=3,5,IF(K52=4,4,IF(K52=5,3,IF(K52=6,2,IF(K52&gt;=6,1,0)))))))</f>
        <v>0</v>
      </c>
      <c r="M52" s="59">
        <f t="shared" ref="M52:M110" si="4">SUM(L52+$M$5)</f>
        <v>0</v>
      </c>
    </row>
    <row r="53" spans="1:13" ht="14.4" x14ac:dyDescent="0.25">
      <c r="A53" s="12" t="str">
        <f t="shared" si="0"/>
        <v/>
      </c>
      <c r="B53" s="13"/>
      <c r="C53" s="14"/>
      <c r="D53" s="15"/>
      <c r="E53" s="19"/>
      <c r="F53" s="16"/>
      <c r="G53" s="19"/>
      <c r="H53" s="13"/>
      <c r="I53" s="29"/>
      <c r="J53" s="31"/>
      <c r="K53" s="17"/>
      <c r="L53" s="18">
        <f t="shared" si="3"/>
        <v>0</v>
      </c>
      <c r="M53" s="59">
        <f t="shared" si="4"/>
        <v>0</v>
      </c>
    </row>
    <row r="54" spans="1:13" ht="14.4" x14ac:dyDescent="0.25">
      <c r="A54" s="12" t="str">
        <f t="shared" si="0"/>
        <v/>
      </c>
      <c r="B54" s="13"/>
      <c r="C54" s="14"/>
      <c r="D54" s="15"/>
      <c r="E54" s="19"/>
      <c r="F54" s="16"/>
      <c r="G54" s="19"/>
      <c r="H54" s="13"/>
      <c r="I54" s="29"/>
      <c r="J54" s="31"/>
      <c r="K54" s="17"/>
      <c r="L54" s="18">
        <f t="shared" si="3"/>
        <v>0</v>
      </c>
      <c r="M54" s="59">
        <f t="shared" si="4"/>
        <v>0</v>
      </c>
    </row>
    <row r="55" spans="1:13" ht="14.4" x14ac:dyDescent="0.25">
      <c r="A55" s="12" t="str">
        <f t="shared" si="0"/>
        <v/>
      </c>
      <c r="B55" s="13"/>
      <c r="C55" s="14"/>
      <c r="D55" s="15"/>
      <c r="E55" s="19"/>
      <c r="F55" s="16"/>
      <c r="G55" s="19"/>
      <c r="H55" s="13"/>
      <c r="I55" s="29"/>
      <c r="J55" s="31"/>
      <c r="K55" s="17"/>
      <c r="L55" s="18">
        <f t="shared" si="3"/>
        <v>0</v>
      </c>
      <c r="M55" s="59">
        <f t="shared" si="4"/>
        <v>0</v>
      </c>
    </row>
    <row r="56" spans="1:13" ht="14.4" x14ac:dyDescent="0.25">
      <c r="A56" s="12" t="str">
        <f t="shared" si="0"/>
        <v/>
      </c>
      <c r="B56" s="13"/>
      <c r="C56" s="14"/>
      <c r="D56" s="15"/>
      <c r="E56" s="19"/>
      <c r="F56" s="16"/>
      <c r="G56" s="19"/>
      <c r="H56" s="13"/>
      <c r="I56" s="29"/>
      <c r="J56" s="31"/>
      <c r="K56" s="17"/>
      <c r="L56" s="18">
        <f t="shared" si="3"/>
        <v>0</v>
      </c>
      <c r="M56" s="59">
        <f t="shared" si="4"/>
        <v>0</v>
      </c>
    </row>
    <row r="57" spans="1:13" ht="14.4" x14ac:dyDescent="0.25">
      <c r="A57" s="12" t="str">
        <f t="shared" si="0"/>
        <v/>
      </c>
      <c r="B57" s="13"/>
      <c r="C57" s="14"/>
      <c r="D57" s="15"/>
      <c r="E57" s="19"/>
      <c r="F57" s="16"/>
      <c r="G57" s="19"/>
      <c r="H57" s="13"/>
      <c r="I57" s="29"/>
      <c r="J57" s="31"/>
      <c r="K57" s="17"/>
      <c r="L57" s="18">
        <f t="shared" si="3"/>
        <v>0</v>
      </c>
      <c r="M57" s="59">
        <f t="shared" si="4"/>
        <v>0</v>
      </c>
    </row>
    <row r="58" spans="1:13" ht="14.4" x14ac:dyDescent="0.25">
      <c r="A58" s="12" t="str">
        <f t="shared" si="0"/>
        <v/>
      </c>
      <c r="B58" s="13"/>
      <c r="C58" s="14"/>
      <c r="D58" s="15"/>
      <c r="E58" s="19"/>
      <c r="F58" s="16"/>
      <c r="G58" s="19"/>
      <c r="H58" s="13"/>
      <c r="I58" s="29"/>
      <c r="J58" s="31"/>
      <c r="K58" s="17"/>
      <c r="L58" s="18">
        <f t="shared" si="3"/>
        <v>0</v>
      </c>
      <c r="M58" s="59">
        <f t="shared" si="4"/>
        <v>0</v>
      </c>
    </row>
    <row r="59" spans="1:13" ht="14.4" x14ac:dyDescent="0.25">
      <c r="A59" s="12" t="str">
        <f t="shared" si="0"/>
        <v/>
      </c>
      <c r="B59" s="13"/>
      <c r="C59" s="14"/>
      <c r="D59" s="15"/>
      <c r="E59" s="19"/>
      <c r="F59" s="16"/>
      <c r="G59" s="19"/>
      <c r="H59" s="13"/>
      <c r="I59" s="29"/>
      <c r="J59" s="31"/>
      <c r="K59" s="17"/>
      <c r="L59" s="18">
        <f t="shared" si="3"/>
        <v>0</v>
      </c>
      <c r="M59" s="59">
        <f t="shared" si="4"/>
        <v>0</v>
      </c>
    </row>
    <row r="60" spans="1:13" ht="14.4" x14ac:dyDescent="0.25">
      <c r="A60" s="12" t="str">
        <f t="shared" si="0"/>
        <v/>
      </c>
      <c r="B60" s="13"/>
      <c r="C60" s="14"/>
      <c r="D60" s="15"/>
      <c r="E60" s="19"/>
      <c r="F60" s="16"/>
      <c r="G60" s="19"/>
      <c r="H60" s="13"/>
      <c r="I60" s="29"/>
      <c r="J60" s="31"/>
      <c r="K60" s="17"/>
      <c r="L60" s="18">
        <f t="shared" si="3"/>
        <v>0</v>
      </c>
      <c r="M60" s="59">
        <f t="shared" si="4"/>
        <v>0</v>
      </c>
    </row>
    <row r="61" spans="1:13" ht="14.4" x14ac:dyDescent="0.25">
      <c r="A61" s="12" t="str">
        <f t="shared" si="0"/>
        <v/>
      </c>
      <c r="B61" s="13"/>
      <c r="C61" s="14"/>
      <c r="D61" s="15"/>
      <c r="E61" s="19"/>
      <c r="F61" s="16"/>
      <c r="G61" s="19"/>
      <c r="H61" s="13"/>
      <c r="I61" s="29"/>
      <c r="J61" s="31"/>
      <c r="K61" s="17"/>
      <c r="L61" s="18">
        <f t="shared" si="3"/>
        <v>0</v>
      </c>
      <c r="M61" s="59">
        <f t="shared" si="4"/>
        <v>0</v>
      </c>
    </row>
    <row r="62" spans="1:13" ht="14.4" x14ac:dyDescent="0.25">
      <c r="A62" s="12" t="str">
        <f t="shared" si="0"/>
        <v/>
      </c>
      <c r="B62" s="13"/>
      <c r="C62" s="14"/>
      <c r="D62" s="15"/>
      <c r="E62" s="19"/>
      <c r="F62" s="16"/>
      <c r="G62" s="19"/>
      <c r="H62" s="13"/>
      <c r="I62" s="29"/>
      <c r="J62" s="31"/>
      <c r="K62" s="17"/>
      <c r="L62" s="18">
        <f t="shared" si="3"/>
        <v>0</v>
      </c>
      <c r="M62" s="59">
        <f t="shared" si="4"/>
        <v>0</v>
      </c>
    </row>
    <row r="63" spans="1:13" ht="14.4" x14ac:dyDescent="0.25">
      <c r="A63" s="12" t="str">
        <f t="shared" si="0"/>
        <v/>
      </c>
      <c r="B63" s="13"/>
      <c r="C63" s="14"/>
      <c r="D63" s="15"/>
      <c r="E63" s="19"/>
      <c r="F63" s="16"/>
      <c r="G63" s="19"/>
      <c r="H63" s="13"/>
      <c r="I63" s="29"/>
      <c r="J63" s="31"/>
      <c r="K63" s="17"/>
      <c r="L63" s="18">
        <f t="shared" si="3"/>
        <v>0</v>
      </c>
      <c r="M63" s="59">
        <f t="shared" si="4"/>
        <v>0</v>
      </c>
    </row>
    <row r="64" spans="1:13" ht="14.4" x14ac:dyDescent="0.25">
      <c r="A64" s="12" t="str">
        <f t="shared" si="0"/>
        <v/>
      </c>
      <c r="B64" s="13"/>
      <c r="C64" s="14"/>
      <c r="D64" s="15"/>
      <c r="E64" s="19"/>
      <c r="F64" s="16"/>
      <c r="G64" s="19"/>
      <c r="H64" s="13"/>
      <c r="I64" s="29"/>
      <c r="J64" s="31"/>
      <c r="K64" s="17"/>
      <c r="L64" s="18">
        <f t="shared" si="3"/>
        <v>0</v>
      </c>
      <c r="M64" s="59">
        <f t="shared" si="4"/>
        <v>0</v>
      </c>
    </row>
    <row r="65" spans="1:13" ht="14.4" x14ac:dyDescent="0.25">
      <c r="A65" s="12" t="str">
        <f t="shared" si="0"/>
        <v/>
      </c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>
        <f t="shared" si="3"/>
        <v>0</v>
      </c>
      <c r="M65" s="59">
        <f t="shared" si="4"/>
        <v>0</v>
      </c>
    </row>
    <row r="66" spans="1:13" ht="14.4" x14ac:dyDescent="0.25">
      <c r="A66" s="12" t="str">
        <f t="shared" si="0"/>
        <v/>
      </c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>
        <f t="shared" si="3"/>
        <v>0</v>
      </c>
      <c r="M66" s="59">
        <f t="shared" si="4"/>
        <v>0</v>
      </c>
    </row>
    <row r="67" spans="1:13" ht="14.4" x14ac:dyDescent="0.25">
      <c r="A67" s="12" t="str">
        <f t="shared" si="0"/>
        <v/>
      </c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>
        <f t="shared" si="3"/>
        <v>0</v>
      </c>
      <c r="M67" s="59">
        <f t="shared" si="4"/>
        <v>0</v>
      </c>
    </row>
    <row r="68" spans="1:13" ht="14.4" x14ac:dyDescent="0.25">
      <c r="A68" s="12" t="str">
        <f t="shared" si="0"/>
        <v/>
      </c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>
        <f t="shared" si="3"/>
        <v>0</v>
      </c>
      <c r="M68" s="59">
        <f t="shared" si="4"/>
        <v>0</v>
      </c>
    </row>
    <row r="69" spans="1:13" ht="14.4" x14ac:dyDescent="0.25">
      <c r="A69" s="12" t="str">
        <f t="shared" si="0"/>
        <v/>
      </c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>
        <f t="shared" si="3"/>
        <v>0</v>
      </c>
      <c r="M69" s="59">
        <f t="shared" si="4"/>
        <v>0</v>
      </c>
    </row>
    <row r="70" spans="1:13" ht="14.4" x14ac:dyDescent="0.25">
      <c r="A70" s="12" t="str">
        <f t="shared" si="0"/>
        <v/>
      </c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>
        <f t="shared" si="3"/>
        <v>0</v>
      </c>
      <c r="M70" s="59">
        <f t="shared" si="4"/>
        <v>0</v>
      </c>
    </row>
    <row r="71" spans="1:13" ht="14.4" x14ac:dyDescent="0.25">
      <c r="A71" s="12" t="str">
        <f t="shared" si="0"/>
        <v/>
      </c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>
        <f t="shared" si="3"/>
        <v>0</v>
      </c>
      <c r="M71" s="59">
        <f t="shared" si="4"/>
        <v>0</v>
      </c>
    </row>
    <row r="72" spans="1:13" ht="14.4" x14ac:dyDescent="0.25">
      <c r="A72" s="12" t="str">
        <f t="shared" si="0"/>
        <v/>
      </c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>
        <f t="shared" si="3"/>
        <v>0</v>
      </c>
      <c r="M72" s="59">
        <f t="shared" si="4"/>
        <v>0</v>
      </c>
    </row>
    <row r="73" spans="1:13" ht="14.4" x14ac:dyDescent="0.25">
      <c r="A73" s="12" t="str">
        <f t="shared" si="0"/>
        <v/>
      </c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>
        <f t="shared" si="3"/>
        <v>0</v>
      </c>
      <c r="M73" s="59">
        <f t="shared" si="4"/>
        <v>0</v>
      </c>
    </row>
    <row r="74" spans="1:13" ht="14.4" x14ac:dyDescent="0.25">
      <c r="A74" s="12" t="str">
        <f t="shared" si="0"/>
        <v/>
      </c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>
        <f t="shared" si="3"/>
        <v>0</v>
      </c>
      <c r="M74" s="59">
        <f t="shared" si="4"/>
        <v>0</v>
      </c>
    </row>
    <row r="75" spans="1:13" ht="14.4" x14ac:dyDescent="0.25">
      <c r="A75" s="12" t="str">
        <f t="shared" si="0"/>
        <v/>
      </c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>
        <f t="shared" si="3"/>
        <v>0</v>
      </c>
      <c r="M75" s="59">
        <f t="shared" si="4"/>
        <v>0</v>
      </c>
    </row>
    <row r="76" spans="1:13" ht="14.4" x14ac:dyDescent="0.25">
      <c r="A76" s="12" t="str">
        <f t="shared" si="0"/>
        <v/>
      </c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>
        <f t="shared" si="3"/>
        <v>0</v>
      </c>
      <c r="M76" s="59">
        <f t="shared" si="4"/>
        <v>0</v>
      </c>
    </row>
    <row r="77" spans="1:13" ht="14.4" x14ac:dyDescent="0.25">
      <c r="A77" s="12" t="str">
        <f t="shared" si="0"/>
        <v/>
      </c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>
        <f t="shared" si="3"/>
        <v>0</v>
      </c>
      <c r="M77" s="59">
        <f t="shared" si="4"/>
        <v>0</v>
      </c>
    </row>
    <row r="78" spans="1:13" ht="14.4" x14ac:dyDescent="0.25">
      <c r="A78" s="12" t="str">
        <f t="shared" si="0"/>
        <v/>
      </c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>
        <f t="shared" si="3"/>
        <v>0</v>
      </c>
      <c r="M78" s="59">
        <f t="shared" si="4"/>
        <v>0</v>
      </c>
    </row>
    <row r="79" spans="1:13" ht="14.4" x14ac:dyDescent="0.25">
      <c r="A79" s="12" t="str">
        <f t="shared" si="0"/>
        <v/>
      </c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>
        <f t="shared" si="3"/>
        <v>0</v>
      </c>
      <c r="M79" s="59">
        <f t="shared" si="4"/>
        <v>0</v>
      </c>
    </row>
    <row r="80" spans="1:13" ht="14.4" x14ac:dyDescent="0.25">
      <c r="A80" s="12" t="str">
        <f t="shared" si="0"/>
        <v/>
      </c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>
        <f t="shared" si="3"/>
        <v>0</v>
      </c>
      <c r="M80" s="59">
        <f t="shared" si="4"/>
        <v>0</v>
      </c>
    </row>
    <row r="81" spans="1:13" ht="14.4" x14ac:dyDescent="0.25">
      <c r="A81" s="12" t="str">
        <f t="shared" si="0"/>
        <v/>
      </c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>
        <f t="shared" si="3"/>
        <v>0</v>
      </c>
      <c r="M81" s="59">
        <f t="shared" si="4"/>
        <v>0</v>
      </c>
    </row>
    <row r="82" spans="1:13" ht="14.4" x14ac:dyDescent="0.25">
      <c r="A82" s="12" t="str">
        <f t="shared" si="0"/>
        <v/>
      </c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>
        <f t="shared" si="3"/>
        <v>0</v>
      </c>
      <c r="M82" s="59">
        <f t="shared" si="4"/>
        <v>0</v>
      </c>
    </row>
    <row r="83" spans="1:13" ht="14.4" x14ac:dyDescent="0.25">
      <c r="A83" s="12" t="str">
        <f t="shared" si="0"/>
        <v/>
      </c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>
        <f t="shared" si="3"/>
        <v>0</v>
      </c>
      <c r="M83" s="59">
        <f t="shared" si="4"/>
        <v>0</v>
      </c>
    </row>
    <row r="84" spans="1:13" ht="14.4" x14ac:dyDescent="0.25">
      <c r="A84" s="12" t="str">
        <f t="shared" si="0"/>
        <v/>
      </c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>
        <f t="shared" si="3"/>
        <v>0</v>
      </c>
      <c r="M84" s="59">
        <f t="shared" si="4"/>
        <v>0</v>
      </c>
    </row>
    <row r="85" spans="1:13" ht="14.4" x14ac:dyDescent="0.25">
      <c r="A85" s="12" t="str">
        <f t="shared" si="0"/>
        <v/>
      </c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>
        <f t="shared" si="3"/>
        <v>0</v>
      </c>
      <c r="M85" s="59">
        <f t="shared" si="4"/>
        <v>0</v>
      </c>
    </row>
    <row r="86" spans="1:13" ht="14.4" x14ac:dyDescent="0.25">
      <c r="A86" s="12" t="str">
        <f t="shared" si="0"/>
        <v/>
      </c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>
        <f t="shared" si="3"/>
        <v>0</v>
      </c>
      <c r="M86" s="59">
        <f t="shared" si="4"/>
        <v>0</v>
      </c>
    </row>
    <row r="87" spans="1:13" ht="14.4" x14ac:dyDescent="0.25">
      <c r="A87" s="12" t="str">
        <f t="shared" si="0"/>
        <v/>
      </c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>
        <f t="shared" si="3"/>
        <v>0</v>
      </c>
      <c r="M87" s="59">
        <f t="shared" si="4"/>
        <v>0</v>
      </c>
    </row>
    <row r="88" spans="1:13" ht="14.4" x14ac:dyDescent="0.25">
      <c r="A88" s="12" t="str">
        <f t="shared" si="0"/>
        <v/>
      </c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>
        <f t="shared" si="3"/>
        <v>0</v>
      </c>
      <c r="M88" s="59">
        <f t="shared" si="4"/>
        <v>0</v>
      </c>
    </row>
    <row r="89" spans="1:13" ht="14.4" x14ac:dyDescent="0.25">
      <c r="A89" s="12" t="str">
        <f t="shared" si="0"/>
        <v/>
      </c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>
        <f t="shared" si="3"/>
        <v>0</v>
      </c>
      <c r="M89" s="59">
        <f t="shared" si="4"/>
        <v>0</v>
      </c>
    </row>
    <row r="90" spans="1:13" ht="14.4" x14ac:dyDescent="0.25">
      <c r="A90" s="12" t="str">
        <f t="shared" si="0"/>
        <v/>
      </c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>
        <f t="shared" si="3"/>
        <v>0</v>
      </c>
      <c r="M90" s="59">
        <f t="shared" si="4"/>
        <v>0</v>
      </c>
    </row>
    <row r="91" spans="1:13" ht="14.4" x14ac:dyDescent="0.25">
      <c r="A91" s="12" t="str">
        <f t="shared" si="0"/>
        <v/>
      </c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>
        <f t="shared" si="3"/>
        <v>0</v>
      </c>
      <c r="M91" s="59">
        <f t="shared" si="4"/>
        <v>0</v>
      </c>
    </row>
    <row r="92" spans="1:13" ht="14.4" x14ac:dyDescent="0.25">
      <c r="A92" s="12" t="str">
        <f t="shared" si="0"/>
        <v/>
      </c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>
        <f t="shared" si="3"/>
        <v>0</v>
      </c>
      <c r="M92" s="59">
        <f t="shared" si="4"/>
        <v>0</v>
      </c>
    </row>
    <row r="93" spans="1:13" ht="14.4" x14ac:dyDescent="0.25">
      <c r="A93" s="12" t="str">
        <f t="shared" si="0"/>
        <v/>
      </c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>
        <f t="shared" si="3"/>
        <v>0</v>
      </c>
      <c r="M93" s="59">
        <f t="shared" si="4"/>
        <v>0</v>
      </c>
    </row>
    <row r="94" spans="1:13" ht="14.4" x14ac:dyDescent="0.25">
      <c r="A94" s="12" t="str">
        <f t="shared" si="0"/>
        <v/>
      </c>
      <c r="B94" s="13"/>
      <c r="C94" s="14"/>
      <c r="D94" s="15"/>
      <c r="E94" s="19"/>
      <c r="F94" s="16"/>
      <c r="G94" s="19"/>
      <c r="H94" s="13"/>
      <c r="I94" s="29"/>
      <c r="J94" s="31"/>
      <c r="K94" s="17"/>
      <c r="L94" s="18">
        <f t="shared" si="3"/>
        <v>0</v>
      </c>
      <c r="M94" s="59">
        <f t="shared" si="4"/>
        <v>0</v>
      </c>
    </row>
    <row r="95" spans="1:13" ht="14.4" x14ac:dyDescent="0.25">
      <c r="A95" s="12" t="str">
        <f t="shared" si="0"/>
        <v/>
      </c>
      <c r="B95" s="13"/>
      <c r="C95" s="14"/>
      <c r="D95" s="15"/>
      <c r="E95" s="19"/>
      <c r="F95" s="16"/>
      <c r="G95" s="19"/>
      <c r="H95" s="13"/>
      <c r="I95" s="29"/>
      <c r="J95" s="31"/>
      <c r="K95" s="17"/>
      <c r="L95" s="18">
        <f t="shared" si="3"/>
        <v>0</v>
      </c>
      <c r="M95" s="59">
        <f t="shared" si="4"/>
        <v>0</v>
      </c>
    </row>
    <row r="96" spans="1:13" ht="14.4" x14ac:dyDescent="0.25">
      <c r="A96" s="12" t="str">
        <f t="shared" si="0"/>
        <v/>
      </c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>
        <f t="shared" si="3"/>
        <v>0</v>
      </c>
      <c r="M96" s="59">
        <f t="shared" si="4"/>
        <v>0</v>
      </c>
    </row>
    <row r="97" spans="1:13" ht="14.4" x14ac:dyDescent="0.25">
      <c r="A97" s="12" t="str">
        <f t="shared" si="0"/>
        <v/>
      </c>
      <c r="B97" s="13"/>
      <c r="C97" s="14"/>
      <c r="D97" s="15"/>
      <c r="E97" s="19"/>
      <c r="F97" s="16"/>
      <c r="G97" s="19"/>
      <c r="H97" s="13"/>
      <c r="I97" s="29"/>
      <c r="J97" s="31"/>
      <c r="K97" s="17"/>
      <c r="L97" s="18">
        <f t="shared" si="3"/>
        <v>0</v>
      </c>
      <c r="M97" s="59">
        <f t="shared" si="4"/>
        <v>0</v>
      </c>
    </row>
    <row r="98" spans="1:13" ht="14.4" x14ac:dyDescent="0.25">
      <c r="A98" s="12" t="str">
        <f t="shared" si="0"/>
        <v/>
      </c>
      <c r="B98" s="13"/>
      <c r="C98" s="14"/>
      <c r="D98" s="15"/>
      <c r="E98" s="19"/>
      <c r="F98" s="16"/>
      <c r="G98" s="19"/>
      <c r="H98" s="13"/>
      <c r="I98" s="29"/>
      <c r="J98" s="31"/>
      <c r="K98" s="17"/>
      <c r="L98" s="18">
        <f t="shared" si="3"/>
        <v>0</v>
      </c>
      <c r="M98" s="59">
        <f t="shared" si="4"/>
        <v>0</v>
      </c>
    </row>
    <row r="99" spans="1:13" ht="14.4" x14ac:dyDescent="0.25">
      <c r="A99" s="12" t="str">
        <f t="shared" si="0"/>
        <v/>
      </c>
      <c r="B99" s="13"/>
      <c r="C99" s="14"/>
      <c r="D99" s="15"/>
      <c r="E99" s="19"/>
      <c r="F99" s="16"/>
      <c r="G99" s="19"/>
      <c r="H99" s="13"/>
      <c r="I99" s="29"/>
      <c r="J99" s="31"/>
      <c r="K99" s="17"/>
      <c r="L99" s="18">
        <f t="shared" si="3"/>
        <v>0</v>
      </c>
      <c r="M99" s="59">
        <f t="shared" si="4"/>
        <v>0</v>
      </c>
    </row>
    <row r="100" spans="1:13" ht="14.4" x14ac:dyDescent="0.25">
      <c r="A100" s="12" t="str">
        <f t="shared" si="0"/>
        <v/>
      </c>
      <c r="B100" s="13"/>
      <c r="C100" s="14"/>
      <c r="D100" s="15"/>
      <c r="E100" s="19"/>
      <c r="F100" s="16"/>
      <c r="G100" s="19"/>
      <c r="H100" s="13"/>
      <c r="I100" s="29"/>
      <c r="J100" s="31"/>
      <c r="K100" s="17"/>
      <c r="L100" s="18">
        <f t="shared" si="3"/>
        <v>0</v>
      </c>
      <c r="M100" s="59">
        <f t="shared" si="4"/>
        <v>0</v>
      </c>
    </row>
    <row r="101" spans="1:13" ht="14.4" x14ac:dyDescent="0.25">
      <c r="A101" s="12" t="str">
        <f t="shared" si="0"/>
        <v/>
      </c>
      <c r="B101" s="13"/>
      <c r="C101" s="14"/>
      <c r="D101" s="15"/>
      <c r="E101" s="19"/>
      <c r="F101" s="16"/>
      <c r="G101" s="19"/>
      <c r="H101" s="13"/>
      <c r="I101" s="29"/>
      <c r="J101" s="31"/>
      <c r="K101" s="17"/>
      <c r="L101" s="18">
        <f t="shared" si="3"/>
        <v>0</v>
      </c>
      <c r="M101" s="59">
        <f t="shared" si="4"/>
        <v>0</v>
      </c>
    </row>
    <row r="102" spans="1:13" ht="14.4" x14ac:dyDescent="0.25">
      <c r="A102" s="12" t="str">
        <f t="shared" si="0"/>
        <v/>
      </c>
      <c r="B102" s="13"/>
      <c r="C102" s="14"/>
      <c r="D102" s="15"/>
      <c r="E102" s="19"/>
      <c r="F102" s="16"/>
      <c r="G102" s="19"/>
      <c r="H102" s="13"/>
      <c r="I102" s="29"/>
      <c r="J102" s="31"/>
      <c r="K102" s="17"/>
      <c r="L102" s="18">
        <f t="shared" si="3"/>
        <v>0</v>
      </c>
      <c r="M102" s="59">
        <f t="shared" si="4"/>
        <v>0</v>
      </c>
    </row>
    <row r="103" spans="1:13" ht="14.4" x14ac:dyDescent="0.25">
      <c r="A103" s="12" t="str">
        <f t="shared" si="0"/>
        <v/>
      </c>
      <c r="B103" s="13"/>
      <c r="C103" s="14"/>
      <c r="D103" s="15"/>
      <c r="E103" s="19"/>
      <c r="F103" s="16"/>
      <c r="G103" s="19"/>
      <c r="H103" s="13"/>
      <c r="I103" s="29"/>
      <c r="J103" s="31"/>
      <c r="K103" s="17"/>
      <c r="L103" s="18">
        <f t="shared" si="3"/>
        <v>0</v>
      </c>
      <c r="M103" s="59">
        <f t="shared" si="4"/>
        <v>0</v>
      </c>
    </row>
    <row r="104" spans="1:13" ht="14.4" x14ac:dyDescent="0.25">
      <c r="A104" s="12" t="str">
        <f t="shared" si="0"/>
        <v/>
      </c>
      <c r="B104" s="13"/>
      <c r="C104" s="14"/>
      <c r="D104" s="15"/>
      <c r="E104" s="19"/>
      <c r="F104" s="16"/>
      <c r="G104" s="19"/>
      <c r="H104" s="13"/>
      <c r="I104" s="29"/>
      <c r="J104" s="31"/>
      <c r="K104" s="17"/>
      <c r="L104" s="18">
        <f t="shared" si="3"/>
        <v>0</v>
      </c>
      <c r="M104" s="59">
        <f t="shared" si="4"/>
        <v>0</v>
      </c>
    </row>
    <row r="105" spans="1:13" ht="14.4" x14ac:dyDescent="0.25">
      <c r="A105" s="12" t="str">
        <f t="shared" si="0"/>
        <v/>
      </c>
      <c r="B105" s="13"/>
      <c r="C105" s="14"/>
      <c r="D105" s="15"/>
      <c r="E105" s="19"/>
      <c r="F105" s="16"/>
      <c r="G105" s="19"/>
      <c r="H105" s="13"/>
      <c r="I105" s="29"/>
      <c r="J105" s="31"/>
      <c r="K105" s="17"/>
      <c r="L105" s="18">
        <f t="shared" si="3"/>
        <v>0</v>
      </c>
      <c r="M105" s="59">
        <f t="shared" si="4"/>
        <v>0</v>
      </c>
    </row>
    <row r="106" spans="1:13" ht="14.4" x14ac:dyDescent="0.25">
      <c r="A106" s="12" t="str">
        <f t="shared" si="0"/>
        <v/>
      </c>
      <c r="B106" s="13"/>
      <c r="C106" s="14"/>
      <c r="D106" s="15"/>
      <c r="E106" s="19"/>
      <c r="F106" s="16"/>
      <c r="G106" s="19"/>
      <c r="H106" s="13"/>
      <c r="I106" s="29"/>
      <c r="J106" s="31"/>
      <c r="K106" s="17"/>
      <c r="L106" s="18">
        <f t="shared" si="3"/>
        <v>0</v>
      </c>
      <c r="M106" s="59">
        <f t="shared" si="4"/>
        <v>0</v>
      </c>
    </row>
    <row r="107" spans="1:13" ht="14.4" x14ac:dyDescent="0.25">
      <c r="A107" s="12" t="str">
        <f t="shared" ref="A107:A135" si="5">CONCATENATE(B107,C107,D107)</f>
        <v/>
      </c>
      <c r="B107" s="13"/>
      <c r="C107" s="14"/>
      <c r="D107" s="15"/>
      <c r="E107" s="19"/>
      <c r="F107" s="16"/>
      <c r="G107" s="19"/>
      <c r="H107" s="13"/>
      <c r="I107" s="29"/>
      <c r="J107" s="31"/>
      <c r="K107" s="17"/>
      <c r="L107" s="18">
        <f t="shared" si="3"/>
        <v>0</v>
      </c>
      <c r="M107" s="59">
        <f t="shared" si="4"/>
        <v>0</v>
      </c>
    </row>
    <row r="108" spans="1:13" ht="14.4" x14ac:dyDescent="0.25">
      <c r="A108" s="12" t="str">
        <f t="shared" si="5"/>
        <v/>
      </c>
      <c r="B108" s="13"/>
      <c r="C108" s="14"/>
      <c r="D108" s="15"/>
      <c r="E108" s="19"/>
      <c r="F108" s="16"/>
      <c r="G108" s="19"/>
      <c r="H108" s="13"/>
      <c r="I108" s="29"/>
      <c r="J108" s="31"/>
      <c r="K108" s="17"/>
      <c r="L108" s="18">
        <f t="shared" si="3"/>
        <v>0</v>
      </c>
      <c r="M108" s="59">
        <f t="shared" si="4"/>
        <v>0</v>
      </c>
    </row>
    <row r="109" spans="1:13" ht="14.4" x14ac:dyDescent="0.25">
      <c r="A109" s="12" t="str">
        <f t="shared" si="5"/>
        <v/>
      </c>
      <c r="B109" s="13"/>
      <c r="C109" s="14"/>
      <c r="D109" s="15"/>
      <c r="E109" s="19"/>
      <c r="F109" s="16"/>
      <c r="G109" s="19"/>
      <c r="H109" s="13"/>
      <c r="I109" s="29"/>
      <c r="J109" s="31"/>
      <c r="K109" s="17"/>
      <c r="L109" s="18">
        <f t="shared" si="3"/>
        <v>0</v>
      </c>
      <c r="M109" s="59">
        <f t="shared" si="4"/>
        <v>0</v>
      </c>
    </row>
    <row r="110" spans="1:13" ht="14.4" x14ac:dyDescent="0.25">
      <c r="A110" s="12" t="str">
        <f t="shared" si="5"/>
        <v/>
      </c>
      <c r="B110" s="13"/>
      <c r="C110" s="14"/>
      <c r="D110" s="15"/>
      <c r="E110" s="19"/>
      <c r="F110" s="16"/>
      <c r="G110" s="19"/>
      <c r="H110" s="13"/>
      <c r="I110" s="29"/>
      <c r="J110" s="31"/>
      <c r="K110" s="17"/>
      <c r="L110" s="18">
        <f t="shared" si="3"/>
        <v>0</v>
      </c>
      <c r="M110" s="59">
        <f t="shared" si="4"/>
        <v>0</v>
      </c>
    </row>
    <row r="111" spans="1:13" ht="14.4" x14ac:dyDescent="0.25">
      <c r="A111" s="12" t="str">
        <f t="shared" si="5"/>
        <v/>
      </c>
      <c r="B111" s="13"/>
      <c r="C111" s="14"/>
      <c r="D111" s="15"/>
      <c r="E111" s="19"/>
      <c r="F111" s="16"/>
      <c r="G111" s="19"/>
      <c r="H111" s="13"/>
      <c r="I111" s="29"/>
      <c r="J111" s="31"/>
      <c r="K111" s="17"/>
      <c r="L111" s="18">
        <f t="shared" ref="L111:L135" si="6">IF(K111=1,7,IF(K111=2,6,IF(K111=3,5,IF(K111=4,4,IF(K111=5,3,IF(K111=6,2,IF(K111&gt;=6,1,0)))))))</f>
        <v>0</v>
      </c>
      <c r="M111" s="59">
        <f t="shared" ref="M111:M135" si="7">SUM(L111+$M$5)</f>
        <v>0</v>
      </c>
    </row>
    <row r="112" spans="1:13" ht="14.4" x14ac:dyDescent="0.25">
      <c r="A112" s="12" t="str">
        <f t="shared" si="5"/>
        <v/>
      </c>
      <c r="B112" s="13"/>
      <c r="C112" s="14"/>
      <c r="D112" s="15"/>
      <c r="E112" s="19"/>
      <c r="F112" s="16"/>
      <c r="G112" s="19"/>
      <c r="H112" s="13"/>
      <c r="I112" s="29"/>
      <c r="J112" s="31"/>
      <c r="K112" s="17"/>
      <c r="L112" s="18">
        <f t="shared" si="6"/>
        <v>0</v>
      </c>
      <c r="M112" s="59">
        <f t="shared" si="7"/>
        <v>0</v>
      </c>
    </row>
    <row r="113" spans="1:13" ht="14.4" x14ac:dyDescent="0.25">
      <c r="A113" s="12" t="str">
        <f t="shared" si="5"/>
        <v/>
      </c>
      <c r="B113" s="13"/>
      <c r="C113" s="14"/>
      <c r="D113" s="15"/>
      <c r="E113" s="19"/>
      <c r="F113" s="16"/>
      <c r="G113" s="19"/>
      <c r="H113" s="13"/>
      <c r="I113" s="29"/>
      <c r="J113" s="31"/>
      <c r="K113" s="17"/>
      <c r="L113" s="18">
        <f t="shared" si="6"/>
        <v>0</v>
      </c>
      <c r="M113" s="59">
        <f t="shared" si="7"/>
        <v>0</v>
      </c>
    </row>
    <row r="114" spans="1:13" ht="14.4" x14ac:dyDescent="0.25">
      <c r="A114" s="12" t="str">
        <f t="shared" si="5"/>
        <v/>
      </c>
      <c r="B114" s="13"/>
      <c r="C114" s="14"/>
      <c r="D114" s="15"/>
      <c r="E114" s="19"/>
      <c r="F114" s="16"/>
      <c r="G114" s="19"/>
      <c r="H114" s="13"/>
      <c r="I114" s="29"/>
      <c r="J114" s="31"/>
      <c r="K114" s="17"/>
      <c r="L114" s="18">
        <f t="shared" si="6"/>
        <v>0</v>
      </c>
      <c r="M114" s="59">
        <f t="shared" si="7"/>
        <v>0</v>
      </c>
    </row>
    <row r="115" spans="1:13" ht="14.4" x14ac:dyDescent="0.25">
      <c r="A115" s="12" t="str">
        <f t="shared" si="5"/>
        <v/>
      </c>
      <c r="B115" s="13"/>
      <c r="C115" s="14"/>
      <c r="D115" s="15"/>
      <c r="E115" s="19"/>
      <c r="F115" s="16"/>
      <c r="G115" s="19"/>
      <c r="H115" s="13"/>
      <c r="I115" s="29"/>
      <c r="J115" s="31"/>
      <c r="K115" s="17"/>
      <c r="L115" s="18">
        <f t="shared" si="6"/>
        <v>0</v>
      </c>
      <c r="M115" s="59">
        <f t="shared" si="7"/>
        <v>0</v>
      </c>
    </row>
    <row r="116" spans="1:13" ht="14.4" x14ac:dyDescent="0.25">
      <c r="A116" s="12" t="str">
        <f t="shared" si="5"/>
        <v/>
      </c>
      <c r="B116" s="13"/>
      <c r="C116" s="14"/>
      <c r="D116" s="15"/>
      <c r="E116" s="19"/>
      <c r="F116" s="16"/>
      <c r="G116" s="19"/>
      <c r="H116" s="13"/>
      <c r="I116" s="29"/>
      <c r="J116" s="31"/>
      <c r="K116" s="17"/>
      <c r="L116" s="18">
        <f t="shared" si="6"/>
        <v>0</v>
      </c>
      <c r="M116" s="59">
        <f t="shared" si="7"/>
        <v>0</v>
      </c>
    </row>
    <row r="117" spans="1:13" ht="14.4" x14ac:dyDescent="0.25">
      <c r="A117" s="12" t="str">
        <f t="shared" si="5"/>
        <v/>
      </c>
      <c r="B117" s="13"/>
      <c r="C117" s="14"/>
      <c r="D117" s="15"/>
      <c r="E117" s="19"/>
      <c r="F117" s="16"/>
      <c r="G117" s="19"/>
      <c r="H117" s="13"/>
      <c r="I117" s="29"/>
      <c r="J117" s="31"/>
      <c r="K117" s="17"/>
      <c r="L117" s="18">
        <f t="shared" si="6"/>
        <v>0</v>
      </c>
      <c r="M117" s="59">
        <f t="shared" si="7"/>
        <v>0</v>
      </c>
    </row>
    <row r="118" spans="1:13" ht="14.4" x14ac:dyDescent="0.25">
      <c r="A118" s="12" t="str">
        <f t="shared" si="5"/>
        <v/>
      </c>
      <c r="B118" s="13"/>
      <c r="C118" s="14"/>
      <c r="D118" s="15"/>
      <c r="E118" s="19"/>
      <c r="F118" s="16"/>
      <c r="G118" s="19"/>
      <c r="H118" s="13"/>
      <c r="I118" s="29"/>
      <c r="J118" s="31"/>
      <c r="K118" s="17"/>
      <c r="L118" s="18">
        <f t="shared" si="6"/>
        <v>0</v>
      </c>
      <c r="M118" s="59">
        <f t="shared" si="7"/>
        <v>0</v>
      </c>
    </row>
    <row r="119" spans="1:13" ht="14.4" x14ac:dyDescent="0.25">
      <c r="A119" s="12" t="str">
        <f t="shared" si="5"/>
        <v/>
      </c>
      <c r="B119" s="13"/>
      <c r="C119" s="14"/>
      <c r="D119" s="15"/>
      <c r="E119" s="19"/>
      <c r="F119" s="16"/>
      <c r="G119" s="19"/>
      <c r="H119" s="13"/>
      <c r="I119" s="29"/>
      <c r="J119" s="31"/>
      <c r="K119" s="17"/>
      <c r="L119" s="18">
        <f t="shared" si="6"/>
        <v>0</v>
      </c>
      <c r="M119" s="59">
        <f t="shared" si="7"/>
        <v>0</v>
      </c>
    </row>
    <row r="120" spans="1:13" ht="14.4" x14ac:dyDescent="0.25">
      <c r="A120" s="12" t="str">
        <f t="shared" si="5"/>
        <v/>
      </c>
      <c r="B120" s="13"/>
      <c r="C120" s="14"/>
      <c r="D120" s="15"/>
      <c r="E120" s="19"/>
      <c r="F120" s="16"/>
      <c r="G120" s="19"/>
      <c r="H120" s="13"/>
      <c r="I120" s="29"/>
      <c r="J120" s="31"/>
      <c r="K120" s="17"/>
      <c r="L120" s="18">
        <f t="shared" si="6"/>
        <v>0</v>
      </c>
      <c r="M120" s="59">
        <f t="shared" si="7"/>
        <v>0</v>
      </c>
    </row>
    <row r="121" spans="1:13" ht="14.4" x14ac:dyDescent="0.25">
      <c r="A121" s="12" t="str">
        <f t="shared" si="5"/>
        <v/>
      </c>
      <c r="B121" s="13"/>
      <c r="C121" s="14"/>
      <c r="D121" s="15"/>
      <c r="E121" s="19"/>
      <c r="F121" s="16"/>
      <c r="G121" s="19"/>
      <c r="H121" s="13"/>
      <c r="I121" s="29"/>
      <c r="J121" s="31"/>
      <c r="K121" s="17"/>
      <c r="L121" s="18">
        <f t="shared" si="6"/>
        <v>0</v>
      </c>
      <c r="M121" s="59">
        <f t="shared" si="7"/>
        <v>0</v>
      </c>
    </row>
    <row r="122" spans="1:13" ht="14.4" x14ac:dyDescent="0.25">
      <c r="A122" s="12" t="str">
        <f t="shared" si="5"/>
        <v/>
      </c>
      <c r="B122" s="13"/>
      <c r="C122" s="14"/>
      <c r="D122" s="15"/>
      <c r="E122" s="19"/>
      <c r="F122" s="16"/>
      <c r="G122" s="19"/>
      <c r="H122" s="13"/>
      <c r="I122" s="29"/>
      <c r="J122" s="31"/>
      <c r="K122" s="17"/>
      <c r="L122" s="18">
        <f t="shared" si="6"/>
        <v>0</v>
      </c>
      <c r="M122" s="59">
        <f t="shared" si="7"/>
        <v>0</v>
      </c>
    </row>
    <row r="123" spans="1:13" ht="14.4" x14ac:dyDescent="0.25">
      <c r="A123" s="12" t="str">
        <f t="shared" si="5"/>
        <v/>
      </c>
      <c r="B123" s="13"/>
      <c r="C123" s="14"/>
      <c r="D123" s="15"/>
      <c r="E123" s="19"/>
      <c r="F123" s="16"/>
      <c r="G123" s="19"/>
      <c r="H123" s="13"/>
      <c r="I123" s="29"/>
      <c r="J123" s="31"/>
      <c r="K123" s="17"/>
      <c r="L123" s="18">
        <f t="shared" si="6"/>
        <v>0</v>
      </c>
      <c r="M123" s="59">
        <f t="shared" si="7"/>
        <v>0</v>
      </c>
    </row>
    <row r="124" spans="1:13" ht="14.4" x14ac:dyDescent="0.25">
      <c r="A124" s="12" t="str">
        <f t="shared" si="5"/>
        <v/>
      </c>
      <c r="B124" s="13"/>
      <c r="C124" s="14"/>
      <c r="D124" s="15"/>
      <c r="E124" s="19"/>
      <c r="F124" s="16"/>
      <c r="G124" s="19"/>
      <c r="H124" s="13"/>
      <c r="I124" s="29"/>
      <c r="J124" s="31"/>
      <c r="K124" s="17"/>
      <c r="L124" s="18">
        <f t="shared" si="6"/>
        <v>0</v>
      </c>
      <c r="M124" s="59">
        <f t="shared" si="7"/>
        <v>0</v>
      </c>
    </row>
    <row r="125" spans="1:13" ht="14.4" x14ac:dyDescent="0.25">
      <c r="A125" s="12" t="str">
        <f t="shared" si="5"/>
        <v/>
      </c>
      <c r="B125" s="13"/>
      <c r="C125" s="14"/>
      <c r="D125" s="15"/>
      <c r="E125" s="19"/>
      <c r="F125" s="16"/>
      <c r="G125" s="19"/>
      <c r="H125" s="13"/>
      <c r="I125" s="29"/>
      <c r="J125" s="31"/>
      <c r="K125" s="17"/>
      <c r="L125" s="18">
        <f t="shared" si="6"/>
        <v>0</v>
      </c>
      <c r="M125" s="59">
        <f t="shared" si="7"/>
        <v>0</v>
      </c>
    </row>
    <row r="126" spans="1:13" ht="14.4" x14ac:dyDescent="0.25">
      <c r="A126" s="12" t="str">
        <f t="shared" si="5"/>
        <v/>
      </c>
      <c r="B126" s="13"/>
      <c r="C126" s="14"/>
      <c r="D126" s="15"/>
      <c r="E126" s="19"/>
      <c r="F126" s="16"/>
      <c r="G126" s="19"/>
      <c r="H126" s="13"/>
      <c r="I126" s="29"/>
      <c r="J126" s="31"/>
      <c r="K126" s="17"/>
      <c r="L126" s="18">
        <f t="shared" si="6"/>
        <v>0</v>
      </c>
      <c r="M126" s="59">
        <f t="shared" si="7"/>
        <v>0</v>
      </c>
    </row>
    <row r="127" spans="1:13" ht="14.4" x14ac:dyDescent="0.25">
      <c r="A127" s="12" t="str">
        <f t="shared" si="5"/>
        <v/>
      </c>
      <c r="B127" s="13"/>
      <c r="C127" s="14"/>
      <c r="D127" s="15"/>
      <c r="E127" s="19"/>
      <c r="F127" s="16"/>
      <c r="G127" s="19"/>
      <c r="H127" s="13"/>
      <c r="I127" s="29"/>
      <c r="J127" s="31"/>
      <c r="K127" s="17"/>
      <c r="L127" s="18">
        <f t="shared" si="6"/>
        <v>0</v>
      </c>
      <c r="M127" s="59">
        <f t="shared" si="7"/>
        <v>0</v>
      </c>
    </row>
    <row r="128" spans="1:13" ht="14.4" x14ac:dyDescent="0.25">
      <c r="A128" s="12" t="str">
        <f t="shared" si="5"/>
        <v/>
      </c>
      <c r="B128" s="13"/>
      <c r="C128" s="14"/>
      <c r="D128" s="15"/>
      <c r="E128" s="19"/>
      <c r="F128" s="16"/>
      <c r="G128" s="19"/>
      <c r="H128" s="13"/>
      <c r="I128" s="29"/>
      <c r="J128" s="31"/>
      <c r="K128" s="17"/>
      <c r="L128" s="18">
        <f t="shared" si="6"/>
        <v>0</v>
      </c>
      <c r="M128" s="59">
        <f t="shared" si="7"/>
        <v>0</v>
      </c>
    </row>
    <row r="129" spans="1:13" ht="14.4" x14ac:dyDescent="0.25">
      <c r="A129" s="12" t="str">
        <f t="shared" si="5"/>
        <v/>
      </c>
      <c r="B129" s="13"/>
      <c r="C129" s="14"/>
      <c r="D129" s="15"/>
      <c r="E129" s="19"/>
      <c r="F129" s="16"/>
      <c r="G129" s="19"/>
      <c r="H129" s="13"/>
      <c r="I129" s="29"/>
      <c r="J129" s="31"/>
      <c r="K129" s="17"/>
      <c r="L129" s="18">
        <f t="shared" si="6"/>
        <v>0</v>
      </c>
      <c r="M129" s="59">
        <f t="shared" si="7"/>
        <v>0</v>
      </c>
    </row>
    <row r="130" spans="1:13" ht="14.4" x14ac:dyDescent="0.25">
      <c r="A130" s="12" t="str">
        <f t="shared" si="5"/>
        <v/>
      </c>
      <c r="B130" s="13"/>
      <c r="C130" s="14"/>
      <c r="D130" s="15"/>
      <c r="E130" s="19"/>
      <c r="F130" s="16"/>
      <c r="G130" s="19"/>
      <c r="H130" s="13"/>
      <c r="I130" s="29"/>
      <c r="J130" s="31"/>
      <c r="K130" s="17"/>
      <c r="L130" s="18">
        <f t="shared" si="6"/>
        <v>0</v>
      </c>
      <c r="M130" s="59">
        <f t="shared" si="7"/>
        <v>0</v>
      </c>
    </row>
    <row r="131" spans="1:13" ht="14.4" x14ac:dyDescent="0.25">
      <c r="A131" s="12" t="str">
        <f t="shared" si="5"/>
        <v/>
      </c>
      <c r="B131" s="13"/>
      <c r="C131" s="14"/>
      <c r="D131" s="15"/>
      <c r="E131" s="19"/>
      <c r="F131" s="16"/>
      <c r="G131" s="19"/>
      <c r="H131" s="13"/>
      <c r="I131" s="29"/>
      <c r="J131" s="31"/>
      <c r="K131" s="17"/>
      <c r="L131" s="18">
        <f t="shared" si="6"/>
        <v>0</v>
      </c>
      <c r="M131" s="59">
        <f t="shared" si="7"/>
        <v>0</v>
      </c>
    </row>
    <row r="132" spans="1:13" ht="14.4" x14ac:dyDescent="0.25">
      <c r="A132" s="12" t="str">
        <f t="shared" si="5"/>
        <v/>
      </c>
      <c r="B132" s="13"/>
      <c r="C132" s="14"/>
      <c r="D132" s="15"/>
      <c r="E132" s="19"/>
      <c r="F132" s="16"/>
      <c r="G132" s="19"/>
      <c r="H132" s="13"/>
      <c r="I132" s="29"/>
      <c r="J132" s="31"/>
      <c r="K132" s="17"/>
      <c r="L132" s="18">
        <f t="shared" si="6"/>
        <v>0</v>
      </c>
      <c r="M132" s="59">
        <f t="shared" si="7"/>
        <v>0</v>
      </c>
    </row>
    <row r="133" spans="1:13" ht="14.4" x14ac:dyDescent="0.25">
      <c r="A133" s="12" t="str">
        <f t="shared" si="5"/>
        <v/>
      </c>
      <c r="B133" s="13"/>
      <c r="C133" s="14"/>
      <c r="D133" s="15"/>
      <c r="E133" s="19"/>
      <c r="F133" s="16"/>
      <c r="G133" s="19"/>
      <c r="H133" s="13"/>
      <c r="I133" s="29"/>
      <c r="J133" s="31"/>
      <c r="K133" s="17"/>
      <c r="L133" s="18">
        <f t="shared" si="6"/>
        <v>0</v>
      </c>
      <c r="M133" s="59">
        <f t="shared" si="7"/>
        <v>0</v>
      </c>
    </row>
    <row r="134" spans="1:13" ht="14.4" x14ac:dyDescent="0.25">
      <c r="A134" s="12" t="str">
        <f t="shared" si="5"/>
        <v/>
      </c>
      <c r="B134" s="13"/>
      <c r="C134" s="14"/>
      <c r="D134" s="15"/>
      <c r="E134" s="19"/>
      <c r="F134" s="16"/>
      <c r="G134" s="19"/>
      <c r="H134" s="13"/>
      <c r="I134" s="29"/>
      <c r="J134" s="31"/>
      <c r="K134" s="17"/>
      <c r="L134" s="18">
        <f t="shared" si="6"/>
        <v>0</v>
      </c>
      <c r="M134" s="59">
        <f t="shared" si="7"/>
        <v>0</v>
      </c>
    </row>
    <row r="135" spans="1:13" ht="15" thickBot="1" x14ac:dyDescent="0.3">
      <c r="A135" s="12" t="str">
        <f t="shared" si="5"/>
        <v/>
      </c>
      <c r="B135" s="20"/>
      <c r="C135" s="21"/>
      <c r="D135" s="22"/>
      <c r="E135" s="23"/>
      <c r="F135" s="24"/>
      <c r="G135" s="23"/>
      <c r="H135" s="20"/>
      <c r="I135" s="30"/>
      <c r="J135" s="56"/>
      <c r="K135" s="25"/>
      <c r="L135" s="26">
        <f t="shared" si="6"/>
        <v>0</v>
      </c>
      <c r="M135" s="59">
        <f t="shared" si="7"/>
        <v>0</v>
      </c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5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E2A61-9DA1-4167-A9DC-BF75A48CA70F}">
  <sheetPr>
    <tabColor rgb="FFFFFF00"/>
  </sheetPr>
  <dimension ref="A1:O47"/>
  <sheetViews>
    <sheetView zoomScale="78" zoomScaleNormal="78" workbookViewId="0">
      <selection activeCell="L14" sqref="L14"/>
    </sheetView>
  </sheetViews>
  <sheetFormatPr defaultColWidth="9.109375" defaultRowHeight="13.2" x14ac:dyDescent="0.25"/>
  <cols>
    <col min="1" max="1" width="54.33203125" bestFit="1" customWidth="1"/>
    <col min="2" max="2" width="6.6640625" customWidth="1"/>
    <col min="3" max="3" width="23.5546875" bestFit="1" customWidth="1"/>
    <col min="4" max="4" width="29.109375" bestFit="1" customWidth="1"/>
    <col min="5" max="5" width="8.33203125" bestFit="1" customWidth="1"/>
    <col min="6" max="6" width="13.109375" bestFit="1" customWidth="1"/>
    <col min="7" max="9" width="6.5546875" bestFit="1" customWidth="1"/>
    <col min="10" max="11" width="12.88671875" bestFit="1" customWidth="1"/>
    <col min="12" max="12" width="18.5546875" bestFit="1" customWidth="1"/>
    <col min="13" max="13" width="35.109375" bestFit="1" customWidth="1"/>
  </cols>
  <sheetData>
    <row r="1" spans="1:15" s="9" customFormat="1" ht="22.5" customHeight="1" thickBot="1" x14ac:dyDescent="0.3">
      <c r="A1" s="55">
        <f>SUM(A2-1)</f>
        <v>0</v>
      </c>
      <c r="B1" s="436" t="s">
        <v>74</v>
      </c>
      <c r="C1" s="437"/>
      <c r="D1" s="7" t="s">
        <v>11</v>
      </c>
      <c r="E1" s="436" t="s">
        <v>89</v>
      </c>
      <c r="F1" s="438"/>
      <c r="G1" s="438"/>
      <c r="H1" s="438"/>
      <c r="I1" s="438"/>
      <c r="J1" s="8" t="s">
        <v>12</v>
      </c>
      <c r="K1" s="439" t="s">
        <v>99</v>
      </c>
      <c r="L1" s="440"/>
      <c r="M1" s="8" t="s">
        <v>22</v>
      </c>
    </row>
    <row r="2" spans="1:15" s="9" customFormat="1" ht="22.5" customHeight="1" thickBot="1" x14ac:dyDescent="0.3">
      <c r="A2" s="1">
        <f>COUNTA(_xlfn.UNIQUE(D6:D146))</f>
        <v>1</v>
      </c>
      <c r="B2" s="441" t="s">
        <v>23</v>
      </c>
      <c r="C2" s="442"/>
      <c r="D2" s="442"/>
      <c r="E2" s="442"/>
      <c r="F2" s="442"/>
      <c r="G2" s="442"/>
      <c r="H2" s="442"/>
      <c r="I2" s="442"/>
      <c r="J2" s="442"/>
      <c r="K2" s="442"/>
      <c r="L2" s="443"/>
      <c r="M2" s="10" t="s">
        <v>24</v>
      </c>
    </row>
    <row r="3" spans="1:15" s="9" customFormat="1" ht="14.4" thickBot="1" x14ac:dyDescent="0.3">
      <c r="A3" s="418" t="s">
        <v>25</v>
      </c>
      <c r="B3" s="421" t="s">
        <v>13</v>
      </c>
      <c r="C3" s="424" t="s">
        <v>14</v>
      </c>
      <c r="D3" s="427" t="s">
        <v>15</v>
      </c>
      <c r="E3" s="430" t="s">
        <v>26</v>
      </c>
      <c r="F3" s="427" t="s">
        <v>18</v>
      </c>
      <c r="G3" s="436" t="s">
        <v>73</v>
      </c>
      <c r="H3" s="438"/>
      <c r="I3" s="438"/>
      <c r="J3" s="437"/>
      <c r="K3" s="445" t="s">
        <v>10</v>
      </c>
      <c r="L3" s="448" t="s">
        <v>16</v>
      </c>
      <c r="M3" s="57" t="s">
        <v>27</v>
      </c>
    </row>
    <row r="4" spans="1:15" s="9" customFormat="1" ht="14.4" thickBot="1" x14ac:dyDescent="0.3">
      <c r="A4" s="419"/>
      <c r="B4" s="422"/>
      <c r="C4" s="425"/>
      <c r="D4" s="428"/>
      <c r="E4" s="431"/>
      <c r="F4" s="444"/>
      <c r="G4" s="451" t="s">
        <v>75</v>
      </c>
      <c r="H4" s="434">
        <v>65</v>
      </c>
      <c r="I4" s="434">
        <v>80</v>
      </c>
      <c r="J4" s="427" t="s">
        <v>76</v>
      </c>
      <c r="K4" s="446"/>
      <c r="L4" s="449"/>
      <c r="M4" s="11">
        <v>0</v>
      </c>
    </row>
    <row r="5" spans="1:15" s="9" customFormat="1" ht="14.4" thickBot="1" x14ac:dyDescent="0.3">
      <c r="A5" s="420"/>
      <c r="B5" s="423"/>
      <c r="C5" s="426"/>
      <c r="D5" s="429"/>
      <c r="E5" s="432" t="s">
        <v>17</v>
      </c>
      <c r="F5" s="433"/>
      <c r="G5" s="454"/>
      <c r="H5" s="453"/>
      <c r="I5" s="453"/>
      <c r="J5" s="428"/>
      <c r="K5" s="447"/>
      <c r="L5" s="450"/>
      <c r="M5" s="58">
        <f>IF(M4=1,0,IF(M4=2,1,IF(M4=3,2,0)))</f>
        <v>0</v>
      </c>
    </row>
    <row r="6" spans="1:15" ht="14.4" x14ac:dyDescent="0.25">
      <c r="A6" s="12" t="str">
        <f t="shared" ref="A6:A47" si="0">CONCATENATE(B6,C6,D6)</f>
        <v/>
      </c>
      <c r="B6" s="13"/>
      <c r="C6" s="14"/>
      <c r="D6" s="15"/>
      <c r="E6" s="19"/>
      <c r="F6" s="16"/>
      <c r="G6" s="157"/>
      <c r="H6" s="159"/>
      <c r="I6" s="159"/>
      <c r="J6" s="195"/>
      <c r="K6" s="17"/>
      <c r="L6" s="18">
        <f t="shared" ref="L6:L47" si="1">IF(K6=1,7,IF(K6=2,6,IF(K6=3,5,IF(K6=4,4,IF(K6=5,3,IF(K6=6,2,IF(K6&gt;=6,1,0)))))))</f>
        <v>0</v>
      </c>
      <c r="M6" s="59">
        <f>SUM(L6+$M$5)</f>
        <v>0</v>
      </c>
      <c r="N6" s="28"/>
      <c r="O6" s="28"/>
    </row>
    <row r="7" spans="1:15" ht="14.4" x14ac:dyDescent="0.25">
      <c r="A7" s="12" t="str">
        <f t="shared" si="0"/>
        <v/>
      </c>
      <c r="B7" s="13"/>
      <c r="C7" s="14"/>
      <c r="D7" s="15"/>
      <c r="E7" s="19"/>
      <c r="F7" s="16"/>
      <c r="G7" s="19"/>
      <c r="H7" s="29"/>
      <c r="I7" s="29"/>
      <c r="J7" s="194"/>
      <c r="K7" s="17"/>
      <c r="L7" s="18">
        <f t="shared" si="1"/>
        <v>0</v>
      </c>
      <c r="M7" s="59">
        <f>SUM(L7+$M$5)</f>
        <v>0</v>
      </c>
      <c r="N7" s="28"/>
      <c r="O7" s="28"/>
    </row>
    <row r="8" spans="1:15" ht="14.4" x14ac:dyDescent="0.25">
      <c r="A8" s="12" t="str">
        <f t="shared" si="0"/>
        <v/>
      </c>
      <c r="B8" s="13"/>
      <c r="C8" s="14"/>
      <c r="D8" s="15"/>
      <c r="E8" s="19"/>
      <c r="F8" s="16"/>
      <c r="G8" s="19"/>
      <c r="H8" s="29"/>
      <c r="I8" s="29"/>
      <c r="J8" s="194"/>
      <c r="K8" s="17"/>
      <c r="L8" s="18">
        <f t="shared" si="1"/>
        <v>0</v>
      </c>
      <c r="M8" s="59">
        <v>0</v>
      </c>
      <c r="N8" s="28"/>
      <c r="O8" s="28"/>
    </row>
    <row r="9" spans="1:15" ht="14.4" x14ac:dyDescent="0.25">
      <c r="A9" s="12" t="str">
        <f t="shared" si="0"/>
        <v/>
      </c>
      <c r="B9" s="13"/>
      <c r="C9" s="14"/>
      <c r="D9" s="15"/>
      <c r="E9" s="19"/>
      <c r="F9" s="16"/>
      <c r="G9" s="19"/>
      <c r="H9" s="29"/>
      <c r="I9" s="29"/>
      <c r="J9" s="194"/>
      <c r="K9" s="17"/>
      <c r="L9" s="18">
        <f t="shared" si="1"/>
        <v>0</v>
      </c>
      <c r="M9" s="59">
        <f>SUM(L9+$M$5)</f>
        <v>0</v>
      </c>
      <c r="N9" s="28"/>
      <c r="O9" s="28"/>
    </row>
    <row r="10" spans="1:15" ht="14.4" x14ac:dyDescent="0.25">
      <c r="A10" s="12" t="str">
        <f t="shared" si="0"/>
        <v/>
      </c>
      <c r="B10" s="13"/>
      <c r="C10" s="14"/>
      <c r="D10" s="15"/>
      <c r="E10" s="19"/>
      <c r="F10" s="16"/>
      <c r="G10" s="19"/>
      <c r="H10" s="29"/>
      <c r="I10" s="29"/>
      <c r="J10" s="194"/>
      <c r="K10" s="17"/>
      <c r="L10" s="18">
        <f t="shared" si="1"/>
        <v>0</v>
      </c>
      <c r="M10" s="59">
        <f>SUM(L10+$M$5)</f>
        <v>0</v>
      </c>
      <c r="N10" s="28"/>
      <c r="O10" s="28"/>
    </row>
    <row r="11" spans="1:15" ht="14.4" x14ac:dyDescent="0.25">
      <c r="A11" s="12" t="str">
        <f t="shared" si="0"/>
        <v/>
      </c>
      <c r="B11" s="13"/>
      <c r="C11" s="14"/>
      <c r="D11" s="15"/>
      <c r="E11" s="19"/>
      <c r="F11" s="16"/>
      <c r="G11" s="19"/>
      <c r="H11" s="29"/>
      <c r="I11" s="29"/>
      <c r="J11" s="31"/>
      <c r="K11" s="17"/>
      <c r="L11" s="18">
        <f t="shared" si="1"/>
        <v>0</v>
      </c>
      <c r="M11" s="59">
        <f>SUM(L11+$M$5)</f>
        <v>0</v>
      </c>
      <c r="N11" s="28"/>
      <c r="O11" s="28"/>
    </row>
    <row r="12" spans="1:15" ht="14.4" x14ac:dyDescent="0.25">
      <c r="A12" s="12" t="str">
        <f t="shared" si="0"/>
        <v/>
      </c>
      <c r="B12" s="13"/>
      <c r="C12" s="14"/>
      <c r="D12" s="15"/>
      <c r="E12" s="19"/>
      <c r="F12" s="16"/>
      <c r="G12" s="19"/>
      <c r="H12" s="29"/>
      <c r="I12" s="29"/>
      <c r="J12" s="31"/>
      <c r="K12" s="17"/>
      <c r="L12" s="18">
        <f t="shared" si="1"/>
        <v>0</v>
      </c>
      <c r="M12" s="59">
        <f>SUM(L12+$M$5)</f>
        <v>0</v>
      </c>
      <c r="O12" s="28"/>
    </row>
    <row r="13" spans="1:15" ht="14.4" x14ac:dyDescent="0.25">
      <c r="A13" s="12" t="str">
        <f t="shared" si="0"/>
        <v/>
      </c>
      <c r="B13" s="13"/>
      <c r="C13" s="14"/>
      <c r="D13" s="15"/>
      <c r="E13" s="19"/>
      <c r="F13" s="16"/>
      <c r="G13" s="19"/>
      <c r="H13" s="29"/>
      <c r="I13" s="29"/>
      <c r="J13" s="194"/>
      <c r="K13" s="17"/>
      <c r="L13" s="18">
        <f t="shared" si="1"/>
        <v>0</v>
      </c>
      <c r="M13" s="59">
        <f>SUM(L13+$M$5)</f>
        <v>0</v>
      </c>
      <c r="O13" s="28"/>
    </row>
    <row r="14" spans="1:15" ht="14.4" x14ac:dyDescent="0.25">
      <c r="A14" s="12" t="str">
        <f t="shared" si="0"/>
        <v/>
      </c>
      <c r="B14" s="13"/>
      <c r="C14" s="14"/>
      <c r="D14" s="15"/>
      <c r="E14" s="19"/>
      <c r="F14" s="16"/>
      <c r="G14" s="19"/>
      <c r="H14" s="29"/>
      <c r="I14" s="29"/>
      <c r="J14" s="194"/>
      <c r="K14" s="17"/>
      <c r="L14" s="18">
        <f t="shared" si="1"/>
        <v>0</v>
      </c>
      <c r="M14" s="59">
        <v>0</v>
      </c>
    </row>
    <row r="15" spans="1:15" ht="14.4" x14ac:dyDescent="0.25">
      <c r="A15" s="12" t="str">
        <f t="shared" si="0"/>
        <v/>
      </c>
      <c r="B15" s="13"/>
      <c r="C15" s="14"/>
      <c r="D15" s="15"/>
      <c r="E15" s="19"/>
      <c r="F15" s="16"/>
      <c r="G15" s="19"/>
      <c r="H15" s="29"/>
      <c r="I15" s="29"/>
      <c r="J15" s="194"/>
      <c r="K15" s="17"/>
      <c r="L15" s="18">
        <f t="shared" si="1"/>
        <v>0</v>
      </c>
      <c r="M15" s="59">
        <f>SUM(L15+$M$5)</f>
        <v>0</v>
      </c>
    </row>
    <row r="16" spans="1:15" ht="14.4" x14ac:dyDescent="0.25">
      <c r="A16" s="12" t="str">
        <f t="shared" si="0"/>
        <v/>
      </c>
      <c r="B16" s="13"/>
      <c r="C16" s="14"/>
      <c r="D16" s="15"/>
      <c r="E16" s="19"/>
      <c r="F16" s="16"/>
      <c r="G16" s="19"/>
      <c r="H16" s="29"/>
      <c r="I16" s="29"/>
      <c r="J16" s="31"/>
      <c r="K16" s="17"/>
      <c r="L16" s="18">
        <f t="shared" si="1"/>
        <v>0</v>
      </c>
      <c r="M16" s="59">
        <f>SUM(L16+$M$5)</f>
        <v>0</v>
      </c>
    </row>
    <row r="17" spans="1:13" ht="14.4" x14ac:dyDescent="0.25">
      <c r="A17" s="12" t="str">
        <f t="shared" si="0"/>
        <v/>
      </c>
      <c r="B17" s="13"/>
      <c r="C17" s="14"/>
      <c r="D17" s="15"/>
      <c r="E17" s="19"/>
      <c r="F17" s="16"/>
      <c r="G17" s="19"/>
      <c r="H17" s="29"/>
      <c r="I17" s="29"/>
      <c r="J17" s="194"/>
      <c r="K17" s="17"/>
      <c r="L17" s="18">
        <f t="shared" si="1"/>
        <v>0</v>
      </c>
      <c r="M17" s="59">
        <f>SUM(L17+$M$5)</f>
        <v>0</v>
      </c>
    </row>
    <row r="18" spans="1:13" ht="14.4" x14ac:dyDescent="0.25">
      <c r="A18" s="12" t="str">
        <f t="shared" si="0"/>
        <v/>
      </c>
      <c r="B18" s="13"/>
      <c r="C18" s="14"/>
      <c r="D18" s="15"/>
      <c r="E18" s="19"/>
      <c r="F18" s="16"/>
      <c r="G18" s="19"/>
      <c r="H18" s="29"/>
      <c r="I18" s="29"/>
      <c r="J18" s="31"/>
      <c r="K18" s="17"/>
      <c r="L18" s="18">
        <f t="shared" si="1"/>
        <v>0</v>
      </c>
      <c r="M18" s="59">
        <v>0</v>
      </c>
    </row>
    <row r="19" spans="1:13" ht="14.4" x14ac:dyDescent="0.25">
      <c r="A19" s="12" t="str">
        <f t="shared" si="0"/>
        <v/>
      </c>
      <c r="B19" s="13"/>
      <c r="C19" s="14"/>
      <c r="D19" s="15"/>
      <c r="E19" s="19"/>
      <c r="F19" s="16"/>
      <c r="G19" s="19"/>
      <c r="H19" s="29"/>
      <c r="I19" s="29"/>
      <c r="J19" s="31"/>
      <c r="K19" s="17"/>
      <c r="L19" s="18">
        <f t="shared" si="1"/>
        <v>0</v>
      </c>
      <c r="M19" s="59">
        <f>SUM(L19+$M$5)</f>
        <v>0</v>
      </c>
    </row>
    <row r="20" spans="1:13" ht="14.4" x14ac:dyDescent="0.25">
      <c r="A20" s="12" t="str">
        <f t="shared" si="0"/>
        <v/>
      </c>
      <c r="B20" s="13"/>
      <c r="C20" s="14"/>
      <c r="D20" s="15"/>
      <c r="E20" s="19"/>
      <c r="F20" s="16"/>
      <c r="G20" s="19"/>
      <c r="H20" s="29"/>
      <c r="I20" s="29"/>
      <c r="J20" s="31"/>
      <c r="K20" s="17"/>
      <c r="L20" s="18">
        <f t="shared" si="1"/>
        <v>0</v>
      </c>
      <c r="M20" s="59">
        <v>0</v>
      </c>
    </row>
    <row r="21" spans="1:13" ht="14.4" x14ac:dyDescent="0.25">
      <c r="A21" s="12" t="str">
        <f t="shared" si="0"/>
        <v/>
      </c>
      <c r="B21" s="13"/>
      <c r="C21" s="14"/>
      <c r="D21" s="193"/>
      <c r="E21" s="19"/>
      <c r="F21" s="16"/>
      <c r="G21" s="19"/>
      <c r="H21" s="29"/>
      <c r="J21" s="194"/>
      <c r="K21" s="17"/>
      <c r="L21" s="18">
        <f t="shared" si="1"/>
        <v>0</v>
      </c>
      <c r="M21" s="59">
        <f>SUM(L21+$M$5)</f>
        <v>0</v>
      </c>
    </row>
    <row r="22" spans="1:13" ht="14.4" x14ac:dyDescent="0.25">
      <c r="A22" s="12" t="str">
        <f t="shared" si="0"/>
        <v/>
      </c>
      <c r="B22" s="13"/>
      <c r="C22" s="14"/>
      <c r="D22" s="15"/>
      <c r="E22" s="19"/>
      <c r="F22" s="16"/>
      <c r="G22" s="19"/>
      <c r="I22" s="29"/>
      <c r="J22" s="194"/>
      <c r="K22" s="17"/>
      <c r="L22" s="18">
        <f t="shared" si="1"/>
        <v>0</v>
      </c>
      <c r="M22" s="59">
        <f>SUM(L22+$M$5)</f>
        <v>0</v>
      </c>
    </row>
    <row r="23" spans="1:13" ht="14.4" x14ac:dyDescent="0.25">
      <c r="A23" s="12" t="str">
        <f t="shared" si="0"/>
        <v/>
      </c>
      <c r="B23" s="13"/>
      <c r="C23" s="14"/>
      <c r="D23" s="15"/>
      <c r="E23" s="19"/>
      <c r="F23" s="16"/>
      <c r="G23" s="19"/>
      <c r="H23" s="29"/>
      <c r="I23" s="29"/>
      <c r="J23" s="31"/>
      <c r="K23" s="17"/>
      <c r="L23" s="18">
        <f t="shared" si="1"/>
        <v>0</v>
      </c>
      <c r="M23" s="59">
        <v>0</v>
      </c>
    </row>
    <row r="24" spans="1:13" ht="14.4" x14ac:dyDescent="0.25">
      <c r="A24" s="12" t="str">
        <f t="shared" si="0"/>
        <v/>
      </c>
      <c r="B24" s="13"/>
      <c r="C24" s="14"/>
      <c r="D24" s="15"/>
      <c r="E24" s="19"/>
      <c r="F24" s="16"/>
      <c r="G24" s="19"/>
      <c r="H24" s="29"/>
      <c r="I24" s="29"/>
      <c r="J24" s="194"/>
      <c r="K24" s="17"/>
      <c r="L24" s="18">
        <f t="shared" si="1"/>
        <v>0</v>
      </c>
      <c r="M24" s="59">
        <f>SUM(L24+$M$5)</f>
        <v>0</v>
      </c>
    </row>
    <row r="25" spans="1:13" ht="14.4" x14ac:dyDescent="0.25">
      <c r="A25" s="12" t="str">
        <f t="shared" si="0"/>
        <v/>
      </c>
      <c r="B25" s="13"/>
      <c r="C25" s="14"/>
      <c r="D25" s="15"/>
      <c r="E25" s="19"/>
      <c r="F25" s="16"/>
      <c r="G25" s="19"/>
      <c r="H25" s="29"/>
      <c r="I25" s="29"/>
      <c r="J25" s="194"/>
      <c r="K25" s="17"/>
      <c r="L25" s="18">
        <f t="shared" si="1"/>
        <v>0</v>
      </c>
      <c r="M25" s="59"/>
    </row>
    <row r="26" spans="1:13" ht="14.4" x14ac:dyDescent="0.25">
      <c r="A26" s="12" t="str">
        <f t="shared" si="0"/>
        <v/>
      </c>
      <c r="B26" s="13"/>
      <c r="C26" s="14"/>
      <c r="D26" s="15"/>
      <c r="E26" s="19"/>
      <c r="F26" s="16"/>
      <c r="G26" s="19"/>
      <c r="H26" s="29"/>
      <c r="I26" s="29"/>
      <c r="J26" s="194"/>
      <c r="K26" s="17"/>
      <c r="L26" s="18">
        <f t="shared" si="1"/>
        <v>0</v>
      </c>
      <c r="M26" s="59">
        <f>SUM(L26+$M$5)</f>
        <v>0</v>
      </c>
    </row>
    <row r="27" spans="1:13" ht="14.4" x14ac:dyDescent="0.25">
      <c r="A27" s="12" t="str">
        <f t="shared" si="0"/>
        <v/>
      </c>
      <c r="B27" s="13"/>
      <c r="C27" s="14"/>
      <c r="D27" s="15"/>
      <c r="E27" s="19"/>
      <c r="F27" s="16"/>
      <c r="G27" s="19"/>
      <c r="H27" s="29"/>
      <c r="I27" s="29"/>
      <c r="J27" s="194"/>
      <c r="K27" s="17"/>
      <c r="L27" s="18">
        <f t="shared" si="1"/>
        <v>0</v>
      </c>
      <c r="M27" s="59">
        <f>SUM(L27+$M$5)</f>
        <v>0</v>
      </c>
    </row>
    <row r="28" spans="1:13" ht="14.4" x14ac:dyDescent="0.25">
      <c r="A28" s="12" t="str">
        <f t="shared" si="0"/>
        <v/>
      </c>
      <c r="B28" s="13"/>
      <c r="C28" s="14"/>
      <c r="D28" s="15"/>
      <c r="E28" s="19"/>
      <c r="F28" s="16"/>
      <c r="G28" s="19"/>
      <c r="H28" s="29"/>
      <c r="I28" s="29"/>
      <c r="J28" s="194"/>
      <c r="K28" s="17"/>
      <c r="L28" s="18">
        <f t="shared" si="1"/>
        <v>0</v>
      </c>
      <c r="M28" s="59">
        <v>0</v>
      </c>
    </row>
    <row r="29" spans="1:13" ht="14.4" x14ac:dyDescent="0.25">
      <c r="A29" s="12" t="str">
        <f t="shared" si="0"/>
        <v/>
      </c>
      <c r="B29" s="13"/>
      <c r="C29" s="14"/>
      <c r="D29" s="15"/>
      <c r="E29" s="19"/>
      <c r="F29" s="16"/>
      <c r="G29" s="19"/>
      <c r="H29" s="29"/>
      <c r="I29" s="29"/>
      <c r="J29" s="194"/>
      <c r="K29" s="17"/>
      <c r="L29" s="18">
        <f t="shared" si="1"/>
        <v>0</v>
      </c>
      <c r="M29" s="59">
        <f>SUM(L29+$M$5)</f>
        <v>0</v>
      </c>
    </row>
    <row r="30" spans="1:13" ht="14.4" x14ac:dyDescent="0.25">
      <c r="A30" s="12" t="str">
        <f t="shared" si="0"/>
        <v/>
      </c>
      <c r="B30" s="13"/>
      <c r="C30" s="14"/>
      <c r="D30" s="15"/>
      <c r="E30" s="19"/>
      <c r="F30" s="16"/>
      <c r="G30" s="19"/>
      <c r="H30" s="29"/>
      <c r="I30" s="29"/>
      <c r="J30" s="194"/>
      <c r="K30" s="17"/>
      <c r="L30" s="18">
        <f t="shared" si="1"/>
        <v>0</v>
      </c>
      <c r="M30" s="59">
        <f>SUM(L30+$M$5)</f>
        <v>0</v>
      </c>
    </row>
    <row r="31" spans="1:13" ht="14.4" x14ac:dyDescent="0.25">
      <c r="A31" s="12" t="str">
        <f t="shared" si="0"/>
        <v/>
      </c>
      <c r="B31" s="13"/>
      <c r="C31" s="14"/>
      <c r="D31" s="15"/>
      <c r="E31" s="19"/>
      <c r="F31" s="16"/>
      <c r="G31" s="19"/>
      <c r="H31" s="147"/>
      <c r="I31" s="29"/>
      <c r="J31" s="194"/>
      <c r="K31" s="17"/>
      <c r="L31" s="18">
        <f t="shared" si="1"/>
        <v>0</v>
      </c>
      <c r="M31" s="59">
        <f>SUM(L31+$M$5)</f>
        <v>0</v>
      </c>
    </row>
    <row r="32" spans="1:13" ht="14.4" x14ac:dyDescent="0.25">
      <c r="A32" s="12" t="str">
        <f t="shared" si="0"/>
        <v/>
      </c>
      <c r="B32" s="13"/>
      <c r="C32" s="14"/>
      <c r="D32" s="15"/>
      <c r="E32" s="19"/>
      <c r="F32" s="16"/>
      <c r="G32" s="19"/>
      <c r="H32" s="147"/>
      <c r="I32" s="29"/>
      <c r="J32" s="194"/>
      <c r="K32" s="17"/>
      <c r="L32" s="18">
        <f t="shared" si="1"/>
        <v>0</v>
      </c>
      <c r="M32" s="59">
        <v>0</v>
      </c>
    </row>
    <row r="33" spans="1:13" ht="14.4" x14ac:dyDescent="0.25">
      <c r="A33" s="12" t="str">
        <f t="shared" si="0"/>
        <v/>
      </c>
      <c r="B33" s="13"/>
      <c r="C33" s="14"/>
      <c r="D33" s="15"/>
      <c r="E33" s="19"/>
      <c r="F33" s="16"/>
      <c r="G33" s="19"/>
      <c r="H33" s="147"/>
      <c r="I33" s="29"/>
      <c r="J33" s="194"/>
      <c r="K33" s="17"/>
      <c r="L33" s="18">
        <f t="shared" si="1"/>
        <v>0</v>
      </c>
      <c r="M33" s="59">
        <f>SUM(L33+$M$5)</f>
        <v>0</v>
      </c>
    </row>
    <row r="34" spans="1:13" ht="14.4" x14ac:dyDescent="0.25">
      <c r="A34" s="12" t="str">
        <f t="shared" si="0"/>
        <v/>
      </c>
      <c r="B34" s="13"/>
      <c r="C34" s="14"/>
      <c r="D34" s="15"/>
      <c r="E34" s="19"/>
      <c r="F34" s="16"/>
      <c r="G34" s="19"/>
      <c r="H34" s="29"/>
      <c r="I34" s="29"/>
      <c r="J34" s="194"/>
      <c r="K34" s="17"/>
      <c r="L34" s="18">
        <f t="shared" si="1"/>
        <v>0</v>
      </c>
      <c r="M34" s="59"/>
    </row>
    <row r="35" spans="1:13" ht="14.4" x14ac:dyDescent="0.25">
      <c r="A35" s="12" t="str">
        <f t="shared" si="0"/>
        <v/>
      </c>
      <c r="B35" s="13"/>
      <c r="C35" s="14"/>
      <c r="D35" s="15"/>
      <c r="E35" s="19"/>
      <c r="F35" s="16"/>
      <c r="G35" s="19"/>
      <c r="H35" s="29"/>
      <c r="I35" s="29"/>
      <c r="J35" s="194"/>
      <c r="K35" s="17"/>
      <c r="L35" s="18">
        <f t="shared" si="1"/>
        <v>0</v>
      </c>
      <c r="M35" s="59"/>
    </row>
    <row r="36" spans="1:13" ht="14.4" x14ac:dyDescent="0.25">
      <c r="A36" s="12" t="str">
        <f t="shared" si="0"/>
        <v/>
      </c>
      <c r="B36" s="13"/>
      <c r="C36" s="14"/>
      <c r="D36" s="15"/>
      <c r="E36" s="19"/>
      <c r="F36" s="16"/>
      <c r="G36" s="19"/>
      <c r="H36" s="29"/>
      <c r="I36" s="29"/>
      <c r="J36" s="194"/>
      <c r="K36" s="17"/>
      <c r="L36" s="18">
        <f t="shared" si="1"/>
        <v>0</v>
      </c>
      <c r="M36" s="59"/>
    </row>
    <row r="37" spans="1:13" ht="14.4" x14ac:dyDescent="0.25">
      <c r="A37" s="12" t="str">
        <f t="shared" si="0"/>
        <v/>
      </c>
      <c r="B37" s="13"/>
      <c r="C37" s="14"/>
      <c r="D37" s="15"/>
      <c r="E37" s="19"/>
      <c r="F37" s="16"/>
      <c r="G37" s="19"/>
      <c r="H37" s="29"/>
      <c r="I37" s="29"/>
      <c r="J37" s="194"/>
      <c r="K37" s="17"/>
      <c r="L37" s="18">
        <f t="shared" si="1"/>
        <v>0</v>
      </c>
      <c r="M37" s="59"/>
    </row>
    <row r="38" spans="1:13" ht="14.4" x14ac:dyDescent="0.25">
      <c r="A38" s="12" t="str">
        <f t="shared" si="0"/>
        <v/>
      </c>
      <c r="B38" s="13"/>
      <c r="C38" s="14"/>
      <c r="D38" s="15"/>
      <c r="E38" s="19"/>
      <c r="F38" s="16"/>
      <c r="G38" s="19"/>
      <c r="H38" s="29"/>
      <c r="I38" s="29"/>
      <c r="J38" s="194"/>
      <c r="K38" s="17"/>
      <c r="L38" s="18">
        <f t="shared" si="1"/>
        <v>0</v>
      </c>
      <c r="M38" s="59"/>
    </row>
    <row r="39" spans="1:13" ht="14.4" x14ac:dyDescent="0.25">
      <c r="A39" s="12" t="str">
        <f t="shared" si="0"/>
        <v/>
      </c>
      <c r="B39" s="13"/>
      <c r="C39" s="14"/>
      <c r="D39" s="15"/>
      <c r="E39" s="19"/>
      <c r="F39" s="16"/>
      <c r="G39" s="19"/>
      <c r="H39" s="29"/>
      <c r="I39" s="29"/>
      <c r="J39" s="194"/>
      <c r="K39" s="17"/>
      <c r="L39" s="18">
        <f t="shared" si="1"/>
        <v>0</v>
      </c>
      <c r="M39" s="59"/>
    </row>
    <row r="40" spans="1:13" ht="14.4" x14ac:dyDescent="0.25">
      <c r="A40" s="12" t="str">
        <f t="shared" si="0"/>
        <v/>
      </c>
      <c r="B40" s="13"/>
      <c r="C40" s="14"/>
      <c r="D40" s="15"/>
      <c r="E40" s="19"/>
      <c r="F40" s="16"/>
      <c r="G40" s="19"/>
      <c r="H40" s="29"/>
      <c r="I40" s="29"/>
      <c r="J40" s="194"/>
      <c r="K40" s="17"/>
      <c r="L40" s="18">
        <f t="shared" si="1"/>
        <v>0</v>
      </c>
      <c r="M40" s="59"/>
    </row>
    <row r="41" spans="1:13" ht="14.4" x14ac:dyDescent="0.25">
      <c r="A41" s="12" t="str">
        <f t="shared" si="0"/>
        <v/>
      </c>
      <c r="B41" s="13"/>
      <c r="C41" s="14"/>
      <c r="D41" s="15"/>
      <c r="E41" s="19"/>
      <c r="F41" s="16"/>
      <c r="G41" s="19"/>
      <c r="H41" s="29"/>
      <c r="I41" s="29"/>
      <c r="J41" s="31"/>
      <c r="K41" s="17"/>
      <c r="L41" s="18">
        <f t="shared" si="1"/>
        <v>0</v>
      </c>
      <c r="M41" s="59"/>
    </row>
    <row r="42" spans="1:13" ht="14.4" x14ac:dyDescent="0.25">
      <c r="A42" s="12" t="str">
        <f t="shared" si="0"/>
        <v/>
      </c>
      <c r="B42" s="13"/>
      <c r="C42" s="14"/>
      <c r="D42" s="15"/>
      <c r="E42" s="19"/>
      <c r="F42" s="16"/>
      <c r="G42" s="19"/>
      <c r="H42" s="29"/>
      <c r="I42" s="29"/>
      <c r="J42" s="194"/>
      <c r="K42" s="17"/>
      <c r="L42" s="18">
        <f t="shared" si="1"/>
        <v>0</v>
      </c>
      <c r="M42" s="59"/>
    </row>
    <row r="43" spans="1:13" ht="14.4" x14ac:dyDescent="0.25">
      <c r="A43" s="12" t="str">
        <f t="shared" si="0"/>
        <v/>
      </c>
      <c r="B43" s="13"/>
      <c r="C43" s="14"/>
      <c r="D43" s="15"/>
      <c r="E43" s="19"/>
      <c r="F43" s="16"/>
      <c r="G43" s="19"/>
      <c r="H43" s="29"/>
      <c r="I43" s="29"/>
      <c r="J43" s="194"/>
      <c r="K43" s="17"/>
      <c r="L43" s="18">
        <f t="shared" si="1"/>
        <v>0</v>
      </c>
      <c r="M43" s="59"/>
    </row>
    <row r="44" spans="1:13" ht="14.4" x14ac:dyDescent="0.25">
      <c r="A44" s="12" t="str">
        <f t="shared" si="0"/>
        <v/>
      </c>
      <c r="B44" s="13"/>
      <c r="C44" s="14"/>
      <c r="D44" s="15"/>
      <c r="E44" s="19"/>
      <c r="F44" s="16"/>
      <c r="G44" s="19"/>
      <c r="H44" s="29"/>
      <c r="I44" s="29"/>
      <c r="J44" s="194"/>
      <c r="K44" s="17"/>
      <c r="L44" s="18">
        <f t="shared" si="1"/>
        <v>0</v>
      </c>
      <c r="M44" s="59"/>
    </row>
    <row r="45" spans="1:13" ht="14.4" x14ac:dyDescent="0.25">
      <c r="A45" s="12" t="str">
        <f t="shared" si="0"/>
        <v/>
      </c>
      <c r="B45" s="13"/>
      <c r="C45" s="14"/>
      <c r="D45" s="15"/>
      <c r="E45" s="19"/>
      <c r="F45" s="16"/>
      <c r="G45" s="19"/>
      <c r="H45" s="29"/>
      <c r="I45" s="29"/>
      <c r="J45" s="31"/>
      <c r="K45" s="17"/>
      <c r="L45" s="18">
        <f t="shared" si="1"/>
        <v>0</v>
      </c>
      <c r="M45" s="59"/>
    </row>
    <row r="46" spans="1:13" ht="14.4" x14ac:dyDescent="0.25">
      <c r="A46" s="12" t="str">
        <f t="shared" si="0"/>
        <v/>
      </c>
      <c r="B46" s="13"/>
      <c r="C46" s="14"/>
      <c r="D46" s="15"/>
      <c r="E46" s="19"/>
      <c r="F46" s="16"/>
      <c r="G46" s="19"/>
      <c r="H46" s="29"/>
      <c r="I46" s="29"/>
      <c r="J46" s="31"/>
      <c r="K46" s="17"/>
      <c r="L46" s="18">
        <f t="shared" si="1"/>
        <v>0</v>
      </c>
      <c r="M46" s="59"/>
    </row>
    <row r="47" spans="1:13" ht="15" thickBot="1" x14ac:dyDescent="0.3">
      <c r="A47" s="12" t="str">
        <f t="shared" si="0"/>
        <v/>
      </c>
      <c r="B47" s="13"/>
      <c r="C47" s="14"/>
      <c r="D47" s="15"/>
      <c r="E47" s="19"/>
      <c r="F47" s="16"/>
      <c r="G47" s="23"/>
      <c r="H47" s="30"/>
      <c r="I47" s="30"/>
      <c r="J47" s="196"/>
      <c r="K47" s="17"/>
      <c r="L47" s="18">
        <f t="shared" si="1"/>
        <v>0</v>
      </c>
      <c r="M47" s="59"/>
    </row>
  </sheetData>
  <mergeCells count="18"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1:D5">
    <cfRule type="duplicateValues" dxfId="4" priority="307"/>
  </conditionalFormatting>
  <conditionalFormatting sqref="D1:D1048576">
    <cfRule type="duplicateValues" dxfId="3" priority="305"/>
    <cfRule type="duplicateValues" dxfId="2" priority="306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D25C0-9B16-4393-BD92-5620F9A3D214}">
  <sheetPr>
    <tabColor rgb="FFFFFF00"/>
  </sheetPr>
  <dimension ref="A1:O98"/>
  <sheetViews>
    <sheetView zoomScale="80" zoomScaleNormal="80" workbookViewId="0">
      <selection activeCell="N27" sqref="N27"/>
    </sheetView>
  </sheetViews>
  <sheetFormatPr defaultColWidth="9.109375" defaultRowHeight="13.2" x14ac:dyDescent="0.25"/>
  <cols>
    <col min="1" max="1" width="54.33203125" bestFit="1" customWidth="1"/>
    <col min="2" max="2" width="6.6640625" customWidth="1"/>
    <col min="3" max="3" width="23.5546875" bestFit="1" customWidth="1"/>
    <col min="4" max="4" width="29.109375" bestFit="1" customWidth="1"/>
    <col min="5" max="5" width="6.6640625" bestFit="1" customWidth="1"/>
    <col min="6" max="6" width="13.109375" bestFit="1" customWidth="1"/>
    <col min="7" max="9" width="6.5546875" bestFit="1" customWidth="1"/>
    <col min="10" max="10" width="12.44140625" bestFit="1" customWidth="1"/>
    <col min="11" max="11" width="12.88671875" bestFit="1" customWidth="1"/>
    <col min="12" max="12" width="7" bestFit="1" customWidth="1"/>
    <col min="13" max="13" width="30.5546875" bestFit="1" customWidth="1"/>
  </cols>
  <sheetData>
    <row r="1" spans="1:15" s="9" customFormat="1" ht="22.5" customHeight="1" thickBot="1" x14ac:dyDescent="0.3">
      <c r="A1" s="55">
        <f>SUM(A2-1)</f>
        <v>0</v>
      </c>
      <c r="B1" s="436" t="s">
        <v>74</v>
      </c>
      <c r="C1" s="437"/>
      <c r="D1" s="7" t="s">
        <v>11</v>
      </c>
      <c r="E1" s="436" t="s">
        <v>101</v>
      </c>
      <c r="F1" s="438"/>
      <c r="G1" s="438"/>
      <c r="H1" s="438"/>
      <c r="I1" s="438"/>
      <c r="J1" s="8" t="s">
        <v>12</v>
      </c>
      <c r="K1" s="457">
        <v>45088</v>
      </c>
      <c r="L1" s="458"/>
      <c r="M1" s="8" t="s">
        <v>22</v>
      </c>
    </row>
    <row r="2" spans="1:15" s="9" customFormat="1" ht="22.5" customHeight="1" thickBot="1" x14ac:dyDescent="0.3">
      <c r="A2" s="1">
        <f>COUNTA(_xlfn.UNIQUE(D6:D198))</f>
        <v>1</v>
      </c>
      <c r="B2" s="441" t="s">
        <v>23</v>
      </c>
      <c r="C2" s="442"/>
      <c r="D2" s="442"/>
      <c r="E2" s="442"/>
      <c r="F2" s="442"/>
      <c r="G2" s="442"/>
      <c r="H2" s="442"/>
      <c r="I2" s="442"/>
      <c r="J2" s="442"/>
      <c r="K2" s="442"/>
      <c r="L2" s="443"/>
      <c r="M2" s="10" t="s">
        <v>24</v>
      </c>
    </row>
    <row r="3" spans="1:15" s="9" customFormat="1" ht="14.4" thickBot="1" x14ac:dyDescent="0.3">
      <c r="A3" s="418" t="s">
        <v>25</v>
      </c>
      <c r="B3" s="421" t="s">
        <v>13</v>
      </c>
      <c r="C3" s="424" t="s">
        <v>14</v>
      </c>
      <c r="D3" s="427" t="s">
        <v>15</v>
      </c>
      <c r="E3" s="430" t="s">
        <v>26</v>
      </c>
      <c r="F3" s="427" t="s">
        <v>18</v>
      </c>
      <c r="G3" s="436" t="s">
        <v>73</v>
      </c>
      <c r="H3" s="438"/>
      <c r="I3" s="438"/>
      <c r="J3" s="437"/>
      <c r="K3" s="445" t="s">
        <v>10</v>
      </c>
      <c r="L3" s="448" t="s">
        <v>16</v>
      </c>
      <c r="M3" s="57" t="s">
        <v>27</v>
      </c>
    </row>
    <row r="4" spans="1:15" s="9" customFormat="1" ht="14.4" thickBot="1" x14ac:dyDescent="0.3">
      <c r="A4" s="419"/>
      <c r="B4" s="422"/>
      <c r="C4" s="425"/>
      <c r="D4" s="428"/>
      <c r="E4" s="431"/>
      <c r="F4" s="444"/>
      <c r="G4" s="451" t="s">
        <v>75</v>
      </c>
      <c r="H4" s="434">
        <v>65</v>
      </c>
      <c r="I4" s="434">
        <v>80</v>
      </c>
      <c r="J4" s="427" t="s">
        <v>76</v>
      </c>
      <c r="K4" s="446"/>
      <c r="L4" s="449"/>
      <c r="M4" s="11">
        <v>2</v>
      </c>
    </row>
    <row r="5" spans="1:15" s="9" customFormat="1" ht="14.4" thickBot="1" x14ac:dyDescent="0.3">
      <c r="A5" s="420"/>
      <c r="B5" s="423"/>
      <c r="C5" s="426"/>
      <c r="D5" s="429"/>
      <c r="E5" s="432" t="s">
        <v>17</v>
      </c>
      <c r="F5" s="433"/>
      <c r="G5" s="452"/>
      <c r="H5" s="435"/>
      <c r="I5" s="435"/>
      <c r="J5" s="429"/>
      <c r="K5" s="447"/>
      <c r="L5" s="450"/>
      <c r="M5" s="58">
        <v>0</v>
      </c>
    </row>
    <row r="6" spans="1:15" ht="14.4" x14ac:dyDescent="0.25">
      <c r="A6" s="12" t="str">
        <f t="shared" ref="A6:A47" si="0">CONCATENATE(B6,C6,D6)</f>
        <v/>
      </c>
      <c r="B6" s="13"/>
      <c r="C6" s="14"/>
      <c r="D6" s="15"/>
      <c r="E6" s="19"/>
      <c r="F6" s="16"/>
      <c r="G6" s="19"/>
      <c r="H6" s="13"/>
      <c r="I6" s="29"/>
      <c r="J6" s="31"/>
      <c r="K6" s="17"/>
      <c r="L6" s="18">
        <f t="shared" ref="L6:L47" si="1">IF(K6=1,7,IF(K6=2,6,IF(K6=3,5,IF(K6=4,4,IF(K6=5,3,IF(K6=6,2,IF(K6&gt;=6,1,0)))))))</f>
        <v>0</v>
      </c>
      <c r="M6" s="59">
        <f>SUM(L6+$M$5)</f>
        <v>0</v>
      </c>
      <c r="N6" s="28"/>
      <c r="O6" s="28"/>
    </row>
    <row r="7" spans="1:15" ht="14.4" x14ac:dyDescent="0.25">
      <c r="A7" s="12" t="str">
        <f t="shared" si="0"/>
        <v/>
      </c>
      <c r="B7" s="13"/>
      <c r="C7" s="14"/>
      <c r="D7" s="15"/>
      <c r="E7" s="19"/>
      <c r="F7" s="16"/>
      <c r="G7" s="19"/>
      <c r="H7" s="13"/>
      <c r="I7" s="29"/>
      <c r="J7" s="31"/>
      <c r="K7" s="152"/>
      <c r="L7" s="18">
        <v>0</v>
      </c>
      <c r="M7" s="59">
        <f t="shared" ref="M7:M44" si="2">SUM(L7+$M$5)</f>
        <v>0</v>
      </c>
      <c r="N7" s="28"/>
      <c r="O7" s="28"/>
    </row>
    <row r="8" spans="1:15" ht="14.4" x14ac:dyDescent="0.25">
      <c r="A8" s="12" t="str">
        <f t="shared" si="0"/>
        <v/>
      </c>
      <c r="B8" s="13"/>
      <c r="C8" s="14"/>
      <c r="D8" s="15"/>
      <c r="E8" s="19"/>
      <c r="F8" s="16"/>
      <c r="G8" s="19"/>
      <c r="H8" s="13"/>
      <c r="I8" s="29"/>
      <c r="J8" s="31"/>
      <c r="K8" s="17"/>
      <c r="L8" s="18">
        <f t="shared" si="1"/>
        <v>0</v>
      </c>
      <c r="M8" s="59">
        <f t="shared" si="2"/>
        <v>0</v>
      </c>
      <c r="N8" s="28"/>
      <c r="O8" s="28"/>
    </row>
    <row r="9" spans="1:15" ht="14.4" x14ac:dyDescent="0.25">
      <c r="A9" s="12" t="str">
        <f t="shared" si="0"/>
        <v/>
      </c>
      <c r="B9" s="13"/>
      <c r="C9" s="14"/>
      <c r="D9" s="15"/>
      <c r="E9" s="19"/>
      <c r="F9" s="16"/>
      <c r="G9" s="19"/>
      <c r="H9" s="13"/>
      <c r="I9" s="29"/>
      <c r="J9" s="31"/>
      <c r="K9" s="17"/>
      <c r="L9" s="18">
        <f t="shared" si="1"/>
        <v>0</v>
      </c>
      <c r="M9" s="59">
        <f t="shared" si="2"/>
        <v>0</v>
      </c>
      <c r="N9" s="28"/>
      <c r="O9" s="28"/>
    </row>
    <row r="10" spans="1:15" ht="14.4" x14ac:dyDescent="0.25">
      <c r="A10" s="12" t="str">
        <f t="shared" si="0"/>
        <v/>
      </c>
      <c r="B10" s="13"/>
      <c r="C10" s="14"/>
      <c r="D10" s="15"/>
      <c r="E10" s="19"/>
      <c r="F10" s="16"/>
      <c r="G10" s="19"/>
      <c r="H10" s="13"/>
      <c r="I10" s="29"/>
      <c r="J10" s="31"/>
      <c r="K10" s="17"/>
      <c r="L10" s="18">
        <f t="shared" si="1"/>
        <v>0</v>
      </c>
      <c r="M10" s="59">
        <f t="shared" si="2"/>
        <v>0</v>
      </c>
      <c r="N10" s="28"/>
      <c r="O10" s="28"/>
    </row>
    <row r="11" spans="1:15" ht="14.4" x14ac:dyDescent="0.25">
      <c r="A11" s="12" t="str">
        <f t="shared" si="0"/>
        <v/>
      </c>
      <c r="B11" s="13"/>
      <c r="C11" s="14"/>
      <c r="D11" s="15"/>
      <c r="E11" s="19"/>
      <c r="F11" s="16"/>
      <c r="G11" s="19"/>
      <c r="H11" s="13"/>
      <c r="I11" s="29"/>
      <c r="J11" s="31"/>
      <c r="K11" s="17"/>
      <c r="L11" s="18">
        <v>0</v>
      </c>
      <c r="M11" s="59">
        <f t="shared" si="2"/>
        <v>0</v>
      </c>
      <c r="N11" s="28"/>
      <c r="O11" s="28"/>
    </row>
    <row r="12" spans="1:15" ht="14.4" x14ac:dyDescent="0.25">
      <c r="A12" s="12" t="str">
        <f t="shared" si="0"/>
        <v/>
      </c>
      <c r="B12" s="13"/>
      <c r="C12" s="14"/>
      <c r="D12" s="15"/>
      <c r="E12" s="19"/>
      <c r="F12" s="16"/>
      <c r="G12" s="19"/>
      <c r="H12" s="13"/>
      <c r="I12" s="29"/>
      <c r="J12" s="31"/>
      <c r="K12" s="17"/>
      <c r="L12" s="18">
        <f t="shared" si="1"/>
        <v>0</v>
      </c>
      <c r="M12" s="59">
        <f t="shared" si="2"/>
        <v>0</v>
      </c>
      <c r="O12" s="28"/>
    </row>
    <row r="13" spans="1:15" ht="14.4" x14ac:dyDescent="0.25">
      <c r="A13" s="12" t="str">
        <f t="shared" si="0"/>
        <v/>
      </c>
      <c r="B13" s="13"/>
      <c r="C13" s="14"/>
      <c r="D13" s="15"/>
      <c r="E13" s="19"/>
      <c r="F13" s="16"/>
      <c r="G13" s="19"/>
      <c r="H13" s="13"/>
      <c r="I13" s="29"/>
      <c r="J13" s="31"/>
      <c r="K13" s="17"/>
      <c r="L13" s="18">
        <f t="shared" si="1"/>
        <v>0</v>
      </c>
      <c r="M13" s="59">
        <f t="shared" si="2"/>
        <v>0</v>
      </c>
      <c r="O13" s="28"/>
    </row>
    <row r="14" spans="1:15" ht="14.4" x14ac:dyDescent="0.25">
      <c r="A14" s="12" t="str">
        <f t="shared" si="0"/>
        <v/>
      </c>
      <c r="B14" s="13"/>
      <c r="C14" s="14"/>
      <c r="D14" s="15"/>
      <c r="E14" s="19"/>
      <c r="F14" s="16"/>
      <c r="G14" s="19"/>
      <c r="H14" s="13"/>
      <c r="I14" s="29"/>
      <c r="J14" s="31"/>
      <c r="K14" s="17"/>
      <c r="L14" s="18">
        <f t="shared" si="1"/>
        <v>0</v>
      </c>
      <c r="M14" s="59">
        <f t="shared" si="2"/>
        <v>0</v>
      </c>
    </row>
    <row r="15" spans="1:15" ht="14.4" x14ac:dyDescent="0.25">
      <c r="A15" s="12" t="str">
        <f t="shared" si="0"/>
        <v/>
      </c>
      <c r="B15" s="13"/>
      <c r="C15" s="14"/>
      <c r="D15" s="15"/>
      <c r="E15" s="19"/>
      <c r="F15" s="16"/>
      <c r="G15" s="19"/>
      <c r="H15" s="13"/>
      <c r="I15" s="29"/>
      <c r="J15" s="31"/>
      <c r="K15" s="17"/>
      <c r="L15" s="18">
        <v>0</v>
      </c>
      <c r="M15" s="59">
        <f t="shared" si="2"/>
        <v>0</v>
      </c>
    </row>
    <row r="16" spans="1:15" ht="14.4" x14ac:dyDescent="0.25">
      <c r="A16" s="12" t="str">
        <f t="shared" si="0"/>
        <v/>
      </c>
      <c r="B16" s="13"/>
      <c r="C16" s="14"/>
      <c r="D16" s="15"/>
      <c r="E16" s="19"/>
      <c r="F16" s="16"/>
      <c r="G16" s="19"/>
      <c r="H16" s="13"/>
      <c r="I16" s="29"/>
      <c r="J16" s="31"/>
      <c r="K16" s="17"/>
      <c r="L16" s="18">
        <f t="shared" si="1"/>
        <v>0</v>
      </c>
      <c r="M16" s="59">
        <f t="shared" si="2"/>
        <v>0</v>
      </c>
    </row>
    <row r="17" spans="1:13" ht="14.4" x14ac:dyDescent="0.25">
      <c r="A17" s="12" t="str">
        <f t="shared" si="0"/>
        <v/>
      </c>
      <c r="B17" s="13"/>
      <c r="C17" s="14"/>
      <c r="D17" s="15"/>
      <c r="E17" s="19"/>
      <c r="F17" s="16"/>
      <c r="G17" s="19"/>
      <c r="H17" s="13"/>
      <c r="I17" s="29"/>
      <c r="J17" s="31"/>
      <c r="K17" s="17"/>
      <c r="L17" s="18">
        <f t="shared" si="1"/>
        <v>0</v>
      </c>
      <c r="M17" s="59">
        <f t="shared" si="2"/>
        <v>0</v>
      </c>
    </row>
    <row r="18" spans="1:13" ht="14.4" x14ac:dyDescent="0.25">
      <c r="A18" s="12" t="str">
        <f t="shared" si="0"/>
        <v/>
      </c>
      <c r="B18" s="13"/>
      <c r="C18" s="14"/>
      <c r="D18" s="15"/>
      <c r="E18" s="19"/>
      <c r="F18" s="16"/>
      <c r="G18" s="19"/>
      <c r="H18" s="13"/>
      <c r="I18" s="29"/>
      <c r="J18" s="31"/>
      <c r="K18" s="17"/>
      <c r="L18" s="18">
        <f t="shared" si="1"/>
        <v>0</v>
      </c>
      <c r="M18" s="59">
        <f t="shared" si="2"/>
        <v>0</v>
      </c>
    </row>
    <row r="19" spans="1:13" ht="14.4" x14ac:dyDescent="0.25">
      <c r="A19" s="12" t="str">
        <f t="shared" si="0"/>
        <v/>
      </c>
      <c r="B19" s="13"/>
      <c r="C19" s="14"/>
      <c r="D19" s="15"/>
      <c r="E19" s="19"/>
      <c r="F19" s="16"/>
      <c r="G19" s="19"/>
      <c r="H19" s="13"/>
      <c r="I19" s="29"/>
      <c r="J19" s="31"/>
      <c r="K19" s="17"/>
      <c r="L19" s="18">
        <f t="shared" si="1"/>
        <v>0</v>
      </c>
      <c r="M19" s="59">
        <f t="shared" si="2"/>
        <v>0</v>
      </c>
    </row>
    <row r="20" spans="1:13" ht="14.4" x14ac:dyDescent="0.25">
      <c r="A20" s="12" t="str">
        <f t="shared" si="0"/>
        <v/>
      </c>
      <c r="B20" s="13"/>
      <c r="C20" s="14"/>
      <c r="D20" s="15"/>
      <c r="E20" s="19"/>
      <c r="F20" s="16"/>
      <c r="G20" s="19"/>
      <c r="H20" s="13"/>
      <c r="I20" s="29"/>
      <c r="J20" s="31"/>
      <c r="K20" s="17"/>
      <c r="L20" s="18">
        <f t="shared" si="1"/>
        <v>0</v>
      </c>
      <c r="M20" s="59">
        <f t="shared" si="2"/>
        <v>0</v>
      </c>
    </row>
    <row r="21" spans="1:13" ht="14.4" x14ac:dyDescent="0.25">
      <c r="A21" s="12" t="str">
        <f t="shared" si="0"/>
        <v/>
      </c>
      <c r="B21" s="13"/>
      <c r="C21" s="14"/>
      <c r="D21" s="15"/>
      <c r="E21" s="19"/>
      <c r="F21" s="16"/>
      <c r="G21" s="19"/>
      <c r="H21" s="13"/>
      <c r="I21" s="29"/>
      <c r="J21" s="31"/>
      <c r="K21" s="17"/>
      <c r="L21" s="18">
        <f t="shared" si="1"/>
        <v>0</v>
      </c>
      <c r="M21" s="59">
        <f t="shared" si="2"/>
        <v>0</v>
      </c>
    </row>
    <row r="22" spans="1:13" ht="14.4" x14ac:dyDescent="0.25">
      <c r="A22" s="12" t="str">
        <f t="shared" si="0"/>
        <v/>
      </c>
      <c r="B22" s="13"/>
      <c r="C22" s="14"/>
      <c r="D22" s="15"/>
      <c r="E22" s="19"/>
      <c r="F22" s="16"/>
      <c r="G22" s="19"/>
      <c r="H22" s="13"/>
      <c r="I22" s="29"/>
      <c r="J22" s="31"/>
      <c r="K22" s="17"/>
      <c r="L22" s="18">
        <f t="shared" si="1"/>
        <v>0</v>
      </c>
      <c r="M22" s="59">
        <f t="shared" si="2"/>
        <v>0</v>
      </c>
    </row>
    <row r="23" spans="1:13" ht="14.4" x14ac:dyDescent="0.25">
      <c r="A23" s="12" t="str">
        <f t="shared" si="0"/>
        <v/>
      </c>
      <c r="B23" s="13"/>
      <c r="C23" s="14"/>
      <c r="D23" s="15"/>
      <c r="E23" s="19"/>
      <c r="F23" s="16"/>
      <c r="G23" s="19"/>
      <c r="H23" s="13"/>
      <c r="I23" s="29"/>
      <c r="J23" s="31"/>
      <c r="K23" s="17"/>
      <c r="L23" s="18">
        <f t="shared" si="1"/>
        <v>0</v>
      </c>
      <c r="M23" s="59">
        <f t="shared" si="2"/>
        <v>0</v>
      </c>
    </row>
    <row r="24" spans="1:13" ht="14.4" x14ac:dyDescent="0.25">
      <c r="A24" s="12" t="str">
        <f t="shared" si="0"/>
        <v/>
      </c>
      <c r="B24" s="13"/>
      <c r="C24" s="14"/>
      <c r="D24" s="15"/>
      <c r="E24" s="19"/>
      <c r="F24" s="16"/>
      <c r="G24" s="19"/>
      <c r="H24" s="13"/>
      <c r="I24" s="29"/>
      <c r="J24" s="31"/>
      <c r="K24" s="17"/>
      <c r="L24" s="18">
        <f t="shared" si="1"/>
        <v>0</v>
      </c>
      <c r="M24" s="59">
        <f t="shared" si="2"/>
        <v>0</v>
      </c>
    </row>
    <row r="25" spans="1:13" ht="14.4" x14ac:dyDescent="0.25">
      <c r="A25" s="12" t="str">
        <f t="shared" si="0"/>
        <v/>
      </c>
      <c r="B25" s="13"/>
      <c r="C25" s="14"/>
      <c r="D25" s="15"/>
      <c r="E25" s="19"/>
      <c r="F25" s="16"/>
      <c r="G25" s="19"/>
      <c r="H25" s="13"/>
      <c r="I25" s="29"/>
      <c r="J25" s="31"/>
      <c r="K25" s="17"/>
      <c r="L25" s="18">
        <v>0</v>
      </c>
      <c r="M25" s="59">
        <f t="shared" si="2"/>
        <v>0</v>
      </c>
    </row>
    <row r="26" spans="1:13" ht="14.4" x14ac:dyDescent="0.25">
      <c r="A26" s="12" t="str">
        <f t="shared" si="0"/>
        <v/>
      </c>
      <c r="B26" s="13"/>
      <c r="C26" s="14"/>
      <c r="D26" s="15"/>
      <c r="E26" s="19"/>
      <c r="F26" s="16"/>
      <c r="G26" s="19"/>
      <c r="H26" s="13"/>
      <c r="I26" s="29"/>
      <c r="J26" s="31"/>
      <c r="K26" s="17"/>
      <c r="L26" s="18">
        <f t="shared" si="1"/>
        <v>0</v>
      </c>
      <c r="M26" s="59">
        <f t="shared" si="2"/>
        <v>0</v>
      </c>
    </row>
    <row r="27" spans="1:13" ht="14.4" x14ac:dyDescent="0.25">
      <c r="A27" s="12" t="str">
        <f t="shared" si="0"/>
        <v/>
      </c>
      <c r="B27" s="13"/>
      <c r="C27" s="14"/>
      <c r="D27" s="15"/>
      <c r="E27" s="19"/>
      <c r="F27" s="16"/>
      <c r="G27" s="19"/>
      <c r="H27" s="13"/>
      <c r="I27" s="29"/>
      <c r="J27" s="31"/>
      <c r="K27" s="17"/>
      <c r="L27" s="18">
        <f t="shared" si="1"/>
        <v>0</v>
      </c>
      <c r="M27" s="59">
        <f t="shared" si="2"/>
        <v>0</v>
      </c>
    </row>
    <row r="28" spans="1:13" ht="14.4" x14ac:dyDescent="0.25">
      <c r="A28" s="12" t="str">
        <f t="shared" si="0"/>
        <v/>
      </c>
      <c r="B28" s="13"/>
      <c r="C28" s="14"/>
      <c r="D28" s="15"/>
      <c r="E28" s="19"/>
      <c r="F28" s="16"/>
      <c r="G28" s="19"/>
      <c r="H28" s="13"/>
      <c r="I28" s="29"/>
      <c r="J28" s="31"/>
      <c r="K28" s="17"/>
      <c r="L28" s="18">
        <f t="shared" si="1"/>
        <v>0</v>
      </c>
      <c r="M28" s="59">
        <f t="shared" si="2"/>
        <v>0</v>
      </c>
    </row>
    <row r="29" spans="1:13" ht="14.4" x14ac:dyDescent="0.25">
      <c r="A29" s="12" t="str">
        <f t="shared" si="0"/>
        <v/>
      </c>
      <c r="B29" s="13"/>
      <c r="C29" s="14"/>
      <c r="D29" s="15"/>
      <c r="E29" s="19"/>
      <c r="F29" s="16"/>
      <c r="G29" s="19"/>
      <c r="H29" s="13"/>
      <c r="I29" s="29"/>
      <c r="J29" s="31"/>
      <c r="K29" s="17"/>
      <c r="L29" s="18">
        <f t="shared" si="1"/>
        <v>0</v>
      </c>
      <c r="M29" s="59">
        <f t="shared" si="2"/>
        <v>0</v>
      </c>
    </row>
    <row r="30" spans="1:13" ht="14.4" x14ac:dyDescent="0.25">
      <c r="A30" s="12" t="str">
        <f t="shared" si="0"/>
        <v/>
      </c>
      <c r="B30" s="13"/>
      <c r="C30" s="14"/>
      <c r="D30" s="15"/>
      <c r="E30" s="19"/>
      <c r="F30" s="16"/>
      <c r="G30" s="19"/>
      <c r="H30" s="13"/>
      <c r="I30" s="29"/>
      <c r="J30" s="31"/>
      <c r="K30" s="17"/>
      <c r="L30" s="18">
        <f t="shared" si="1"/>
        <v>0</v>
      </c>
      <c r="M30" s="59">
        <f t="shared" si="2"/>
        <v>0</v>
      </c>
    </row>
    <row r="31" spans="1:13" ht="14.4" x14ac:dyDescent="0.25">
      <c r="A31" s="12" t="str">
        <f t="shared" si="0"/>
        <v/>
      </c>
      <c r="B31" s="13"/>
      <c r="C31" s="14"/>
      <c r="D31" s="15"/>
      <c r="E31" s="19"/>
      <c r="F31" s="16"/>
      <c r="G31" s="19"/>
      <c r="H31" s="13"/>
      <c r="I31" s="29"/>
      <c r="J31" s="31"/>
      <c r="K31" s="17"/>
      <c r="L31" s="18">
        <f t="shared" si="1"/>
        <v>0</v>
      </c>
      <c r="M31" s="59">
        <f t="shared" si="2"/>
        <v>0</v>
      </c>
    </row>
    <row r="32" spans="1:13" ht="14.4" x14ac:dyDescent="0.25">
      <c r="A32" s="12" t="str">
        <f t="shared" si="0"/>
        <v/>
      </c>
      <c r="B32" s="13"/>
      <c r="C32" s="14"/>
      <c r="D32" s="15"/>
      <c r="E32" s="19"/>
      <c r="F32" s="16"/>
      <c r="G32" s="19"/>
      <c r="H32" s="13"/>
      <c r="I32" s="29"/>
      <c r="J32" s="31"/>
      <c r="K32" s="17"/>
      <c r="L32" s="18">
        <f t="shared" si="1"/>
        <v>0</v>
      </c>
      <c r="M32" s="59">
        <f t="shared" si="2"/>
        <v>0</v>
      </c>
    </row>
    <row r="33" spans="1:13" ht="14.4" x14ac:dyDescent="0.25">
      <c r="A33" s="12" t="str">
        <f t="shared" si="0"/>
        <v/>
      </c>
      <c r="B33" s="13"/>
      <c r="C33" s="14"/>
      <c r="D33" s="15"/>
      <c r="E33" s="19"/>
      <c r="F33" s="16"/>
      <c r="G33" s="19"/>
      <c r="H33" s="13"/>
      <c r="I33" s="29"/>
      <c r="J33" s="31"/>
      <c r="K33" s="17"/>
      <c r="L33" s="18">
        <f t="shared" si="1"/>
        <v>0</v>
      </c>
      <c r="M33" s="59">
        <f t="shared" si="2"/>
        <v>0</v>
      </c>
    </row>
    <row r="34" spans="1:13" ht="14.4" x14ac:dyDescent="0.25">
      <c r="A34" s="12" t="str">
        <f t="shared" si="0"/>
        <v/>
      </c>
      <c r="B34" s="13"/>
      <c r="C34" s="14"/>
      <c r="D34" s="15"/>
      <c r="E34" s="19"/>
      <c r="F34" s="16"/>
      <c r="G34" s="19"/>
      <c r="H34" s="13"/>
      <c r="I34" s="29"/>
      <c r="J34" s="31"/>
      <c r="K34" s="17"/>
      <c r="L34" s="18">
        <v>0</v>
      </c>
      <c r="M34" s="59">
        <f t="shared" si="2"/>
        <v>0</v>
      </c>
    </row>
    <row r="35" spans="1:13" ht="14.4" x14ac:dyDescent="0.25">
      <c r="A35" s="12" t="str">
        <f t="shared" si="0"/>
        <v/>
      </c>
      <c r="B35" s="13"/>
      <c r="C35" s="14"/>
      <c r="D35" s="15"/>
      <c r="E35" s="19"/>
      <c r="F35" s="16"/>
      <c r="G35" s="19"/>
      <c r="H35" s="13"/>
      <c r="I35" s="29"/>
      <c r="J35" s="31"/>
      <c r="K35" s="17"/>
      <c r="L35" s="18">
        <f t="shared" si="1"/>
        <v>0</v>
      </c>
      <c r="M35" s="59">
        <f t="shared" si="2"/>
        <v>0</v>
      </c>
    </row>
    <row r="36" spans="1:13" ht="14.4" x14ac:dyDescent="0.25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9"/>
      <c r="J36" s="31"/>
      <c r="K36" s="17"/>
      <c r="L36" s="18">
        <f t="shared" si="1"/>
        <v>0</v>
      </c>
      <c r="M36" s="59">
        <f t="shared" si="2"/>
        <v>0</v>
      </c>
    </row>
    <row r="37" spans="1:13" ht="14.4" x14ac:dyDescent="0.25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9"/>
      <c r="J37" s="31"/>
      <c r="K37" s="17"/>
      <c r="L37" s="18">
        <f t="shared" si="1"/>
        <v>0</v>
      </c>
      <c r="M37" s="59">
        <f t="shared" si="2"/>
        <v>0</v>
      </c>
    </row>
    <row r="38" spans="1:13" ht="14.4" x14ac:dyDescent="0.25">
      <c r="A38" s="12" t="str">
        <f t="shared" si="0"/>
        <v/>
      </c>
      <c r="B38" s="13"/>
      <c r="C38" s="14"/>
      <c r="D38" s="15"/>
      <c r="E38" s="19"/>
      <c r="F38" s="16"/>
      <c r="G38" s="19"/>
      <c r="H38" s="13"/>
      <c r="I38" s="29"/>
      <c r="J38" s="31"/>
      <c r="K38" s="17"/>
      <c r="L38" s="18">
        <f t="shared" si="1"/>
        <v>0</v>
      </c>
      <c r="M38" s="59">
        <f t="shared" si="2"/>
        <v>0</v>
      </c>
    </row>
    <row r="39" spans="1:13" ht="14.4" x14ac:dyDescent="0.25">
      <c r="A39" s="12" t="str">
        <f t="shared" si="0"/>
        <v/>
      </c>
      <c r="B39" s="13"/>
      <c r="C39" s="14"/>
      <c r="D39" s="15"/>
      <c r="E39" s="19"/>
      <c r="F39" s="16"/>
      <c r="G39" s="19"/>
      <c r="H39" s="13"/>
      <c r="I39" s="29"/>
      <c r="J39" s="31"/>
      <c r="K39" s="17"/>
      <c r="L39" s="18">
        <f t="shared" si="1"/>
        <v>0</v>
      </c>
      <c r="M39" s="59">
        <f t="shared" si="2"/>
        <v>0</v>
      </c>
    </row>
    <row r="40" spans="1:13" ht="14.4" x14ac:dyDescent="0.25">
      <c r="A40" s="12" t="str">
        <f t="shared" si="0"/>
        <v/>
      </c>
      <c r="B40" s="13"/>
      <c r="C40" s="14"/>
      <c r="D40" s="15"/>
      <c r="E40" s="19"/>
      <c r="F40" s="16"/>
      <c r="G40" s="19"/>
      <c r="H40" s="13"/>
      <c r="I40" s="29"/>
      <c r="J40" s="31"/>
      <c r="K40" s="17"/>
      <c r="L40" s="18">
        <f t="shared" si="1"/>
        <v>0</v>
      </c>
      <c r="M40" s="59">
        <f t="shared" si="2"/>
        <v>0</v>
      </c>
    </row>
    <row r="41" spans="1:13" ht="14.4" x14ac:dyDescent="0.25">
      <c r="A41" s="12" t="str">
        <f t="shared" si="0"/>
        <v/>
      </c>
      <c r="B41" s="13"/>
      <c r="C41" s="14"/>
      <c r="D41" s="15"/>
      <c r="E41" s="19"/>
      <c r="F41" s="16"/>
      <c r="G41" s="19"/>
      <c r="H41" s="13"/>
      <c r="I41" s="29"/>
      <c r="J41" s="31"/>
      <c r="K41" s="17"/>
      <c r="L41" s="18">
        <f t="shared" si="1"/>
        <v>0</v>
      </c>
      <c r="M41" s="59">
        <f t="shared" si="2"/>
        <v>0</v>
      </c>
    </row>
    <row r="42" spans="1:13" ht="14.4" x14ac:dyDescent="0.25">
      <c r="A42" s="12" t="str">
        <f t="shared" si="0"/>
        <v/>
      </c>
      <c r="B42" s="13"/>
      <c r="C42" s="14"/>
      <c r="D42" s="15"/>
      <c r="E42" s="19"/>
      <c r="F42" s="16"/>
      <c r="G42" s="19"/>
      <c r="H42" s="13"/>
      <c r="I42" s="29"/>
      <c r="J42" s="31"/>
      <c r="K42" s="17"/>
      <c r="L42" s="18">
        <f t="shared" si="1"/>
        <v>0</v>
      </c>
      <c r="M42" s="59">
        <f t="shared" si="2"/>
        <v>0</v>
      </c>
    </row>
    <row r="43" spans="1:13" ht="14.4" x14ac:dyDescent="0.25">
      <c r="A43" s="12" t="str">
        <f t="shared" si="0"/>
        <v/>
      </c>
      <c r="B43" s="13"/>
      <c r="C43" s="14"/>
      <c r="D43" s="15"/>
      <c r="E43" s="19"/>
      <c r="F43" s="16"/>
      <c r="G43" s="19"/>
      <c r="H43" s="13"/>
      <c r="I43" s="29"/>
      <c r="J43" s="31"/>
      <c r="K43" s="17"/>
      <c r="L43" s="18">
        <f t="shared" si="1"/>
        <v>0</v>
      </c>
      <c r="M43" s="59">
        <f t="shared" si="2"/>
        <v>0</v>
      </c>
    </row>
    <row r="44" spans="1:13" ht="14.4" x14ac:dyDescent="0.25">
      <c r="A44" s="12" t="str">
        <f t="shared" si="0"/>
        <v/>
      </c>
      <c r="B44" s="13"/>
      <c r="C44" s="14"/>
      <c r="D44" s="15"/>
      <c r="E44" s="19"/>
      <c r="F44" s="16"/>
      <c r="G44" s="19"/>
      <c r="H44" s="13"/>
      <c r="I44" s="29"/>
      <c r="J44" s="31"/>
      <c r="K44" s="17"/>
      <c r="L44" s="18">
        <f t="shared" si="1"/>
        <v>0</v>
      </c>
      <c r="M44" s="59">
        <f t="shared" si="2"/>
        <v>0</v>
      </c>
    </row>
    <row r="45" spans="1:13" ht="14.4" x14ac:dyDescent="0.25">
      <c r="A45" s="12" t="str">
        <f t="shared" si="0"/>
        <v/>
      </c>
      <c r="B45" s="13"/>
      <c r="C45" s="14"/>
      <c r="D45" s="15"/>
      <c r="E45" s="19"/>
      <c r="F45" s="16"/>
      <c r="G45" s="19"/>
      <c r="H45" s="13"/>
      <c r="I45" s="29"/>
      <c r="J45" s="31"/>
      <c r="K45" s="17"/>
      <c r="L45" s="18">
        <f t="shared" si="1"/>
        <v>0</v>
      </c>
      <c r="M45" s="59">
        <f t="shared" ref="M45:M47" si="3">SUM(L45+$M$5)</f>
        <v>0</v>
      </c>
    </row>
    <row r="46" spans="1:13" ht="14.4" x14ac:dyDescent="0.25">
      <c r="A46" s="12" t="str">
        <f t="shared" si="0"/>
        <v/>
      </c>
      <c r="B46" s="13"/>
      <c r="C46" s="14"/>
      <c r="D46" s="15"/>
      <c r="E46" s="19"/>
      <c r="F46" s="16"/>
      <c r="G46" s="19"/>
      <c r="H46" s="13"/>
      <c r="I46" s="29"/>
      <c r="J46" s="31"/>
      <c r="K46" s="17"/>
      <c r="L46" s="18">
        <f t="shared" si="1"/>
        <v>0</v>
      </c>
      <c r="M46" s="59">
        <f t="shared" si="3"/>
        <v>0</v>
      </c>
    </row>
    <row r="47" spans="1:13" ht="14.4" x14ac:dyDescent="0.25">
      <c r="A47" s="12" t="str">
        <f t="shared" si="0"/>
        <v/>
      </c>
      <c r="B47" s="13"/>
      <c r="C47" s="14"/>
      <c r="D47" s="15"/>
      <c r="E47" s="19"/>
      <c r="F47" s="16"/>
      <c r="G47" s="19"/>
      <c r="H47" s="13"/>
      <c r="I47" s="29"/>
      <c r="J47" s="31"/>
      <c r="K47" s="17"/>
      <c r="L47" s="18">
        <f t="shared" si="1"/>
        <v>0</v>
      </c>
      <c r="M47" s="59">
        <f t="shared" si="3"/>
        <v>0</v>
      </c>
    </row>
    <row r="48" spans="1:13" ht="14.4" x14ac:dyDescent="0.25">
      <c r="A48" s="12"/>
      <c r="B48" s="13"/>
      <c r="C48" s="14"/>
      <c r="D48" s="15"/>
      <c r="E48" s="19"/>
      <c r="F48" s="16"/>
      <c r="G48" s="19"/>
      <c r="H48" s="13"/>
      <c r="I48" s="29"/>
      <c r="J48" s="31"/>
      <c r="K48" s="17"/>
      <c r="L48" s="18"/>
      <c r="M48" s="59"/>
    </row>
    <row r="49" spans="1:13" ht="14.4" x14ac:dyDescent="0.25">
      <c r="A49" s="12"/>
      <c r="B49" s="13"/>
      <c r="C49" s="14"/>
      <c r="D49" s="15"/>
      <c r="E49" s="19"/>
      <c r="F49" s="16"/>
      <c r="G49" s="19"/>
      <c r="H49" s="13"/>
      <c r="I49" s="29"/>
      <c r="J49" s="31"/>
      <c r="K49" s="17"/>
      <c r="L49" s="18"/>
      <c r="M49" s="59"/>
    </row>
    <row r="50" spans="1:13" ht="14.4" x14ac:dyDescent="0.25">
      <c r="A50" s="12"/>
      <c r="B50" s="13"/>
      <c r="C50" s="14"/>
      <c r="D50" s="15"/>
      <c r="E50" s="19"/>
      <c r="F50" s="16"/>
      <c r="G50" s="19"/>
      <c r="H50" s="13"/>
      <c r="I50" s="29"/>
      <c r="J50" s="31"/>
      <c r="K50" s="17"/>
      <c r="L50" s="18"/>
      <c r="M50" s="59"/>
    </row>
    <row r="51" spans="1:13" ht="14.4" x14ac:dyDescent="0.25">
      <c r="A51" s="12"/>
      <c r="B51" s="13"/>
      <c r="C51" s="14"/>
      <c r="D51" s="15"/>
      <c r="E51" s="19"/>
      <c r="F51" s="16"/>
      <c r="G51" s="19"/>
      <c r="H51" s="13"/>
      <c r="I51" s="29"/>
      <c r="J51" s="31"/>
      <c r="K51" s="17"/>
      <c r="L51" s="18"/>
      <c r="M51" s="59"/>
    </row>
    <row r="52" spans="1:13" ht="14.4" x14ac:dyDescent="0.25">
      <c r="A52" s="12"/>
      <c r="B52" s="13"/>
      <c r="C52" s="14"/>
      <c r="D52" s="15"/>
      <c r="E52" s="19"/>
      <c r="F52" s="16"/>
      <c r="G52" s="19"/>
      <c r="H52" s="13"/>
      <c r="I52" s="29"/>
      <c r="J52" s="31"/>
      <c r="K52" s="17"/>
      <c r="L52" s="18"/>
      <c r="M52" s="59"/>
    </row>
    <row r="53" spans="1:13" ht="14.4" x14ac:dyDescent="0.25">
      <c r="A53" s="12"/>
      <c r="B53" s="13"/>
      <c r="C53" s="14"/>
      <c r="D53" s="15"/>
      <c r="E53" s="19"/>
      <c r="F53" s="16"/>
      <c r="G53" s="19"/>
      <c r="H53" s="13"/>
      <c r="I53" s="29"/>
      <c r="J53" s="31"/>
      <c r="K53" s="17"/>
      <c r="L53" s="18"/>
      <c r="M53" s="59"/>
    </row>
    <row r="54" spans="1:13" ht="14.4" x14ac:dyDescent="0.25">
      <c r="A54" s="12"/>
      <c r="B54" s="13"/>
      <c r="C54" s="14"/>
      <c r="D54" s="15"/>
      <c r="E54" s="19"/>
      <c r="F54" s="16"/>
      <c r="G54" s="19"/>
      <c r="H54" s="13"/>
      <c r="I54" s="29"/>
      <c r="J54" s="31"/>
      <c r="K54" s="17"/>
      <c r="L54" s="18"/>
      <c r="M54" s="59"/>
    </row>
    <row r="55" spans="1:13" ht="14.4" x14ac:dyDescent="0.25">
      <c r="A55" s="12"/>
      <c r="B55" s="13"/>
      <c r="C55" s="14"/>
      <c r="D55" s="15"/>
      <c r="E55" s="19"/>
      <c r="F55" s="16"/>
      <c r="G55" s="19"/>
      <c r="H55" s="13"/>
      <c r="I55" s="29"/>
      <c r="J55" s="31"/>
      <c r="K55" s="17"/>
      <c r="L55" s="18"/>
      <c r="M55" s="59"/>
    </row>
    <row r="56" spans="1:13" ht="14.4" x14ac:dyDescent="0.25">
      <c r="A56" s="12"/>
      <c r="B56" s="13"/>
      <c r="C56" s="14"/>
      <c r="D56" s="15"/>
      <c r="E56" s="19"/>
      <c r="F56" s="16"/>
      <c r="G56" s="19"/>
      <c r="H56" s="13"/>
      <c r="I56" s="29"/>
      <c r="J56" s="31"/>
      <c r="K56" s="17"/>
      <c r="L56" s="18"/>
      <c r="M56" s="59"/>
    </row>
    <row r="57" spans="1:13" ht="14.4" x14ac:dyDescent="0.25">
      <c r="A57" s="12"/>
      <c r="B57" s="13"/>
      <c r="C57" s="14"/>
      <c r="D57" s="15"/>
      <c r="E57" s="19"/>
      <c r="F57" s="16"/>
      <c r="G57" s="19"/>
      <c r="H57" s="13"/>
      <c r="I57" s="29"/>
      <c r="J57" s="31"/>
      <c r="K57" s="17"/>
      <c r="L57" s="18"/>
      <c r="M57" s="59"/>
    </row>
    <row r="58" spans="1:13" ht="14.4" x14ac:dyDescent="0.25">
      <c r="A58" s="12"/>
      <c r="B58" s="13"/>
      <c r="C58" s="14"/>
      <c r="D58" s="15"/>
      <c r="E58" s="19"/>
      <c r="F58" s="16"/>
      <c r="G58" s="19"/>
      <c r="H58" s="13"/>
      <c r="I58" s="29"/>
      <c r="J58" s="31"/>
      <c r="K58" s="17"/>
      <c r="L58" s="18"/>
      <c r="M58" s="59"/>
    </row>
    <row r="59" spans="1:13" ht="14.4" x14ac:dyDescent="0.25">
      <c r="A59" s="12"/>
      <c r="B59" s="13"/>
      <c r="C59" s="14"/>
      <c r="D59" s="15"/>
      <c r="E59" s="19"/>
      <c r="F59" s="16"/>
      <c r="G59" s="19"/>
      <c r="H59" s="13"/>
      <c r="I59" s="29"/>
      <c r="J59" s="31"/>
      <c r="K59" s="17"/>
      <c r="L59" s="18"/>
      <c r="M59" s="59"/>
    </row>
    <row r="60" spans="1:13" ht="14.4" x14ac:dyDescent="0.25">
      <c r="A60" s="12"/>
      <c r="B60" s="13"/>
      <c r="C60" s="14"/>
      <c r="D60" s="15"/>
      <c r="E60" s="19"/>
      <c r="F60" s="16"/>
      <c r="G60" s="19"/>
      <c r="H60" s="13"/>
      <c r="I60" s="29"/>
      <c r="J60" s="31"/>
      <c r="K60" s="17"/>
      <c r="L60" s="18"/>
      <c r="M60" s="59"/>
    </row>
    <row r="61" spans="1:13" ht="14.4" x14ac:dyDescent="0.25">
      <c r="A61" s="12"/>
      <c r="B61" s="13"/>
      <c r="C61" s="14"/>
      <c r="D61" s="15"/>
      <c r="E61" s="19"/>
      <c r="F61" s="16"/>
      <c r="G61" s="19"/>
      <c r="H61" s="13"/>
      <c r="I61" s="29"/>
      <c r="J61" s="31"/>
      <c r="K61" s="17"/>
      <c r="L61" s="18"/>
      <c r="M61" s="59"/>
    </row>
    <row r="62" spans="1:13" ht="14.4" x14ac:dyDescent="0.25">
      <c r="A62" s="12"/>
      <c r="B62" s="13"/>
      <c r="C62" s="14"/>
      <c r="D62" s="15"/>
      <c r="E62" s="19"/>
      <c r="F62" s="16"/>
      <c r="G62" s="19"/>
      <c r="H62" s="13"/>
      <c r="I62" s="29"/>
      <c r="J62" s="31"/>
      <c r="K62" s="17"/>
      <c r="L62" s="18"/>
      <c r="M62" s="59"/>
    </row>
    <row r="63" spans="1:13" ht="14.4" x14ac:dyDescent="0.25">
      <c r="A63" s="12"/>
      <c r="B63" s="13"/>
      <c r="C63" s="14"/>
      <c r="D63" s="15"/>
      <c r="E63" s="19"/>
      <c r="F63" s="16"/>
      <c r="G63" s="19"/>
      <c r="H63" s="13"/>
      <c r="I63" s="29"/>
      <c r="J63" s="31"/>
      <c r="K63" s="17"/>
      <c r="L63" s="18"/>
      <c r="M63" s="59"/>
    </row>
    <row r="64" spans="1:13" ht="14.4" x14ac:dyDescent="0.25">
      <c r="A64" s="12"/>
      <c r="B64" s="13"/>
      <c r="C64" s="14"/>
      <c r="D64" s="15"/>
      <c r="E64" s="19"/>
      <c r="F64" s="16"/>
      <c r="G64" s="19"/>
      <c r="H64" s="13"/>
      <c r="I64" s="29"/>
      <c r="J64" s="31"/>
      <c r="K64" s="17"/>
      <c r="L64" s="18"/>
      <c r="M64" s="59"/>
    </row>
    <row r="65" spans="1:13" ht="14.4" x14ac:dyDescent="0.25">
      <c r="A65" s="12"/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/>
      <c r="M65" s="59"/>
    </row>
    <row r="66" spans="1:13" ht="14.4" x14ac:dyDescent="0.25">
      <c r="A66" s="12"/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/>
      <c r="M66" s="59"/>
    </row>
    <row r="67" spans="1:13" ht="14.4" x14ac:dyDescent="0.25">
      <c r="A67" s="12"/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/>
      <c r="M67" s="59"/>
    </row>
    <row r="68" spans="1:13" ht="14.4" x14ac:dyDescent="0.25">
      <c r="A68" s="12"/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/>
      <c r="M68" s="59"/>
    </row>
    <row r="69" spans="1:13" ht="14.4" x14ac:dyDescent="0.25">
      <c r="A69" s="12"/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/>
      <c r="M69" s="59"/>
    </row>
    <row r="70" spans="1:13" ht="14.4" x14ac:dyDescent="0.25">
      <c r="A70" s="12"/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/>
      <c r="M70" s="59"/>
    </row>
    <row r="71" spans="1:13" ht="14.4" x14ac:dyDescent="0.25">
      <c r="A71" s="12"/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/>
      <c r="M71" s="59"/>
    </row>
    <row r="72" spans="1:13" ht="14.4" x14ac:dyDescent="0.25">
      <c r="A72" s="12"/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/>
      <c r="M72" s="59"/>
    </row>
    <row r="73" spans="1:13" ht="14.4" x14ac:dyDescent="0.25">
      <c r="A73" s="12"/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/>
      <c r="M73" s="59"/>
    </row>
    <row r="74" spans="1:13" ht="14.4" x14ac:dyDescent="0.25">
      <c r="A74" s="12"/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/>
      <c r="M74" s="59"/>
    </row>
    <row r="75" spans="1:13" ht="14.4" x14ac:dyDescent="0.25">
      <c r="A75" s="12"/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/>
      <c r="M75" s="59"/>
    </row>
    <row r="76" spans="1:13" ht="14.4" x14ac:dyDescent="0.25">
      <c r="A76" s="12"/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/>
      <c r="M76" s="59"/>
    </row>
    <row r="77" spans="1:13" ht="14.4" x14ac:dyDescent="0.25">
      <c r="A77" s="12"/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/>
      <c r="M77" s="59"/>
    </row>
    <row r="78" spans="1:13" ht="14.4" x14ac:dyDescent="0.25">
      <c r="A78" s="12"/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/>
      <c r="M78" s="59"/>
    </row>
    <row r="79" spans="1:13" ht="14.4" x14ac:dyDescent="0.25">
      <c r="A79" s="12"/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/>
      <c r="M79" s="59"/>
    </row>
    <row r="80" spans="1:13" ht="14.4" x14ac:dyDescent="0.25">
      <c r="A80" s="12"/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/>
      <c r="M80" s="59"/>
    </row>
    <row r="81" spans="1:13" ht="14.4" x14ac:dyDescent="0.25">
      <c r="A81" s="12"/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/>
      <c r="M81" s="59"/>
    </row>
    <row r="82" spans="1:13" ht="14.4" x14ac:dyDescent="0.25">
      <c r="A82" s="12"/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/>
      <c r="M82" s="59"/>
    </row>
    <row r="83" spans="1:13" ht="14.4" x14ac:dyDescent="0.25">
      <c r="A83" s="12"/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/>
      <c r="M83" s="59"/>
    </row>
    <row r="84" spans="1:13" ht="14.4" x14ac:dyDescent="0.25">
      <c r="A84" s="12"/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/>
      <c r="M84" s="59"/>
    </row>
    <row r="85" spans="1:13" ht="14.4" x14ac:dyDescent="0.25">
      <c r="A85" s="12"/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/>
      <c r="M85" s="59"/>
    </row>
    <row r="86" spans="1:13" ht="14.4" x14ac:dyDescent="0.25">
      <c r="A86" s="12"/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/>
      <c r="M86" s="59"/>
    </row>
    <row r="87" spans="1:13" ht="14.4" x14ac:dyDescent="0.25">
      <c r="A87" s="12"/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/>
      <c r="M87" s="59"/>
    </row>
    <row r="88" spans="1:13" ht="14.4" x14ac:dyDescent="0.25">
      <c r="A88" s="12"/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/>
      <c r="M88" s="59"/>
    </row>
    <row r="89" spans="1:13" ht="14.4" x14ac:dyDescent="0.25">
      <c r="A89" s="12"/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/>
      <c r="M89" s="59"/>
    </row>
    <row r="90" spans="1:13" ht="14.4" x14ac:dyDescent="0.25">
      <c r="A90" s="12"/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/>
      <c r="M90" s="59"/>
    </row>
    <row r="91" spans="1:13" ht="14.4" x14ac:dyDescent="0.25">
      <c r="A91" s="12"/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/>
      <c r="M91" s="59"/>
    </row>
    <row r="92" spans="1:13" ht="14.4" x14ac:dyDescent="0.25">
      <c r="A92" s="12"/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/>
      <c r="M92" s="59"/>
    </row>
    <row r="93" spans="1:13" ht="14.4" x14ac:dyDescent="0.25">
      <c r="A93" s="12"/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/>
      <c r="M93" s="59"/>
    </row>
    <row r="94" spans="1:13" ht="14.4" x14ac:dyDescent="0.25">
      <c r="A94" s="12"/>
      <c r="B94" s="13"/>
      <c r="C94" s="14"/>
      <c r="D94" s="15"/>
      <c r="E94" s="19"/>
      <c r="F94" s="16"/>
      <c r="G94" s="19"/>
      <c r="H94" s="13"/>
      <c r="I94" s="29"/>
      <c r="J94" s="31"/>
      <c r="K94" s="17"/>
      <c r="L94" s="18"/>
      <c r="M94" s="59"/>
    </row>
    <row r="95" spans="1:13" ht="14.4" x14ac:dyDescent="0.25">
      <c r="A95" s="12"/>
      <c r="B95" s="13"/>
      <c r="C95" s="14"/>
      <c r="D95" s="15"/>
      <c r="E95" s="19"/>
      <c r="F95" s="16"/>
      <c r="G95" s="19"/>
      <c r="H95" s="13"/>
      <c r="I95" s="29"/>
      <c r="J95" s="31"/>
      <c r="K95" s="17"/>
      <c r="L95" s="18"/>
      <c r="M95" s="59"/>
    </row>
    <row r="96" spans="1:13" ht="14.4" x14ac:dyDescent="0.25">
      <c r="A96" s="12"/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/>
      <c r="M96" s="59"/>
    </row>
    <row r="97" spans="1:13" ht="14.4" x14ac:dyDescent="0.25">
      <c r="A97" s="12"/>
      <c r="B97" s="13"/>
      <c r="C97" s="14"/>
      <c r="D97" s="15"/>
      <c r="E97" s="19"/>
      <c r="F97" s="16"/>
      <c r="G97" s="19"/>
      <c r="H97" s="13"/>
      <c r="I97" s="29"/>
      <c r="J97" s="31"/>
      <c r="K97" s="17"/>
      <c r="L97" s="18"/>
      <c r="M97" s="59"/>
    </row>
    <row r="98" spans="1:13" ht="15" thickBot="1" x14ac:dyDescent="0.3">
      <c r="A98" s="12"/>
      <c r="B98" s="20"/>
      <c r="C98" s="21"/>
      <c r="D98" s="22"/>
      <c r="E98" s="23"/>
      <c r="F98" s="24"/>
      <c r="G98" s="23"/>
      <c r="H98" s="20"/>
      <c r="I98" s="30"/>
      <c r="J98" s="56"/>
      <c r="K98" s="25"/>
      <c r="L98" s="26"/>
      <c r="M98" s="59"/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1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5F8DC-AFDA-4415-A6F5-11C5EA042133}">
  <sheetPr>
    <tabColor rgb="FFFFFF00"/>
  </sheetPr>
  <dimension ref="A1:O98"/>
  <sheetViews>
    <sheetView zoomScale="80" zoomScaleNormal="80" workbookViewId="0">
      <selection activeCell="M11" sqref="M11"/>
    </sheetView>
  </sheetViews>
  <sheetFormatPr defaultColWidth="54" defaultRowHeight="13.2" x14ac:dyDescent="0.25"/>
  <cols>
    <col min="1" max="1" width="52.33203125" customWidth="1"/>
    <col min="2" max="2" width="8.44140625" bestFit="1" customWidth="1"/>
    <col min="3" max="3" width="17.6640625" bestFit="1" customWidth="1"/>
    <col min="4" max="4" width="24.109375" bestFit="1" customWidth="1"/>
    <col min="5" max="5" width="9.109375" bestFit="1" customWidth="1"/>
    <col min="6" max="6" width="16.33203125" bestFit="1" customWidth="1"/>
    <col min="7" max="7" width="7.5546875" bestFit="1" customWidth="1"/>
    <col min="8" max="8" width="12" bestFit="1" customWidth="1"/>
    <col min="9" max="9" width="4.88671875" bestFit="1" customWidth="1"/>
    <col min="10" max="10" width="16.33203125" bestFit="1" customWidth="1"/>
    <col min="11" max="11" width="13.6640625" bestFit="1" customWidth="1"/>
    <col min="12" max="12" width="17" bestFit="1" customWidth="1"/>
    <col min="13" max="13" width="35.88671875" style="153" bestFit="1" customWidth="1"/>
  </cols>
  <sheetData>
    <row r="1" spans="1:15" s="9" customFormat="1" ht="22.5" customHeight="1" thickBot="1" x14ac:dyDescent="0.3">
      <c r="A1" s="165">
        <f>SUM(A2-1)</f>
        <v>0</v>
      </c>
      <c r="B1" s="436" t="s">
        <v>74</v>
      </c>
      <c r="C1" s="437"/>
      <c r="D1" s="7" t="s">
        <v>11</v>
      </c>
      <c r="E1" s="436" t="s">
        <v>95</v>
      </c>
      <c r="F1" s="438"/>
      <c r="G1" s="438"/>
      <c r="H1" s="438"/>
      <c r="I1" s="438"/>
      <c r="J1" s="8" t="s">
        <v>12</v>
      </c>
      <c r="K1" s="439">
        <v>45186</v>
      </c>
      <c r="L1" s="440"/>
      <c r="M1" s="8" t="s">
        <v>22</v>
      </c>
    </row>
    <row r="2" spans="1:15" s="9" customFormat="1" ht="22.5" customHeight="1" thickBot="1" x14ac:dyDescent="0.3">
      <c r="A2" s="166">
        <f>COUNTA(_xlfn.UNIQUE(D6:D198))</f>
        <v>1</v>
      </c>
      <c r="B2" s="441" t="s">
        <v>23</v>
      </c>
      <c r="C2" s="442"/>
      <c r="D2" s="442"/>
      <c r="E2" s="442"/>
      <c r="F2" s="442"/>
      <c r="G2" s="442"/>
      <c r="H2" s="442"/>
      <c r="I2" s="442"/>
      <c r="J2" s="442"/>
      <c r="K2" s="442"/>
      <c r="L2" s="443"/>
      <c r="M2" s="10" t="s">
        <v>24</v>
      </c>
    </row>
    <row r="3" spans="1:15" s="9" customFormat="1" ht="14.4" thickBot="1" x14ac:dyDescent="0.3">
      <c r="A3" s="418" t="s">
        <v>25</v>
      </c>
      <c r="B3" s="421" t="s">
        <v>13</v>
      </c>
      <c r="C3" s="424" t="s">
        <v>14</v>
      </c>
      <c r="D3" s="427" t="s">
        <v>15</v>
      </c>
      <c r="E3" s="430" t="s">
        <v>26</v>
      </c>
      <c r="F3" s="427" t="s">
        <v>18</v>
      </c>
      <c r="G3" s="436" t="s">
        <v>73</v>
      </c>
      <c r="H3" s="438"/>
      <c r="I3" s="438"/>
      <c r="J3" s="437"/>
      <c r="K3" s="445" t="s">
        <v>10</v>
      </c>
      <c r="L3" s="448" t="s">
        <v>16</v>
      </c>
      <c r="M3" s="57" t="s">
        <v>27</v>
      </c>
    </row>
    <row r="4" spans="1:15" s="9" customFormat="1" ht="14.4" thickBot="1" x14ac:dyDescent="0.3">
      <c r="A4" s="419"/>
      <c r="B4" s="422"/>
      <c r="C4" s="425"/>
      <c r="D4" s="428"/>
      <c r="E4" s="431"/>
      <c r="F4" s="444"/>
      <c r="G4" s="451" t="s">
        <v>84</v>
      </c>
      <c r="H4" s="434" t="s">
        <v>85</v>
      </c>
      <c r="I4" s="434">
        <v>80</v>
      </c>
      <c r="J4" s="427" t="s">
        <v>76</v>
      </c>
      <c r="K4" s="446"/>
      <c r="L4" s="449"/>
      <c r="M4" s="11">
        <v>2</v>
      </c>
    </row>
    <row r="5" spans="1:15" s="9" customFormat="1" ht="14.4" thickBot="1" x14ac:dyDescent="0.3">
      <c r="A5" s="420"/>
      <c r="B5" s="423"/>
      <c r="C5" s="426"/>
      <c r="D5" s="429"/>
      <c r="E5" s="432" t="s">
        <v>17</v>
      </c>
      <c r="F5" s="433"/>
      <c r="G5" s="452"/>
      <c r="H5" s="435"/>
      <c r="I5" s="435"/>
      <c r="J5" s="429"/>
      <c r="K5" s="447"/>
      <c r="L5" s="450"/>
      <c r="M5" s="58"/>
    </row>
    <row r="6" spans="1:15" ht="14.4" x14ac:dyDescent="0.25">
      <c r="A6" s="12" t="str">
        <f t="shared" ref="A6:A62" si="0">CONCATENATE(B6,C6,D6)</f>
        <v/>
      </c>
      <c r="B6" s="13"/>
      <c r="C6" s="14"/>
      <c r="D6" s="15"/>
      <c r="E6" s="19"/>
      <c r="F6" s="16"/>
      <c r="G6" s="19"/>
      <c r="H6" s="13"/>
      <c r="I6" s="29"/>
      <c r="J6" s="31"/>
      <c r="K6" s="17"/>
      <c r="L6" s="18"/>
      <c r="M6" s="191"/>
      <c r="N6" s="28"/>
      <c r="O6" s="28"/>
    </row>
    <row r="7" spans="1:15" ht="14.4" x14ac:dyDescent="0.25">
      <c r="A7" s="12" t="str">
        <f t="shared" si="0"/>
        <v/>
      </c>
      <c r="B7" s="13"/>
      <c r="C7" s="14"/>
      <c r="D7" s="15"/>
      <c r="E7" s="19"/>
      <c r="F7" s="16"/>
      <c r="G7" s="19"/>
      <c r="H7" s="13"/>
      <c r="I7" s="29"/>
      <c r="J7" s="31"/>
      <c r="K7" s="17"/>
      <c r="L7" s="18"/>
      <c r="M7" s="191"/>
      <c r="N7" s="28"/>
      <c r="O7" s="28"/>
    </row>
    <row r="8" spans="1:15" ht="14.4" x14ac:dyDescent="0.25">
      <c r="A8" s="12" t="str">
        <f t="shared" si="0"/>
        <v/>
      </c>
      <c r="B8" s="13"/>
      <c r="C8" s="14"/>
      <c r="D8" s="15"/>
      <c r="E8" s="19"/>
      <c r="F8" s="16"/>
      <c r="G8" s="19"/>
      <c r="H8" s="13"/>
      <c r="I8" s="29"/>
      <c r="J8" s="31"/>
      <c r="K8" s="17"/>
      <c r="L8" s="18"/>
      <c r="M8" s="191"/>
      <c r="N8" s="28"/>
      <c r="O8" s="28"/>
    </row>
    <row r="9" spans="1:15" ht="14.4" x14ac:dyDescent="0.25">
      <c r="A9" s="12" t="str">
        <f t="shared" si="0"/>
        <v/>
      </c>
      <c r="B9" s="13"/>
      <c r="C9" s="14"/>
      <c r="D9" s="15"/>
      <c r="E9" s="19"/>
      <c r="F9" s="16"/>
      <c r="G9" s="19"/>
      <c r="H9" s="13"/>
      <c r="I9" s="29"/>
      <c r="J9" s="31"/>
      <c r="K9" s="17"/>
      <c r="L9" s="18"/>
      <c r="M9" s="191"/>
      <c r="N9" s="28"/>
      <c r="O9" s="28"/>
    </row>
    <row r="10" spans="1:15" ht="14.4" x14ac:dyDescent="0.25">
      <c r="A10" s="12" t="str">
        <f t="shared" si="0"/>
        <v/>
      </c>
      <c r="B10" s="13"/>
      <c r="C10" s="14"/>
      <c r="D10" s="15"/>
      <c r="E10" s="19"/>
      <c r="F10" s="16"/>
      <c r="G10" s="19"/>
      <c r="H10" s="13"/>
      <c r="I10" s="29"/>
      <c r="J10" s="31"/>
      <c r="K10" s="17"/>
      <c r="L10" s="18"/>
      <c r="M10" s="191"/>
      <c r="N10" s="28"/>
      <c r="O10" s="28"/>
    </row>
    <row r="11" spans="1:15" ht="14.4" x14ac:dyDescent="0.25">
      <c r="A11" s="12" t="str">
        <f t="shared" si="0"/>
        <v/>
      </c>
      <c r="B11" s="13"/>
      <c r="C11" s="14"/>
      <c r="D11" s="15"/>
      <c r="E11" s="19"/>
      <c r="F11" s="16"/>
      <c r="G11" s="19"/>
      <c r="H11" s="13"/>
      <c r="I11" s="29"/>
      <c r="J11" s="31"/>
      <c r="K11" s="17"/>
      <c r="L11" s="18"/>
      <c r="M11" s="191"/>
      <c r="N11" s="28"/>
      <c r="O11" s="28"/>
    </row>
    <row r="12" spans="1:15" ht="14.4" x14ac:dyDescent="0.25">
      <c r="A12" s="12" t="str">
        <f t="shared" si="0"/>
        <v/>
      </c>
      <c r="B12" s="13"/>
      <c r="C12" s="14"/>
      <c r="D12" s="15"/>
      <c r="E12" s="19"/>
      <c r="F12" s="16"/>
      <c r="G12" s="19"/>
      <c r="H12" s="13"/>
      <c r="I12" s="29"/>
      <c r="J12" s="31"/>
      <c r="K12" s="17"/>
      <c r="L12" s="18"/>
      <c r="M12" s="191"/>
      <c r="O12" s="28"/>
    </row>
    <row r="13" spans="1:15" ht="14.4" x14ac:dyDescent="0.25">
      <c r="A13" s="12" t="str">
        <f t="shared" si="0"/>
        <v/>
      </c>
      <c r="B13" s="13"/>
      <c r="C13" s="14"/>
      <c r="D13" s="15"/>
      <c r="E13" s="19"/>
      <c r="F13" s="16"/>
      <c r="G13" s="19"/>
      <c r="H13" s="13"/>
      <c r="I13" s="29"/>
      <c r="J13" s="31"/>
      <c r="K13" s="17"/>
      <c r="L13" s="18"/>
      <c r="M13" s="191"/>
      <c r="O13" s="28"/>
    </row>
    <row r="14" spans="1:15" ht="14.4" x14ac:dyDescent="0.25">
      <c r="A14" s="12" t="str">
        <f t="shared" si="0"/>
        <v/>
      </c>
      <c r="B14" s="13"/>
      <c r="C14" s="14"/>
      <c r="D14" s="15"/>
      <c r="E14" s="19"/>
      <c r="F14" s="16"/>
      <c r="G14" s="19"/>
      <c r="H14" s="13"/>
      <c r="I14" s="29"/>
      <c r="J14" s="31"/>
      <c r="K14" s="17"/>
      <c r="L14" s="18"/>
      <c r="M14" s="191"/>
    </row>
    <row r="15" spans="1:15" ht="14.4" x14ac:dyDescent="0.25">
      <c r="A15" s="12" t="str">
        <f t="shared" si="0"/>
        <v/>
      </c>
      <c r="B15" s="13"/>
      <c r="C15" s="14"/>
      <c r="D15" s="15"/>
      <c r="E15" s="19"/>
      <c r="F15" s="16"/>
      <c r="G15" s="19"/>
      <c r="H15" s="13"/>
      <c r="I15" s="29"/>
      <c r="J15" s="31"/>
      <c r="K15" s="17"/>
      <c r="L15" s="18"/>
      <c r="M15" s="191"/>
    </row>
    <row r="16" spans="1:15" ht="14.4" x14ac:dyDescent="0.25">
      <c r="A16" s="12" t="str">
        <f t="shared" si="0"/>
        <v/>
      </c>
      <c r="B16" s="13"/>
      <c r="C16" s="14"/>
      <c r="D16" s="15"/>
      <c r="E16" s="19"/>
      <c r="F16" s="16"/>
      <c r="G16" s="19"/>
      <c r="H16" s="13"/>
      <c r="I16" s="29"/>
      <c r="J16" s="31"/>
      <c r="K16" s="17"/>
      <c r="L16" s="18"/>
      <c r="M16" s="191"/>
    </row>
    <row r="17" spans="1:13" ht="14.4" x14ac:dyDescent="0.25">
      <c r="A17" s="12" t="str">
        <f t="shared" si="0"/>
        <v/>
      </c>
      <c r="B17" s="13"/>
      <c r="C17" s="14"/>
      <c r="D17" s="15"/>
      <c r="E17" s="19"/>
      <c r="F17" s="16"/>
      <c r="G17" s="19"/>
      <c r="H17" s="13"/>
      <c r="I17" s="29"/>
      <c r="J17" s="31"/>
      <c r="K17" s="17"/>
      <c r="L17" s="18"/>
      <c r="M17" s="191"/>
    </row>
    <row r="18" spans="1:13" ht="14.4" x14ac:dyDescent="0.25">
      <c r="A18" s="12" t="str">
        <f t="shared" si="0"/>
        <v/>
      </c>
      <c r="B18" s="13"/>
      <c r="C18" s="14"/>
      <c r="D18" s="15"/>
      <c r="E18" s="19"/>
      <c r="F18" s="16"/>
      <c r="G18" s="19"/>
      <c r="H18" s="13"/>
      <c r="I18" s="29"/>
      <c r="J18" s="31"/>
      <c r="K18" s="17"/>
      <c r="L18" s="18"/>
      <c r="M18" s="191"/>
    </row>
    <row r="19" spans="1:13" ht="14.4" x14ac:dyDescent="0.25">
      <c r="A19" s="12" t="str">
        <f t="shared" si="0"/>
        <v/>
      </c>
      <c r="B19" s="13"/>
      <c r="C19" s="14"/>
      <c r="D19" s="15"/>
      <c r="E19" s="19"/>
      <c r="F19" s="16"/>
      <c r="G19" s="19"/>
      <c r="H19" s="13"/>
      <c r="I19" s="29"/>
      <c r="J19" s="31"/>
      <c r="K19" s="17"/>
      <c r="L19" s="18"/>
      <c r="M19" s="191"/>
    </row>
    <row r="20" spans="1:13" ht="14.4" x14ac:dyDescent="0.25">
      <c r="A20" s="12" t="str">
        <f t="shared" si="0"/>
        <v/>
      </c>
      <c r="B20" s="13"/>
      <c r="C20" s="14"/>
      <c r="D20" s="15"/>
      <c r="E20" s="19"/>
      <c r="F20" s="16"/>
      <c r="G20" s="19"/>
      <c r="H20" s="13"/>
      <c r="I20" s="29"/>
      <c r="J20" s="31"/>
      <c r="K20" s="17"/>
      <c r="L20" s="18"/>
      <c r="M20" s="191"/>
    </row>
    <row r="21" spans="1:13" ht="14.4" x14ac:dyDescent="0.25">
      <c r="A21" s="12" t="str">
        <f t="shared" si="0"/>
        <v/>
      </c>
      <c r="B21" s="13"/>
      <c r="C21" s="14"/>
      <c r="D21" s="15"/>
      <c r="E21" s="19"/>
      <c r="F21" s="16"/>
      <c r="G21" s="19"/>
      <c r="H21" s="13"/>
      <c r="I21" s="29"/>
      <c r="J21" s="31"/>
      <c r="K21" s="17"/>
      <c r="L21" s="18"/>
      <c r="M21" s="191"/>
    </row>
    <row r="22" spans="1:13" ht="14.4" x14ac:dyDescent="0.25">
      <c r="A22" s="12" t="str">
        <f t="shared" si="0"/>
        <v/>
      </c>
      <c r="B22" s="13"/>
      <c r="C22" s="14"/>
      <c r="D22" s="15"/>
      <c r="E22" s="19"/>
      <c r="F22" s="16"/>
      <c r="G22" s="19"/>
      <c r="H22" s="13"/>
      <c r="I22" s="29"/>
      <c r="J22" s="31"/>
      <c r="K22" s="17"/>
      <c r="L22" s="18"/>
      <c r="M22" s="191"/>
    </row>
    <row r="23" spans="1:13" ht="14.4" x14ac:dyDescent="0.25">
      <c r="A23" s="12" t="str">
        <f t="shared" si="0"/>
        <v/>
      </c>
      <c r="B23" s="13"/>
      <c r="C23" s="14"/>
      <c r="D23" s="15"/>
      <c r="E23" s="19"/>
      <c r="F23" s="16"/>
      <c r="G23" s="19"/>
      <c r="H23" s="13"/>
      <c r="I23" s="29"/>
      <c r="J23" s="31"/>
      <c r="K23" s="17"/>
      <c r="L23" s="18"/>
      <c r="M23" s="191"/>
    </row>
    <row r="24" spans="1:13" ht="14.4" x14ac:dyDescent="0.25">
      <c r="A24" s="12" t="str">
        <f t="shared" si="0"/>
        <v/>
      </c>
      <c r="B24" s="13"/>
      <c r="C24" s="14"/>
      <c r="D24" s="15"/>
      <c r="E24" s="19"/>
      <c r="F24" s="16"/>
      <c r="G24" s="19"/>
      <c r="H24" s="13"/>
      <c r="I24" s="29"/>
      <c r="J24" s="31"/>
      <c r="K24" s="17"/>
      <c r="L24" s="18"/>
      <c r="M24" s="191"/>
    </row>
    <row r="25" spans="1:13" ht="14.4" x14ac:dyDescent="0.25">
      <c r="A25" s="12" t="str">
        <f t="shared" si="0"/>
        <v/>
      </c>
      <c r="B25" s="13"/>
      <c r="C25" s="14"/>
      <c r="D25" s="15"/>
      <c r="E25" s="19"/>
      <c r="F25" s="16"/>
      <c r="G25" s="19"/>
      <c r="H25" s="13"/>
      <c r="I25" s="29"/>
      <c r="J25" s="31"/>
      <c r="K25" s="17"/>
      <c r="L25" s="18"/>
      <c r="M25" s="191"/>
    </row>
    <row r="26" spans="1:13" ht="14.4" x14ac:dyDescent="0.25">
      <c r="A26" s="12" t="str">
        <f t="shared" si="0"/>
        <v/>
      </c>
      <c r="B26" s="13"/>
      <c r="C26" s="14"/>
      <c r="D26" s="15"/>
      <c r="E26" s="19"/>
      <c r="F26" s="16"/>
      <c r="G26" s="19"/>
      <c r="H26" s="13"/>
      <c r="I26" s="29"/>
      <c r="J26" s="31"/>
      <c r="K26" s="17"/>
      <c r="L26" s="18"/>
      <c r="M26" s="191"/>
    </row>
    <row r="27" spans="1:13" ht="14.4" x14ac:dyDescent="0.25">
      <c r="A27" s="12" t="str">
        <f t="shared" si="0"/>
        <v/>
      </c>
      <c r="B27" s="13"/>
      <c r="C27" s="14"/>
      <c r="D27" s="15"/>
      <c r="E27" s="19"/>
      <c r="F27" s="16"/>
      <c r="G27" s="19"/>
      <c r="H27" s="13"/>
      <c r="I27" s="29"/>
      <c r="J27" s="31"/>
      <c r="K27" s="17"/>
      <c r="L27" s="18"/>
      <c r="M27" s="191"/>
    </row>
    <row r="28" spans="1:13" ht="14.4" x14ac:dyDescent="0.25">
      <c r="A28" s="12" t="str">
        <f t="shared" si="0"/>
        <v/>
      </c>
      <c r="B28" s="13"/>
      <c r="C28" s="14"/>
      <c r="D28" s="15"/>
      <c r="E28" s="19"/>
      <c r="F28" s="16"/>
      <c r="G28" s="19"/>
      <c r="H28" s="13"/>
      <c r="I28" s="29"/>
      <c r="J28" s="31"/>
      <c r="K28" s="17"/>
      <c r="L28" s="18"/>
      <c r="M28" s="191"/>
    </row>
    <row r="29" spans="1:13" ht="14.4" x14ac:dyDescent="0.25">
      <c r="A29" s="12" t="str">
        <f t="shared" si="0"/>
        <v/>
      </c>
      <c r="B29" s="13"/>
      <c r="C29" s="14"/>
      <c r="D29" s="193"/>
      <c r="E29" s="19"/>
      <c r="F29" s="16"/>
      <c r="G29" s="19"/>
      <c r="H29" s="13"/>
      <c r="I29" s="29"/>
      <c r="J29" s="31"/>
      <c r="K29" s="17"/>
      <c r="L29" s="18"/>
      <c r="M29" s="191"/>
    </row>
    <row r="30" spans="1:13" ht="14.4" x14ac:dyDescent="0.25">
      <c r="A30" s="12" t="str">
        <f t="shared" si="0"/>
        <v/>
      </c>
      <c r="B30" s="13"/>
      <c r="C30" s="14"/>
      <c r="D30" s="15"/>
      <c r="E30" s="19"/>
      <c r="F30" s="16"/>
      <c r="G30" s="19"/>
      <c r="H30" s="13"/>
      <c r="I30" s="29"/>
      <c r="J30" s="31"/>
      <c r="K30" s="17"/>
      <c r="L30" s="18"/>
      <c r="M30" s="191"/>
    </row>
    <row r="31" spans="1:13" ht="14.4" x14ac:dyDescent="0.25">
      <c r="A31" s="12" t="str">
        <f t="shared" si="0"/>
        <v/>
      </c>
      <c r="B31" s="13"/>
      <c r="C31" s="14"/>
      <c r="D31" s="15"/>
      <c r="E31" s="19"/>
      <c r="F31" s="16"/>
      <c r="G31" s="19"/>
      <c r="H31" s="13"/>
      <c r="I31" s="29"/>
      <c r="J31" s="31"/>
      <c r="K31" s="17"/>
      <c r="L31" s="18"/>
      <c r="M31" s="191"/>
    </row>
    <row r="32" spans="1:13" ht="14.4" x14ac:dyDescent="0.25">
      <c r="A32" s="12" t="str">
        <f t="shared" si="0"/>
        <v/>
      </c>
      <c r="B32" s="13"/>
      <c r="C32" s="14"/>
      <c r="D32" s="15"/>
      <c r="E32" s="19"/>
      <c r="F32" s="16"/>
      <c r="G32" s="19"/>
      <c r="H32" s="13"/>
      <c r="I32" s="29"/>
      <c r="J32" s="31"/>
      <c r="K32" s="17"/>
      <c r="L32" s="18"/>
      <c r="M32" s="191"/>
    </row>
    <row r="33" spans="1:13" ht="14.4" x14ac:dyDescent="0.25">
      <c r="A33" s="12" t="str">
        <f t="shared" si="0"/>
        <v/>
      </c>
      <c r="B33" s="13"/>
      <c r="C33" s="14"/>
      <c r="D33" s="15"/>
      <c r="E33" s="19"/>
      <c r="F33" s="16"/>
      <c r="G33" s="19"/>
      <c r="H33" s="13"/>
      <c r="I33" s="29"/>
      <c r="J33" s="31"/>
      <c r="K33" s="17"/>
      <c r="L33" s="18"/>
      <c r="M33" s="191"/>
    </row>
    <row r="34" spans="1:13" ht="14.4" x14ac:dyDescent="0.25">
      <c r="A34" s="12" t="str">
        <f t="shared" si="0"/>
        <v/>
      </c>
      <c r="B34" s="13"/>
      <c r="C34" s="14"/>
      <c r="D34" s="15"/>
      <c r="E34" s="19"/>
      <c r="F34" s="16"/>
      <c r="G34" s="19"/>
      <c r="H34" s="13"/>
      <c r="I34" s="29"/>
      <c r="J34" s="31"/>
      <c r="K34" s="17"/>
      <c r="L34" s="18"/>
      <c r="M34" s="191"/>
    </row>
    <row r="35" spans="1:13" ht="14.4" x14ac:dyDescent="0.25">
      <c r="A35" s="12" t="str">
        <f t="shared" si="0"/>
        <v/>
      </c>
      <c r="B35" s="13"/>
      <c r="C35" s="14"/>
      <c r="D35" s="15"/>
      <c r="E35" s="19"/>
      <c r="F35" s="16"/>
      <c r="G35" s="19"/>
      <c r="H35" s="13"/>
      <c r="I35" s="29"/>
      <c r="J35" s="31"/>
      <c r="K35" s="17"/>
      <c r="L35" s="18"/>
      <c r="M35" s="191"/>
    </row>
    <row r="36" spans="1:13" ht="14.4" x14ac:dyDescent="0.25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9"/>
      <c r="J36" s="31"/>
      <c r="K36" s="17"/>
      <c r="L36" s="18"/>
      <c r="M36" s="191"/>
    </row>
    <row r="37" spans="1:13" ht="14.4" x14ac:dyDescent="0.25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9"/>
      <c r="J37" s="31"/>
      <c r="K37" s="17"/>
      <c r="L37" s="18"/>
      <c r="M37" s="191"/>
    </row>
    <row r="38" spans="1:13" ht="14.4" x14ac:dyDescent="0.25">
      <c r="A38" s="12" t="str">
        <f t="shared" si="0"/>
        <v/>
      </c>
      <c r="B38" s="13"/>
      <c r="C38" s="14"/>
      <c r="D38" s="15"/>
      <c r="E38" s="19"/>
      <c r="F38" s="16"/>
      <c r="G38" s="19"/>
      <c r="H38" s="13"/>
      <c r="I38" s="29"/>
      <c r="J38" s="31"/>
      <c r="K38" s="17"/>
      <c r="L38" s="18"/>
      <c r="M38" s="191"/>
    </row>
    <row r="39" spans="1:13" ht="14.4" x14ac:dyDescent="0.25">
      <c r="A39" s="12" t="str">
        <f t="shared" si="0"/>
        <v/>
      </c>
      <c r="B39" s="13"/>
      <c r="C39" s="14"/>
      <c r="D39" s="15"/>
      <c r="E39" s="19"/>
      <c r="F39" s="16"/>
      <c r="G39" s="19"/>
      <c r="H39" s="13"/>
      <c r="I39" s="29"/>
      <c r="J39" s="31"/>
      <c r="K39" s="17"/>
      <c r="L39" s="18"/>
      <c r="M39" s="191"/>
    </row>
    <row r="40" spans="1:13" ht="14.4" x14ac:dyDescent="0.25">
      <c r="A40" s="12" t="str">
        <f t="shared" si="0"/>
        <v/>
      </c>
      <c r="B40" s="13"/>
      <c r="C40" s="14"/>
      <c r="D40" s="15"/>
      <c r="E40" s="19"/>
      <c r="F40" s="16"/>
      <c r="G40" s="19"/>
      <c r="H40" s="13"/>
      <c r="I40" s="29"/>
      <c r="J40" s="31"/>
      <c r="K40" s="17"/>
      <c r="L40" s="18"/>
      <c r="M40" s="191"/>
    </row>
    <row r="41" spans="1:13" ht="14.4" x14ac:dyDescent="0.25">
      <c r="A41" s="12" t="str">
        <f t="shared" si="0"/>
        <v/>
      </c>
      <c r="B41" s="13"/>
      <c r="C41" s="14"/>
      <c r="D41" s="15"/>
      <c r="E41" s="19"/>
      <c r="F41" s="16"/>
      <c r="G41" s="19"/>
      <c r="H41" s="13"/>
      <c r="I41" s="29"/>
      <c r="J41" s="31"/>
      <c r="K41" s="17"/>
      <c r="L41" s="18"/>
      <c r="M41" s="191"/>
    </row>
    <row r="42" spans="1:13" ht="14.4" x14ac:dyDescent="0.25">
      <c r="A42" s="12" t="str">
        <f t="shared" si="0"/>
        <v/>
      </c>
      <c r="B42" s="13"/>
      <c r="C42" s="14"/>
      <c r="D42" s="15"/>
      <c r="E42" s="19"/>
      <c r="F42" s="16"/>
      <c r="G42" s="19"/>
      <c r="H42" s="13"/>
      <c r="I42" s="29"/>
      <c r="J42" s="31"/>
      <c r="K42" s="17"/>
      <c r="L42" s="18"/>
      <c r="M42" s="191"/>
    </row>
    <row r="43" spans="1:13" ht="14.4" x14ac:dyDescent="0.25">
      <c r="A43" s="12" t="str">
        <f t="shared" si="0"/>
        <v/>
      </c>
      <c r="B43" s="13"/>
      <c r="C43" s="14"/>
      <c r="D43" s="15"/>
      <c r="E43" s="19"/>
      <c r="F43" s="16"/>
      <c r="G43" s="19"/>
      <c r="H43" s="13"/>
      <c r="I43" s="29"/>
      <c r="J43" s="31"/>
      <c r="K43" s="17"/>
      <c r="L43" s="18"/>
      <c r="M43" s="191"/>
    </row>
    <row r="44" spans="1:13" ht="14.4" x14ac:dyDescent="0.25">
      <c r="A44" s="12" t="str">
        <f t="shared" si="0"/>
        <v/>
      </c>
      <c r="B44" s="13"/>
      <c r="C44" s="14"/>
      <c r="D44" s="15"/>
      <c r="E44" s="19"/>
      <c r="F44" s="16"/>
      <c r="G44" s="19"/>
      <c r="H44" s="13"/>
      <c r="I44" s="29"/>
      <c r="J44" s="31"/>
      <c r="K44" s="17"/>
      <c r="L44" s="18"/>
      <c r="M44" s="191"/>
    </row>
    <row r="45" spans="1:13" ht="14.4" x14ac:dyDescent="0.25">
      <c r="A45" s="12" t="str">
        <f t="shared" si="0"/>
        <v/>
      </c>
      <c r="B45" s="13"/>
      <c r="C45" s="14"/>
      <c r="D45" s="15"/>
      <c r="E45" s="19"/>
      <c r="F45" s="16"/>
      <c r="G45" s="19"/>
      <c r="H45" s="13"/>
      <c r="I45" s="29"/>
      <c r="J45" s="31"/>
      <c r="K45" s="17"/>
      <c r="L45" s="18"/>
      <c r="M45" s="191"/>
    </row>
    <row r="46" spans="1:13" ht="14.4" x14ac:dyDescent="0.25">
      <c r="A46" s="12" t="str">
        <f t="shared" si="0"/>
        <v/>
      </c>
      <c r="B46" s="13"/>
      <c r="C46" s="14"/>
      <c r="D46" s="15"/>
      <c r="E46" s="19"/>
      <c r="F46" s="16"/>
      <c r="G46" s="19"/>
      <c r="H46" s="13"/>
      <c r="I46" s="29"/>
      <c r="J46" s="31"/>
      <c r="K46" s="17"/>
      <c r="L46" s="18"/>
      <c r="M46" s="191"/>
    </row>
    <row r="47" spans="1:13" ht="14.4" x14ac:dyDescent="0.25">
      <c r="A47" s="12" t="str">
        <f t="shared" si="0"/>
        <v/>
      </c>
      <c r="B47" s="13"/>
      <c r="C47" s="14"/>
      <c r="D47" s="15"/>
      <c r="E47" s="19"/>
      <c r="F47" s="16"/>
      <c r="G47" s="19"/>
      <c r="H47" s="13"/>
      <c r="I47" s="29"/>
      <c r="J47" s="31"/>
      <c r="K47" s="17"/>
      <c r="L47" s="18"/>
      <c r="M47" s="191"/>
    </row>
    <row r="48" spans="1:13" ht="14.4" x14ac:dyDescent="0.25">
      <c r="A48" s="12" t="str">
        <f t="shared" si="0"/>
        <v/>
      </c>
      <c r="B48" s="13"/>
      <c r="C48" s="14"/>
      <c r="D48" s="15"/>
      <c r="E48" s="19"/>
      <c r="F48" s="16"/>
      <c r="G48" s="19"/>
      <c r="H48" s="13"/>
      <c r="I48" s="29"/>
      <c r="J48" s="31"/>
      <c r="K48" s="17"/>
      <c r="L48" s="18"/>
      <c r="M48" s="191"/>
    </row>
    <row r="49" spans="1:13" ht="14.4" x14ac:dyDescent="0.25">
      <c r="A49" s="12" t="str">
        <f t="shared" si="0"/>
        <v/>
      </c>
      <c r="B49" s="13"/>
      <c r="C49" s="14"/>
      <c r="D49" s="15"/>
      <c r="E49" s="19"/>
      <c r="F49" s="16"/>
      <c r="G49" s="19"/>
      <c r="H49" s="13"/>
      <c r="I49" s="29"/>
      <c r="J49" s="31"/>
      <c r="K49" s="17"/>
      <c r="L49" s="18"/>
      <c r="M49" s="191"/>
    </row>
    <row r="50" spans="1:13" ht="14.4" x14ac:dyDescent="0.25">
      <c r="A50" s="12" t="str">
        <f t="shared" si="0"/>
        <v/>
      </c>
      <c r="B50" s="13"/>
      <c r="C50" s="14"/>
      <c r="D50" s="15"/>
      <c r="E50" s="19"/>
      <c r="F50" s="16"/>
      <c r="G50" s="19"/>
      <c r="H50" s="13"/>
      <c r="I50" s="29"/>
      <c r="J50" s="31"/>
      <c r="K50" s="17"/>
      <c r="L50" s="18"/>
      <c r="M50" s="191"/>
    </row>
    <row r="51" spans="1:13" ht="14.4" x14ac:dyDescent="0.25">
      <c r="A51" s="12" t="str">
        <f t="shared" si="0"/>
        <v/>
      </c>
      <c r="B51" s="13"/>
      <c r="C51" s="14"/>
      <c r="D51" s="15"/>
      <c r="E51" s="19"/>
      <c r="F51" s="16"/>
      <c r="G51" s="19"/>
      <c r="H51" s="13"/>
      <c r="I51" s="29"/>
      <c r="J51" s="31"/>
      <c r="K51" s="17"/>
      <c r="L51" s="18"/>
      <c r="M51" s="191"/>
    </row>
    <row r="52" spans="1:13" ht="14.4" x14ac:dyDescent="0.25">
      <c r="A52" s="12" t="str">
        <f t="shared" si="0"/>
        <v/>
      </c>
      <c r="B52" s="13"/>
      <c r="C52" s="14"/>
      <c r="D52" s="15"/>
      <c r="E52" s="19"/>
      <c r="F52" s="16"/>
      <c r="G52" s="19"/>
      <c r="H52" s="13"/>
      <c r="I52" s="29"/>
      <c r="J52" s="31"/>
      <c r="K52" s="17"/>
      <c r="L52" s="18"/>
      <c r="M52" s="191"/>
    </row>
    <row r="53" spans="1:13" ht="14.4" x14ac:dyDescent="0.25">
      <c r="A53" s="12" t="str">
        <f t="shared" si="0"/>
        <v/>
      </c>
      <c r="B53" s="13"/>
      <c r="C53" s="14"/>
      <c r="D53" s="15"/>
      <c r="E53" s="19"/>
      <c r="F53" s="16"/>
      <c r="G53" s="19"/>
      <c r="H53" s="13"/>
      <c r="I53" s="29"/>
      <c r="J53" s="31"/>
      <c r="K53" s="17"/>
      <c r="L53" s="18"/>
      <c r="M53" s="191"/>
    </row>
    <row r="54" spans="1:13" ht="14.4" x14ac:dyDescent="0.25">
      <c r="A54" s="12" t="str">
        <f t="shared" si="0"/>
        <v/>
      </c>
      <c r="B54" s="13"/>
      <c r="C54" s="14"/>
      <c r="D54" s="15"/>
      <c r="E54" s="19"/>
      <c r="F54" s="16"/>
      <c r="G54" s="19"/>
      <c r="H54" s="13"/>
      <c r="I54" s="29"/>
      <c r="J54" s="31"/>
      <c r="K54" s="17"/>
      <c r="L54" s="18"/>
      <c r="M54" s="191"/>
    </row>
    <row r="55" spans="1:13" ht="14.4" x14ac:dyDescent="0.25">
      <c r="A55" s="12" t="str">
        <f t="shared" si="0"/>
        <v/>
      </c>
      <c r="B55" s="13"/>
      <c r="C55" s="14"/>
      <c r="D55" s="15"/>
      <c r="E55" s="19"/>
      <c r="F55" s="16"/>
      <c r="G55" s="19"/>
      <c r="H55" s="13"/>
      <c r="I55" s="29"/>
      <c r="J55" s="31"/>
      <c r="K55" s="17"/>
      <c r="L55" s="18"/>
      <c r="M55" s="191"/>
    </row>
    <row r="56" spans="1:13" ht="14.4" x14ac:dyDescent="0.25">
      <c r="A56" s="12" t="str">
        <f t="shared" si="0"/>
        <v/>
      </c>
      <c r="B56" s="13"/>
      <c r="C56" s="14"/>
      <c r="D56" s="15"/>
      <c r="E56" s="19"/>
      <c r="F56" s="16"/>
      <c r="G56" s="19"/>
      <c r="H56" s="13"/>
      <c r="I56" s="29"/>
      <c r="J56" s="31"/>
      <c r="K56" s="17"/>
      <c r="L56" s="18"/>
      <c r="M56" s="191"/>
    </row>
    <row r="57" spans="1:13" ht="14.4" x14ac:dyDescent="0.25">
      <c r="A57" s="12" t="str">
        <f t="shared" si="0"/>
        <v/>
      </c>
      <c r="B57" s="13"/>
      <c r="C57" s="14"/>
      <c r="D57" s="15"/>
      <c r="E57" s="19"/>
      <c r="F57" s="16"/>
      <c r="G57" s="19"/>
      <c r="H57" s="13"/>
      <c r="I57" s="29"/>
      <c r="J57" s="31"/>
      <c r="K57" s="17"/>
      <c r="L57" s="18"/>
      <c r="M57" s="191"/>
    </row>
    <row r="58" spans="1:13" ht="14.4" x14ac:dyDescent="0.25">
      <c r="A58" s="12" t="str">
        <f t="shared" si="0"/>
        <v/>
      </c>
      <c r="B58" s="13"/>
      <c r="C58" s="14"/>
      <c r="D58" s="15"/>
      <c r="E58" s="19"/>
      <c r="F58" s="16"/>
      <c r="G58" s="19"/>
      <c r="H58" s="13"/>
      <c r="I58" s="29"/>
      <c r="J58" s="31"/>
      <c r="K58" s="17"/>
      <c r="L58" s="18"/>
      <c r="M58" s="191"/>
    </row>
    <row r="59" spans="1:13" ht="14.4" x14ac:dyDescent="0.25">
      <c r="A59" s="12" t="str">
        <f t="shared" si="0"/>
        <v/>
      </c>
      <c r="B59" s="13"/>
      <c r="C59" s="14"/>
      <c r="D59" s="15"/>
      <c r="E59" s="19"/>
      <c r="F59" s="16"/>
      <c r="G59" s="19"/>
      <c r="H59" s="13"/>
      <c r="I59" s="29"/>
      <c r="J59" s="31"/>
      <c r="K59" s="17"/>
      <c r="L59" s="18"/>
      <c r="M59" s="191"/>
    </row>
    <row r="60" spans="1:13" ht="14.4" x14ac:dyDescent="0.25">
      <c r="A60" s="12" t="str">
        <f t="shared" si="0"/>
        <v/>
      </c>
      <c r="B60" s="13"/>
      <c r="C60" s="14"/>
      <c r="D60" s="15"/>
      <c r="E60" s="19"/>
      <c r="F60" s="16"/>
      <c r="G60" s="19"/>
      <c r="H60" s="13"/>
      <c r="I60" s="29"/>
      <c r="J60" s="31"/>
      <c r="K60" s="17"/>
      <c r="L60" s="18"/>
      <c r="M60" s="191"/>
    </row>
    <row r="61" spans="1:13" ht="14.4" x14ac:dyDescent="0.25">
      <c r="A61" s="12" t="str">
        <f t="shared" si="0"/>
        <v/>
      </c>
      <c r="B61" s="13"/>
      <c r="C61" s="14"/>
      <c r="D61" s="15"/>
      <c r="E61" s="19"/>
      <c r="F61" s="16"/>
      <c r="G61" s="19"/>
      <c r="H61" s="13"/>
      <c r="I61" s="29"/>
      <c r="J61" s="31"/>
      <c r="K61" s="17"/>
      <c r="L61" s="18"/>
      <c r="M61" s="191"/>
    </row>
    <row r="62" spans="1:13" ht="14.4" x14ac:dyDescent="0.25">
      <c r="A62" s="12" t="str">
        <f t="shared" si="0"/>
        <v/>
      </c>
      <c r="B62" s="13"/>
      <c r="C62" s="14"/>
      <c r="D62" s="15"/>
      <c r="E62" s="19"/>
      <c r="F62" s="16"/>
      <c r="G62" s="19"/>
      <c r="H62" s="13"/>
      <c r="I62" s="29"/>
      <c r="J62" s="31"/>
      <c r="K62" s="17"/>
      <c r="L62" s="18"/>
      <c r="M62" s="191"/>
    </row>
    <row r="63" spans="1:13" ht="14.4" x14ac:dyDescent="0.25">
      <c r="A63" s="12"/>
      <c r="B63" s="13"/>
      <c r="C63" s="14"/>
      <c r="D63" s="15"/>
      <c r="E63" s="19"/>
      <c r="F63" s="16"/>
      <c r="G63" s="19"/>
      <c r="H63" s="13"/>
      <c r="I63" s="29"/>
      <c r="J63" s="31"/>
      <c r="K63" s="17"/>
      <c r="L63" s="18"/>
      <c r="M63" s="191"/>
    </row>
    <row r="64" spans="1:13" ht="14.4" x14ac:dyDescent="0.25">
      <c r="A64" s="12"/>
      <c r="B64" s="13"/>
      <c r="C64" s="14"/>
      <c r="D64" s="15"/>
      <c r="E64" s="19"/>
      <c r="F64" s="16"/>
      <c r="G64" s="19"/>
      <c r="H64" s="13"/>
      <c r="I64" s="29"/>
      <c r="J64" s="31"/>
      <c r="K64" s="17"/>
      <c r="L64" s="18"/>
      <c r="M64" s="191"/>
    </row>
    <row r="65" spans="1:13" ht="14.4" x14ac:dyDescent="0.25">
      <c r="A65" s="12"/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/>
      <c r="M65" s="191"/>
    </row>
    <row r="66" spans="1:13" ht="14.4" x14ac:dyDescent="0.25">
      <c r="A66" s="12"/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/>
      <c r="M66" s="191"/>
    </row>
    <row r="67" spans="1:13" ht="14.4" x14ac:dyDescent="0.25">
      <c r="A67" s="12"/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/>
      <c r="M67" s="191"/>
    </row>
    <row r="68" spans="1:13" ht="14.4" x14ac:dyDescent="0.25">
      <c r="A68" s="12"/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/>
      <c r="M68" s="191"/>
    </row>
    <row r="69" spans="1:13" ht="14.4" x14ac:dyDescent="0.25">
      <c r="A69" s="12"/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/>
      <c r="M69" s="191"/>
    </row>
    <row r="70" spans="1:13" ht="14.4" x14ac:dyDescent="0.25">
      <c r="A70" s="12"/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/>
      <c r="M70" s="191"/>
    </row>
    <row r="71" spans="1:13" ht="14.4" x14ac:dyDescent="0.25">
      <c r="A71" s="12"/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/>
      <c r="M71" s="191"/>
    </row>
    <row r="72" spans="1:13" ht="14.4" x14ac:dyDescent="0.25">
      <c r="A72" s="12"/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/>
      <c r="M72" s="191"/>
    </row>
    <row r="73" spans="1:13" ht="14.4" x14ac:dyDescent="0.25">
      <c r="A73" s="12"/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/>
      <c r="M73" s="191"/>
    </row>
    <row r="74" spans="1:13" ht="14.4" x14ac:dyDescent="0.25">
      <c r="A74" s="12"/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/>
      <c r="M74" s="191"/>
    </row>
    <row r="75" spans="1:13" ht="14.4" x14ac:dyDescent="0.25">
      <c r="A75" s="12"/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/>
      <c r="M75" s="191"/>
    </row>
    <row r="76" spans="1:13" ht="14.4" x14ac:dyDescent="0.25">
      <c r="A76" s="12"/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/>
      <c r="M76" s="191"/>
    </row>
    <row r="77" spans="1:13" ht="14.4" x14ac:dyDescent="0.25">
      <c r="A77" s="12"/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/>
      <c r="M77" s="191"/>
    </row>
    <row r="78" spans="1:13" ht="14.4" x14ac:dyDescent="0.25">
      <c r="A78" s="12"/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/>
      <c r="M78" s="191"/>
    </row>
    <row r="79" spans="1:13" ht="14.4" x14ac:dyDescent="0.25">
      <c r="A79" s="12"/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/>
      <c r="M79" s="191"/>
    </row>
    <row r="80" spans="1:13" ht="14.4" x14ac:dyDescent="0.25">
      <c r="A80" s="12"/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/>
      <c r="M80" s="191"/>
    </row>
    <row r="81" spans="1:13" ht="14.4" x14ac:dyDescent="0.25">
      <c r="A81" s="12"/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/>
      <c r="M81" s="191"/>
    </row>
    <row r="82" spans="1:13" ht="14.4" x14ac:dyDescent="0.25">
      <c r="A82" s="12"/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/>
      <c r="M82" s="191"/>
    </row>
    <row r="83" spans="1:13" ht="14.4" x14ac:dyDescent="0.25">
      <c r="A83" s="12"/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/>
      <c r="M83" s="191"/>
    </row>
    <row r="84" spans="1:13" ht="14.4" x14ac:dyDescent="0.25">
      <c r="A84" s="12"/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/>
      <c r="M84" s="191"/>
    </row>
    <row r="85" spans="1:13" ht="14.4" x14ac:dyDescent="0.25">
      <c r="A85" s="12"/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/>
      <c r="M85" s="191"/>
    </row>
    <row r="86" spans="1:13" ht="14.4" x14ac:dyDescent="0.25">
      <c r="A86" s="12"/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/>
      <c r="M86" s="191"/>
    </row>
    <row r="87" spans="1:13" ht="14.4" x14ac:dyDescent="0.25">
      <c r="A87" s="12"/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/>
      <c r="M87" s="191"/>
    </row>
    <row r="88" spans="1:13" ht="14.4" x14ac:dyDescent="0.25">
      <c r="A88" s="12"/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/>
      <c r="M88" s="191"/>
    </row>
    <row r="89" spans="1:13" ht="14.4" x14ac:dyDescent="0.25">
      <c r="A89" s="12"/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/>
      <c r="M89" s="191"/>
    </row>
    <row r="90" spans="1:13" ht="14.4" x14ac:dyDescent="0.25">
      <c r="A90" s="12"/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/>
      <c r="M90" s="191"/>
    </row>
    <row r="91" spans="1:13" ht="14.4" x14ac:dyDescent="0.25">
      <c r="A91" s="12"/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/>
      <c r="M91" s="191"/>
    </row>
    <row r="92" spans="1:13" ht="14.4" x14ac:dyDescent="0.25">
      <c r="A92" s="12"/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/>
      <c r="M92" s="191"/>
    </row>
    <row r="93" spans="1:13" ht="14.4" x14ac:dyDescent="0.25">
      <c r="A93" s="12"/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/>
      <c r="M93" s="191"/>
    </row>
    <row r="94" spans="1:13" ht="14.4" x14ac:dyDescent="0.25">
      <c r="A94" s="12"/>
      <c r="B94" s="13"/>
      <c r="C94" s="14"/>
      <c r="D94" s="15"/>
      <c r="E94" s="19"/>
      <c r="F94" s="16"/>
      <c r="G94" s="19"/>
      <c r="H94" s="13"/>
      <c r="I94" s="29"/>
      <c r="J94" s="31"/>
      <c r="K94" s="17"/>
      <c r="L94" s="18"/>
      <c r="M94" s="191"/>
    </row>
    <row r="95" spans="1:13" ht="14.4" x14ac:dyDescent="0.25">
      <c r="A95" s="12"/>
      <c r="B95" s="13"/>
      <c r="C95" s="14"/>
      <c r="D95" s="15"/>
      <c r="E95" s="19"/>
      <c r="F95" s="16"/>
      <c r="G95" s="19"/>
      <c r="H95" s="13"/>
      <c r="I95" s="29"/>
      <c r="J95" s="31"/>
      <c r="K95" s="17"/>
      <c r="L95" s="18"/>
      <c r="M95" s="191"/>
    </row>
    <row r="96" spans="1:13" ht="14.4" x14ac:dyDescent="0.25">
      <c r="A96" s="12"/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/>
      <c r="M96" s="191"/>
    </row>
    <row r="97" spans="1:13" ht="14.4" x14ac:dyDescent="0.25">
      <c r="A97" s="12"/>
      <c r="B97" s="13"/>
      <c r="C97" s="14"/>
      <c r="D97" s="15"/>
      <c r="E97" s="19"/>
      <c r="F97" s="16"/>
      <c r="G97" s="19"/>
      <c r="H97" s="13"/>
      <c r="I97" s="29"/>
      <c r="J97" s="31"/>
      <c r="K97" s="17"/>
      <c r="L97" s="18"/>
      <c r="M97" s="191"/>
    </row>
    <row r="98" spans="1:13" ht="15" thickBot="1" x14ac:dyDescent="0.3">
      <c r="A98" s="167"/>
      <c r="B98" s="20"/>
      <c r="C98" s="21"/>
      <c r="D98" s="22"/>
      <c r="E98" s="23"/>
      <c r="F98" s="24"/>
      <c r="G98" s="23"/>
      <c r="H98" s="20"/>
      <c r="I98" s="30"/>
      <c r="J98" s="56"/>
      <c r="K98" s="25"/>
      <c r="L98" s="26"/>
      <c r="M98" s="192"/>
    </row>
  </sheetData>
  <autoFilter ref="A3:M62" xr:uid="{2393F3AC-F63D-4311-A2B4-3BF1E29D6C99}">
    <filterColumn colId="6" showButton="0"/>
    <filterColumn colId="7" showButton="0"/>
    <filterColumn colId="8" showButton="0"/>
    <sortState xmlns:xlrd2="http://schemas.microsoft.com/office/spreadsheetml/2017/richdata2" ref="A8:M98">
      <sortCondition ref="B3:B62"/>
    </sortState>
  </autoFilter>
  <mergeCells count="18"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1:D5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FAD42-32FC-444E-AC3E-DCF096E04B59}">
  <sheetPr>
    <tabColor theme="0" tint="-0.34998626667073579"/>
    <pageSetUpPr fitToPage="1"/>
  </sheetPr>
  <dimension ref="A1:Z167"/>
  <sheetViews>
    <sheetView showZeros="0" zoomScaleNormal="100" zoomScaleSheetLayoutView="90" workbookViewId="0">
      <pane xSplit="9" ySplit="5" topLeftCell="J6" activePane="bottomRight" state="frozen"/>
      <selection pane="topRight" activeCell="I1" sqref="I1"/>
      <selection pane="bottomLeft" activeCell="A6" sqref="A6"/>
      <selection pane="bottomRight" activeCell="B19" sqref="B19:E19"/>
    </sheetView>
  </sheetViews>
  <sheetFormatPr defaultColWidth="14.44140625" defaultRowHeight="13.8" x14ac:dyDescent="0.25"/>
  <cols>
    <col min="1" max="1" width="3.6640625" style="4" bestFit="1" customWidth="1"/>
    <col min="2" max="2" width="22.109375" style="5" bestFit="1" customWidth="1"/>
    <col min="3" max="3" width="26.33203125" style="5" bestFit="1" customWidth="1"/>
    <col min="4" max="4" width="26.33203125" style="5" customWidth="1"/>
    <col min="5" max="5" width="17.44140625" style="5" bestFit="1" customWidth="1"/>
    <col min="6" max="6" width="12.88671875" style="4" bestFit="1" customWidth="1"/>
    <col min="7" max="7" width="4" style="4" bestFit="1" customWidth="1"/>
    <col min="8" max="8" width="6.5546875" style="4" bestFit="1" customWidth="1"/>
    <col min="9" max="9" width="6.44140625" style="6" bestFit="1" customWidth="1"/>
    <col min="10" max="10" width="7.88671875" style="2" bestFit="1" customWidth="1"/>
    <col min="11" max="12" width="8.109375" style="2" customWidth="1"/>
    <col min="13" max="13" width="8.109375" style="2" bestFit="1" customWidth="1"/>
    <col min="14" max="15" width="8.5546875" style="2" bestFit="1" customWidth="1"/>
    <col min="16" max="16" width="7.88671875" style="2" bestFit="1" customWidth="1"/>
    <col min="17" max="17" width="8.6640625" style="2" bestFit="1" customWidth="1"/>
    <col min="18" max="18" width="8.44140625" style="2" bestFit="1" customWidth="1"/>
    <col min="19" max="19" width="8.6640625" style="2" bestFit="1" customWidth="1"/>
    <col min="20" max="20" width="9.109375" style="4" customWidth="1"/>
    <col min="21" max="21" width="9.6640625" style="4" customWidth="1"/>
    <col min="22" max="22" width="11.33203125" style="4" customWidth="1"/>
    <col min="23" max="23" width="10" style="4" customWidth="1"/>
    <col min="24" max="16384" width="14.44140625" style="4"/>
  </cols>
  <sheetData>
    <row r="1" spans="1:26" s="3" customFormat="1" ht="12.75" customHeight="1" x14ac:dyDescent="0.25">
      <c r="A1" s="374" t="s">
        <v>103</v>
      </c>
      <c r="B1" s="384" t="s">
        <v>77</v>
      </c>
      <c r="C1" s="384" t="s">
        <v>81</v>
      </c>
      <c r="D1" s="384" t="s">
        <v>124</v>
      </c>
      <c r="E1" s="384" t="s">
        <v>0</v>
      </c>
      <c r="F1" s="384" t="s">
        <v>1</v>
      </c>
      <c r="G1" s="379" t="s">
        <v>70</v>
      </c>
      <c r="H1" s="376" t="s">
        <v>68</v>
      </c>
      <c r="I1" s="378" t="s">
        <v>3</v>
      </c>
      <c r="J1" s="380" t="s">
        <v>21</v>
      </c>
      <c r="K1" s="375" t="s">
        <v>352</v>
      </c>
      <c r="L1" s="375" t="s">
        <v>349</v>
      </c>
      <c r="M1" s="375" t="s">
        <v>350</v>
      </c>
      <c r="N1" s="375" t="s">
        <v>351</v>
      </c>
      <c r="O1" s="375" t="s">
        <v>353</v>
      </c>
      <c r="P1" s="375" t="s">
        <v>354</v>
      </c>
      <c r="Q1" s="375" t="s">
        <v>100</v>
      </c>
      <c r="R1" s="375" t="s">
        <v>355</v>
      </c>
      <c r="S1" s="375"/>
      <c r="T1" s="375"/>
      <c r="U1" s="375"/>
      <c r="V1" s="375"/>
      <c r="W1" s="375"/>
      <c r="X1" s="375"/>
      <c r="Y1" s="385"/>
      <c r="Z1" s="114"/>
    </row>
    <row r="2" spans="1:26" s="3" customFormat="1" ht="12.75" customHeight="1" x14ac:dyDescent="0.25">
      <c r="A2" s="374"/>
      <c r="B2" s="383"/>
      <c r="C2" s="383"/>
      <c r="D2" s="383"/>
      <c r="E2" s="383"/>
      <c r="F2" s="383"/>
      <c r="G2" s="379"/>
      <c r="H2" s="377"/>
      <c r="I2" s="379"/>
      <c r="J2" s="381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86"/>
      <c r="Z2" s="114"/>
    </row>
    <row r="3" spans="1:26" s="3" customFormat="1" ht="12.75" customHeight="1" x14ac:dyDescent="0.25">
      <c r="A3" s="374"/>
      <c r="B3" s="383" t="s">
        <v>4</v>
      </c>
      <c r="C3" s="383" t="s">
        <v>5</v>
      </c>
      <c r="D3" s="383" t="s">
        <v>126</v>
      </c>
      <c r="E3" s="383" t="s">
        <v>123</v>
      </c>
      <c r="F3" s="383" t="s">
        <v>6</v>
      </c>
      <c r="G3" s="379" t="s">
        <v>2</v>
      </c>
      <c r="H3" s="377" t="s">
        <v>69</v>
      </c>
      <c r="I3" s="379" t="s">
        <v>7</v>
      </c>
      <c r="J3" s="381" t="s">
        <v>20</v>
      </c>
      <c r="K3" s="382">
        <v>45361</v>
      </c>
      <c r="L3" s="382">
        <v>45424</v>
      </c>
      <c r="M3" s="382">
        <v>45466</v>
      </c>
      <c r="N3" s="382">
        <v>45501</v>
      </c>
      <c r="O3" s="382">
        <v>45550</v>
      </c>
      <c r="P3" s="382">
        <v>45564</v>
      </c>
      <c r="Q3" s="382">
        <v>45570</v>
      </c>
      <c r="R3" s="382">
        <v>45599</v>
      </c>
      <c r="S3" s="382"/>
      <c r="T3" s="382"/>
      <c r="U3" s="382"/>
      <c r="V3" s="382"/>
      <c r="W3" s="387"/>
      <c r="X3" s="382"/>
      <c r="Y3" s="388"/>
      <c r="Z3" s="114"/>
    </row>
    <row r="4" spans="1:26" s="2" customFormat="1" ht="12.75" customHeight="1" x14ac:dyDescent="0.25">
      <c r="A4" s="374"/>
      <c r="B4" s="383" t="s">
        <v>4</v>
      </c>
      <c r="C4" s="383"/>
      <c r="D4" s="383"/>
      <c r="E4" s="383"/>
      <c r="F4" s="383"/>
      <c r="G4" s="379"/>
      <c r="H4" s="377"/>
      <c r="I4" s="379"/>
      <c r="J4" s="381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7"/>
      <c r="X4" s="382"/>
      <c r="Y4" s="388"/>
      <c r="Z4" s="115"/>
    </row>
    <row r="5" spans="1:26" s="2" customFormat="1" ht="16.2" thickBot="1" x14ac:dyDescent="0.3">
      <c r="A5" s="374"/>
      <c r="B5" s="134" t="s">
        <v>71</v>
      </c>
      <c r="C5" s="134" t="s">
        <v>72</v>
      </c>
      <c r="D5" s="134"/>
      <c r="E5" s="134"/>
      <c r="F5" s="323" t="s">
        <v>6</v>
      </c>
      <c r="G5" s="135" t="s">
        <v>2</v>
      </c>
      <c r="H5" s="136" t="s">
        <v>28</v>
      </c>
      <c r="I5" s="137" t="s">
        <v>7</v>
      </c>
      <c r="J5" s="138" t="s">
        <v>8</v>
      </c>
      <c r="K5" s="289" t="s">
        <v>79</v>
      </c>
      <c r="L5" s="289" t="s">
        <v>79</v>
      </c>
      <c r="M5" s="289" t="s">
        <v>79</v>
      </c>
      <c r="N5" s="289" t="s">
        <v>79</v>
      </c>
      <c r="O5" s="289" t="s">
        <v>79</v>
      </c>
      <c r="P5" s="290">
        <v>80</v>
      </c>
      <c r="Q5" s="289" t="s">
        <v>79</v>
      </c>
      <c r="R5" s="289" t="s">
        <v>79</v>
      </c>
      <c r="S5" s="289" t="s">
        <v>79</v>
      </c>
      <c r="T5" s="291">
        <v>80</v>
      </c>
      <c r="U5" s="291">
        <v>80</v>
      </c>
      <c r="V5" s="291">
        <v>80</v>
      </c>
      <c r="W5" s="291">
        <v>80</v>
      </c>
      <c r="X5" s="291">
        <v>80</v>
      </c>
      <c r="Y5" s="285">
        <v>80</v>
      </c>
      <c r="Z5" s="115"/>
    </row>
    <row r="6" spans="1:26" s="3" customFormat="1" x14ac:dyDescent="0.25">
      <c r="A6" s="374"/>
      <c r="B6" s="120" t="s">
        <v>407</v>
      </c>
      <c r="C6" s="125" t="s">
        <v>412</v>
      </c>
      <c r="D6" s="125" t="s">
        <v>219</v>
      </c>
      <c r="E6" s="125" t="s">
        <v>220</v>
      </c>
      <c r="F6" s="126">
        <v>45366</v>
      </c>
      <c r="G6" s="127">
        <v>17</v>
      </c>
      <c r="H6" s="122">
        <f t="shared" ref="H6:H37" si="0">COUNTIF(K6:Y6,"&gt;0")</f>
        <v>0</v>
      </c>
      <c r="I6" s="123">
        <f t="shared" ref="I6:I37" si="1">SUM(K6:Y6)</f>
        <v>0</v>
      </c>
      <c r="J6" s="124">
        <f t="shared" ref="J6:J26" si="2">RANK(I6,$I$6:$I$87)</f>
        <v>10</v>
      </c>
      <c r="K6" s="286">
        <f>_xlfn.IFNA(VLOOKUP(CONCATENATE($K$5,$B6,$C6),MOR!$A$6:$M$250,13,FALSE),0)</f>
        <v>0</v>
      </c>
      <c r="L6" s="286">
        <f>_xlfn.IFNA(VLOOKUP(CONCATENATE($L$5,$B6,$C6),'PM1'!$A$6:$M$250,13,FALSE),0)</f>
        <v>0</v>
      </c>
      <c r="M6" s="286">
        <f>_xlfn.IFNA(VLOOKUP(CONCATENATE($M$5,$B6,$C6),'BAL1'!$A$6:$M$250,13,FALSE),0)</f>
        <v>0</v>
      </c>
      <c r="N6" s="286">
        <f>_xlfn.IFNA(VLOOKUP(CONCATENATE($N$5,$B6,$C6),'PM2'!$A$6:$M$250,13,FALSE),0)</f>
        <v>0</v>
      </c>
      <c r="O6" s="286">
        <f>_xlfn.IFNA(VLOOKUP(CONCATENATE($O$5,$B6,$C6),'PM3'!$A$6:$M$250,13,FALSE),0)</f>
        <v>0</v>
      </c>
      <c r="P6" s="286">
        <f>_xlfn.IFNA(VLOOKUP(CONCATENATE($P$5,$B6,$C6),LOG!$A$6:$M$250,13,FALSE),0)</f>
        <v>0</v>
      </c>
      <c r="Q6" s="286">
        <f>_xlfn.IFNA(VLOOKUP(CONCATENATE($Q$5,$B6,$C6),'SER1'!$A$6:$M$163,13,FALSE),0)</f>
        <v>0</v>
      </c>
      <c r="R6" s="286">
        <f>_xlfn.IFNA(VLOOKUP(CONCATENATE($R$5,$B6,$C6),SC!$A$6:$M$250,13,FALSE),0)</f>
        <v>0</v>
      </c>
      <c r="S6" s="286"/>
      <c r="T6" s="287"/>
      <c r="U6" s="288"/>
      <c r="V6" s="288"/>
      <c r="W6" s="288"/>
      <c r="X6" s="288"/>
      <c r="Y6" s="203"/>
      <c r="Z6" s="114"/>
    </row>
    <row r="7" spans="1:26" s="3" customFormat="1" x14ac:dyDescent="0.25">
      <c r="A7" s="374"/>
      <c r="B7" s="120" t="s">
        <v>221</v>
      </c>
      <c r="C7" s="125" t="s">
        <v>222</v>
      </c>
      <c r="D7" s="125" t="s">
        <v>223</v>
      </c>
      <c r="E7" s="125" t="s">
        <v>192</v>
      </c>
      <c r="F7" s="126">
        <v>45379</v>
      </c>
      <c r="G7" s="127">
        <v>16</v>
      </c>
      <c r="H7" s="122">
        <f t="shared" si="0"/>
        <v>0</v>
      </c>
      <c r="I7" s="123">
        <f t="shared" si="1"/>
        <v>0</v>
      </c>
      <c r="J7" s="124">
        <f t="shared" si="2"/>
        <v>10</v>
      </c>
      <c r="K7" s="139"/>
      <c r="L7" s="286">
        <f>_xlfn.IFNA(VLOOKUP(CONCATENATE($L$5,$B7,$C7),'PM1'!$A$6:$M$250,13,FALSE),0)</f>
        <v>0</v>
      </c>
      <c r="M7" s="286">
        <f>_xlfn.IFNA(VLOOKUP(CONCATENATE($M$5,$B7,$C7),'BAL1'!$A$6:$M$250,13,FALSE),0)</f>
        <v>0</v>
      </c>
      <c r="N7" s="286">
        <f>_xlfn.IFNA(VLOOKUP(CONCATENATE($N$5,$B7,$C7),'PM2'!$A$6:$M$250,13,FALSE),0)</f>
        <v>0</v>
      </c>
      <c r="O7" s="286">
        <f>_xlfn.IFNA(VLOOKUP(CONCATENATE($O$5,$B7,$C7),'PM3'!$A$6:$M$250,13,FALSE),0)</f>
        <v>0</v>
      </c>
      <c r="P7" s="286">
        <f>_xlfn.IFNA(VLOOKUP(CONCATENATE($P$5,$B7,$C7),LOG!$A$6:$M$250,13,FALSE),0)</f>
        <v>0</v>
      </c>
      <c r="Q7" s="286">
        <f>_xlfn.IFNA(VLOOKUP(CONCATENATE($Q$5,$B7,$C7),'SER1'!$A$6:$M$163,13,FALSE),0)</f>
        <v>0</v>
      </c>
      <c r="R7" s="286">
        <f>_xlfn.IFNA(VLOOKUP(CONCATENATE($R$5,$B7,$C7),SC!$A$6:$M$250,13,FALSE),0)</f>
        <v>0</v>
      </c>
      <c r="S7" s="139"/>
      <c r="T7" s="221"/>
      <c r="U7" s="203"/>
      <c r="V7" s="203"/>
      <c r="W7" s="203"/>
      <c r="X7" s="203"/>
      <c r="Y7" s="203"/>
      <c r="Z7" s="114"/>
    </row>
    <row r="8" spans="1:26" s="3" customFormat="1" x14ac:dyDescent="0.25">
      <c r="A8" s="374"/>
      <c r="B8" s="120" t="s">
        <v>224</v>
      </c>
      <c r="C8" s="125" t="s">
        <v>225</v>
      </c>
      <c r="D8" s="125"/>
      <c r="E8" s="125" t="s">
        <v>130</v>
      </c>
      <c r="F8" s="126">
        <v>45385</v>
      </c>
      <c r="G8" s="127">
        <v>24</v>
      </c>
      <c r="H8" s="122">
        <f t="shared" si="0"/>
        <v>0</v>
      </c>
      <c r="I8" s="123">
        <f t="shared" si="1"/>
        <v>0</v>
      </c>
      <c r="J8" s="124">
        <f t="shared" si="2"/>
        <v>10</v>
      </c>
      <c r="K8" s="139"/>
      <c r="L8" s="286">
        <f>_xlfn.IFNA(VLOOKUP(CONCATENATE($L$5,$B8,$C8),'PM1'!$A$6:$M$250,13,FALSE),0)</f>
        <v>0</v>
      </c>
      <c r="M8" s="286">
        <f>_xlfn.IFNA(VLOOKUP(CONCATENATE($M$5,$B8,$C8),'BAL1'!$A$6:$M$250,13,FALSE),0)</f>
        <v>0</v>
      </c>
      <c r="N8" s="286">
        <f>_xlfn.IFNA(VLOOKUP(CONCATENATE($N$5,$B8,$C8),'PM2'!$A$6:$M$250,13,FALSE),0)</f>
        <v>0</v>
      </c>
      <c r="O8" s="286">
        <f>_xlfn.IFNA(VLOOKUP(CONCATENATE($O$5,$B8,$C8),'PM3'!$A$6:$M$250,13,FALSE),0)</f>
        <v>0</v>
      </c>
      <c r="P8" s="286">
        <f>_xlfn.IFNA(VLOOKUP(CONCATENATE($P$5,$B8,$C8),LOG!$A$6:$M$250,13,FALSE),0)</f>
        <v>0</v>
      </c>
      <c r="Q8" s="286">
        <f>_xlfn.IFNA(VLOOKUP(CONCATENATE($Q$5,$B8,$C8),'SER1'!$A$6:$M$163,13,FALSE),0)</f>
        <v>0</v>
      </c>
      <c r="R8" s="286">
        <f>_xlfn.IFNA(VLOOKUP(CONCATENATE($R$5,$B8,$C8),SC!$A$6:$M$250,13,FALSE),0)</f>
        <v>0</v>
      </c>
      <c r="S8" s="139"/>
      <c r="T8" s="221"/>
      <c r="U8" s="203"/>
      <c r="V8" s="203"/>
      <c r="W8" s="203"/>
      <c r="X8" s="203"/>
      <c r="Y8" s="203"/>
      <c r="Z8" s="114"/>
    </row>
    <row r="9" spans="1:26" s="3" customFormat="1" x14ac:dyDescent="0.25">
      <c r="A9" s="374"/>
      <c r="B9" s="120" t="s">
        <v>212</v>
      </c>
      <c r="C9" s="125" t="s">
        <v>213</v>
      </c>
      <c r="D9" s="125"/>
      <c r="E9" s="125" t="s">
        <v>214</v>
      </c>
      <c r="F9" s="126">
        <v>45393</v>
      </c>
      <c r="G9" s="127">
        <v>14</v>
      </c>
      <c r="H9" s="122">
        <f t="shared" si="0"/>
        <v>0</v>
      </c>
      <c r="I9" s="123">
        <f t="shared" si="1"/>
        <v>0</v>
      </c>
      <c r="J9" s="124">
        <f t="shared" si="2"/>
        <v>10</v>
      </c>
      <c r="K9" s="139"/>
      <c r="L9" s="286">
        <f>_xlfn.IFNA(VLOOKUP(CONCATENATE($L$5,$B9,$C9),'PM1'!$A$6:$M$250,13,FALSE),0)</f>
        <v>0</v>
      </c>
      <c r="M9" s="286">
        <f>_xlfn.IFNA(VLOOKUP(CONCATENATE($M$5,$B9,$C9),'BAL1'!$A$6:$M$250,13,FALSE),0)</f>
        <v>0</v>
      </c>
      <c r="N9" s="286">
        <f>_xlfn.IFNA(VLOOKUP(CONCATENATE($N$5,$B9,$C9),'PM2'!$A$6:$M$250,13,FALSE),0)</f>
        <v>0</v>
      </c>
      <c r="O9" s="286">
        <f>_xlfn.IFNA(VLOOKUP(CONCATENATE($O$5,$B9,$C9),'PM3'!$A$6:$M$250,13,FALSE),0)</f>
        <v>0</v>
      </c>
      <c r="P9" s="286">
        <f>_xlfn.IFNA(VLOOKUP(CONCATENATE($P$5,$B9,$C9),LOG!$A$6:$M$250,13,FALSE),0)</f>
        <v>0</v>
      </c>
      <c r="Q9" s="286">
        <f>_xlfn.IFNA(VLOOKUP(CONCATENATE($Q$5,$B9,$C9),'SER1'!$A$6:$M$163,13,FALSE),0)</f>
        <v>0</v>
      </c>
      <c r="R9" s="286">
        <f>_xlfn.IFNA(VLOOKUP(CONCATENATE($R$5,$B9,$C9),SC!$A$6:$M$250,13,FALSE),0)</f>
        <v>0</v>
      </c>
      <c r="S9" s="139"/>
      <c r="T9" s="221"/>
      <c r="U9" s="203"/>
      <c r="V9" s="203"/>
      <c r="W9" s="203"/>
      <c r="X9" s="203"/>
      <c r="Y9" s="203"/>
      <c r="Z9" s="114"/>
    </row>
    <row r="10" spans="1:26" s="3" customFormat="1" x14ac:dyDescent="0.25">
      <c r="A10" s="374"/>
      <c r="B10" s="120" t="s">
        <v>215</v>
      </c>
      <c r="C10" s="125" t="s">
        <v>216</v>
      </c>
      <c r="D10" s="125"/>
      <c r="E10" s="125" t="s">
        <v>156</v>
      </c>
      <c r="F10" s="126">
        <v>45399</v>
      </c>
      <c r="G10" s="127">
        <v>13</v>
      </c>
      <c r="H10" s="122">
        <f t="shared" si="0"/>
        <v>0</v>
      </c>
      <c r="I10" s="123">
        <f t="shared" si="1"/>
        <v>0</v>
      </c>
      <c r="J10" s="124">
        <f t="shared" si="2"/>
        <v>10</v>
      </c>
      <c r="K10" s="139"/>
      <c r="L10" s="286">
        <f>_xlfn.IFNA(VLOOKUP(CONCATENATE($L$5,$B10,$C10),'PM1'!$A$6:$M$250,13,FALSE),0)</f>
        <v>0</v>
      </c>
      <c r="M10" s="286">
        <f>_xlfn.IFNA(VLOOKUP(CONCATENATE($M$5,$B10,$C10),'BAL1'!$A$6:$M$250,13,FALSE),0)</f>
        <v>0</v>
      </c>
      <c r="N10" s="286">
        <f>_xlfn.IFNA(VLOOKUP(CONCATENATE($N$5,$B10,$C10),'PM2'!$A$6:$M$250,13,FALSE),0)</f>
        <v>0</v>
      </c>
      <c r="O10" s="286">
        <f>_xlfn.IFNA(VLOOKUP(CONCATENATE($O$5,$B10,$C10),'PM3'!$A$6:$M$250,13,FALSE),0)</f>
        <v>0</v>
      </c>
      <c r="P10" s="286">
        <f>_xlfn.IFNA(VLOOKUP(CONCATENATE($P$5,$B10,$C10),LOG!$A$6:$M$250,13,FALSE),0)</f>
        <v>0</v>
      </c>
      <c r="Q10" s="286">
        <f>_xlfn.IFNA(VLOOKUP(CONCATENATE($Q$5,$B10,$C10),'SER1'!$A$6:$M$163,13,FALSE),0)</f>
        <v>0</v>
      </c>
      <c r="R10" s="286">
        <f>_xlfn.IFNA(VLOOKUP(CONCATENATE($R$5,$B10,$C10),SC!$A$6:$M$250,13,FALSE),0)</f>
        <v>0</v>
      </c>
      <c r="S10" s="139"/>
      <c r="T10" s="221"/>
      <c r="U10" s="203"/>
      <c r="V10" s="203"/>
      <c r="W10" s="203"/>
      <c r="X10" s="203"/>
      <c r="Y10" s="203"/>
      <c r="Z10" s="114"/>
    </row>
    <row r="11" spans="1:26" s="3" customFormat="1" x14ac:dyDescent="0.25">
      <c r="A11" s="374"/>
      <c r="B11" s="120" t="s">
        <v>226</v>
      </c>
      <c r="C11" s="125" t="s">
        <v>227</v>
      </c>
      <c r="D11" s="125" t="s">
        <v>228</v>
      </c>
      <c r="E11" s="125" t="s">
        <v>156</v>
      </c>
      <c r="F11" s="126">
        <v>45399</v>
      </c>
      <c r="G11" s="127">
        <v>15</v>
      </c>
      <c r="H11" s="122">
        <f t="shared" si="0"/>
        <v>0</v>
      </c>
      <c r="I11" s="123">
        <f t="shared" si="1"/>
        <v>0</v>
      </c>
      <c r="J11" s="124">
        <f t="shared" si="2"/>
        <v>10</v>
      </c>
      <c r="K11" s="139"/>
      <c r="L11" s="286">
        <f>_xlfn.IFNA(VLOOKUP(CONCATENATE($L$5,$B11,$C11),'PM1'!$A$6:$M$250,13,FALSE),0)</f>
        <v>0</v>
      </c>
      <c r="M11" s="286">
        <f>_xlfn.IFNA(VLOOKUP(CONCATENATE($M$5,$B11,$C11),'BAL1'!$A$6:$M$250,13,FALSE),0)</f>
        <v>0</v>
      </c>
      <c r="N11" s="286">
        <f>_xlfn.IFNA(VLOOKUP(CONCATENATE($N$5,$B11,$C11),'PM2'!$A$6:$M$250,13,FALSE),0)</f>
        <v>0</v>
      </c>
      <c r="O11" s="286">
        <f>_xlfn.IFNA(VLOOKUP(CONCATENATE($O$5,$B11,$C11),'PM3'!$A$6:$M$250,13,FALSE),0)</f>
        <v>0</v>
      </c>
      <c r="P11" s="286">
        <f>_xlfn.IFNA(VLOOKUP(CONCATENATE($P$5,$B11,$C11),LOG!$A$6:$M$250,13,FALSE),0)</f>
        <v>0</v>
      </c>
      <c r="Q11" s="286">
        <f>_xlfn.IFNA(VLOOKUP(CONCATENATE($Q$5,$B11,$C11),'SER1'!$A$6:$M$163,13,FALSE),0)</f>
        <v>0</v>
      </c>
      <c r="R11" s="286">
        <f>_xlfn.IFNA(VLOOKUP(CONCATENATE($R$5,$B11,$C11),SC!$A$6:$M$250,13,FALSE),0)</f>
        <v>0</v>
      </c>
      <c r="S11" s="139"/>
      <c r="T11" s="221"/>
      <c r="U11" s="203"/>
      <c r="V11" s="203"/>
      <c r="W11" s="203"/>
      <c r="X11" s="203"/>
      <c r="Y11" s="203"/>
      <c r="Z11" s="114"/>
    </row>
    <row r="12" spans="1:26" s="3" customFormat="1" x14ac:dyDescent="0.25">
      <c r="A12" s="374"/>
      <c r="B12" s="120" t="s">
        <v>229</v>
      </c>
      <c r="C12" s="125" t="s">
        <v>230</v>
      </c>
      <c r="D12" s="121" t="s">
        <v>231</v>
      </c>
      <c r="E12" s="121" t="s">
        <v>201</v>
      </c>
      <c r="F12" s="126">
        <v>45404</v>
      </c>
      <c r="G12" s="127">
        <v>10</v>
      </c>
      <c r="H12" s="122">
        <f t="shared" si="0"/>
        <v>0</v>
      </c>
      <c r="I12" s="123">
        <f t="shared" si="1"/>
        <v>0</v>
      </c>
      <c r="J12" s="124">
        <f t="shared" si="2"/>
        <v>10</v>
      </c>
      <c r="K12" s="139"/>
      <c r="L12" s="286">
        <f>_xlfn.IFNA(VLOOKUP(CONCATENATE($L$5,$B12,$C12),'PM1'!$A$6:$M$250,13,FALSE),0)</f>
        <v>0</v>
      </c>
      <c r="M12" s="286">
        <f>_xlfn.IFNA(VLOOKUP(CONCATENATE($M$5,$B12,$C12),'BAL1'!$A$6:$M$250,13,FALSE),0)</f>
        <v>0</v>
      </c>
      <c r="N12" s="286">
        <f>_xlfn.IFNA(VLOOKUP(CONCATENATE($N$5,$B12,$C12),'PM2'!$A$6:$M$250,13,FALSE),0)</f>
        <v>0</v>
      </c>
      <c r="O12" s="286">
        <f>_xlfn.IFNA(VLOOKUP(CONCATENATE($O$5,$B12,$C12),'PM3'!$A$6:$M$250,13,FALSE),0)</f>
        <v>0</v>
      </c>
      <c r="P12" s="286">
        <f>_xlfn.IFNA(VLOOKUP(CONCATENATE($P$5,$B12,$C12),LOG!$A$6:$M$250,13,FALSE),0)</f>
        <v>0</v>
      </c>
      <c r="Q12" s="286">
        <f>_xlfn.IFNA(VLOOKUP(CONCATENATE($Q$5,$B12,$C12),'SER1'!$A$6:$M$163,13,FALSE),0)</f>
        <v>0</v>
      </c>
      <c r="R12" s="286">
        <f>_xlfn.IFNA(VLOOKUP(CONCATENATE($R$5,$B12,$C12),SC!$A$6:$M$250,13,FALSE),0)</f>
        <v>0</v>
      </c>
      <c r="S12" s="139"/>
      <c r="T12" s="221"/>
      <c r="U12" s="203"/>
      <c r="V12" s="203"/>
      <c r="W12" s="203"/>
      <c r="X12" s="203"/>
      <c r="Y12" s="203"/>
      <c r="Z12" s="114"/>
    </row>
    <row r="13" spans="1:26" s="3" customFormat="1" x14ac:dyDescent="0.25">
      <c r="A13" s="374"/>
      <c r="B13" s="120" t="s">
        <v>232</v>
      </c>
      <c r="C13" s="125" t="s">
        <v>233</v>
      </c>
      <c r="D13" s="125"/>
      <c r="E13" s="125" t="s">
        <v>133</v>
      </c>
      <c r="F13" s="126">
        <v>45406</v>
      </c>
      <c r="G13" s="127">
        <v>15</v>
      </c>
      <c r="H13" s="122">
        <f t="shared" si="0"/>
        <v>0</v>
      </c>
      <c r="I13" s="123">
        <f t="shared" si="1"/>
        <v>0</v>
      </c>
      <c r="J13" s="124">
        <f t="shared" si="2"/>
        <v>10</v>
      </c>
      <c r="K13" s="139"/>
      <c r="L13" s="286">
        <f>_xlfn.IFNA(VLOOKUP(CONCATENATE($L$5,$B13,$C13),'PM1'!$A$6:$M$250,13,FALSE),0)</f>
        <v>0</v>
      </c>
      <c r="M13" s="286">
        <f>_xlfn.IFNA(VLOOKUP(CONCATENATE($M$5,$B13,$C13),'BAL1'!$A$6:$M$250,13,FALSE),0)</f>
        <v>0</v>
      </c>
      <c r="N13" s="286">
        <f>_xlfn.IFNA(VLOOKUP(CONCATENATE($N$5,$B13,$C13),'PM2'!$A$6:$M$250,13,FALSE),0)</f>
        <v>0</v>
      </c>
      <c r="O13" s="286">
        <f>_xlfn.IFNA(VLOOKUP(CONCATENATE($O$5,$B13,$C13),'PM3'!$A$6:$M$250,13,FALSE),0)</f>
        <v>0</v>
      </c>
      <c r="P13" s="286">
        <f>_xlfn.IFNA(VLOOKUP(CONCATENATE($P$5,$B13,$C13),LOG!$A$6:$M$250,13,FALSE),0)</f>
        <v>0</v>
      </c>
      <c r="Q13" s="286">
        <f>_xlfn.IFNA(VLOOKUP(CONCATENATE($Q$5,$B13,$C13),'SER1'!$A$6:$M$163,13,FALSE),0)</f>
        <v>0</v>
      </c>
      <c r="R13" s="286">
        <f>_xlfn.IFNA(VLOOKUP(CONCATENATE($R$5,$B13,$C13),SC!$A$6:$M$250,13,FALSE),0)</f>
        <v>0</v>
      </c>
      <c r="S13" s="139"/>
      <c r="T13" s="221"/>
      <c r="U13" s="203"/>
      <c r="V13" s="203"/>
      <c r="W13" s="203"/>
      <c r="X13" s="203"/>
      <c r="Y13" s="203"/>
      <c r="Z13" s="114"/>
    </row>
    <row r="14" spans="1:26" s="3" customFormat="1" x14ac:dyDescent="0.25">
      <c r="A14" s="374"/>
      <c r="B14" s="120" t="s">
        <v>408</v>
      </c>
      <c r="C14" s="125" t="s">
        <v>388</v>
      </c>
      <c r="D14" s="125"/>
      <c r="E14" s="125" t="s">
        <v>130</v>
      </c>
      <c r="F14" s="126">
        <v>45423</v>
      </c>
      <c r="G14" s="127">
        <v>12</v>
      </c>
      <c r="H14" s="122">
        <f t="shared" si="0"/>
        <v>2</v>
      </c>
      <c r="I14" s="123">
        <f t="shared" si="1"/>
        <v>5</v>
      </c>
      <c r="J14" s="124">
        <f t="shared" si="2"/>
        <v>6</v>
      </c>
      <c r="K14" s="139"/>
      <c r="L14" s="286">
        <f>_xlfn.IFNA(VLOOKUP(CONCATENATE($L$5,$B14,$C14),'PM1'!$A$6:$M$250,13,FALSE),0)</f>
        <v>0</v>
      </c>
      <c r="M14" s="286">
        <f>_xlfn.IFNA(VLOOKUP(CONCATENATE($M$5,$B14,$C14),'BAL1'!$A$6:$M$250,13,FALSE),0)</f>
        <v>0</v>
      </c>
      <c r="N14" s="286">
        <f>_xlfn.IFNA(VLOOKUP(CONCATENATE($N$5,$B14,$C14),'PM2'!$A$6:$M$250,13,FALSE),0)</f>
        <v>2</v>
      </c>
      <c r="O14" s="286">
        <f>_xlfn.IFNA(VLOOKUP(CONCATENATE($O$5,$B14,$C14),'PM3'!$A$6:$M$250,13,FALSE),0)</f>
        <v>3</v>
      </c>
      <c r="P14" s="286">
        <f>_xlfn.IFNA(VLOOKUP(CONCATENATE($P$5,$B14,$C14),LOG!$A$6:$M$250,13,FALSE),0)</f>
        <v>0</v>
      </c>
      <c r="Q14" s="286">
        <f>_xlfn.IFNA(VLOOKUP(CONCATENATE($Q$5,$B14,$C14),'SER1'!$A$6:$M$163,13,FALSE),0)</f>
        <v>0</v>
      </c>
      <c r="R14" s="286">
        <f>_xlfn.IFNA(VLOOKUP(CONCATENATE($R$5,$B14,$C14),SC!$A$6:$M$250,13,FALSE),0)</f>
        <v>0</v>
      </c>
      <c r="S14" s="139"/>
      <c r="T14" s="221"/>
      <c r="U14" s="203"/>
      <c r="V14" s="203"/>
      <c r="W14" s="203"/>
      <c r="X14" s="203"/>
      <c r="Y14" s="203"/>
      <c r="Z14" s="114"/>
    </row>
    <row r="15" spans="1:26" s="3" customFormat="1" x14ac:dyDescent="0.25">
      <c r="A15" s="374"/>
      <c r="B15" s="120" t="s">
        <v>217</v>
      </c>
      <c r="C15" s="125" t="s">
        <v>218</v>
      </c>
      <c r="D15" s="125"/>
      <c r="E15" s="125" t="s">
        <v>136</v>
      </c>
      <c r="F15" s="126">
        <v>45425</v>
      </c>
      <c r="G15" s="127">
        <v>13</v>
      </c>
      <c r="H15" s="122">
        <f t="shared" si="0"/>
        <v>4</v>
      </c>
      <c r="I15" s="123">
        <f t="shared" si="1"/>
        <v>29</v>
      </c>
      <c r="J15" s="124">
        <f t="shared" si="2"/>
        <v>2</v>
      </c>
      <c r="K15" s="139"/>
      <c r="L15" s="286">
        <f>_xlfn.IFNA(VLOOKUP(CONCATENATE($L$5,$B15,$C15),'PM1'!$A$6:$M$250,13,FALSE),0)</f>
        <v>7</v>
      </c>
      <c r="M15" s="286">
        <f>_xlfn.IFNA(VLOOKUP(CONCATENATE($M$5,$B15,$C15),'BAL1'!$A$6:$M$250,13,FALSE),0)</f>
        <v>0</v>
      </c>
      <c r="N15" s="286">
        <f>_xlfn.IFNA(VLOOKUP(CONCATENATE($N$5,$B15,$C15),'PM2'!$A$6:$M$250,13,FALSE),0)</f>
        <v>5</v>
      </c>
      <c r="O15" s="286">
        <f>_xlfn.IFNA(VLOOKUP(CONCATENATE($O$5,$B15,$C15),'PM3'!$A$6:$M$250,13,FALSE),0)</f>
        <v>5</v>
      </c>
      <c r="P15" s="286">
        <f>_xlfn.IFNA(VLOOKUP(CONCATENATE($P$5,$B15,$C15),LOG!$A$6:$M$250,13,FALSE),0)</f>
        <v>0</v>
      </c>
      <c r="Q15" s="286">
        <f>_xlfn.IFNA(VLOOKUP(CONCATENATE($Q$5,$B15,$C15),'SER1'!$A$6:$M$163,13,FALSE),0)</f>
        <v>0</v>
      </c>
      <c r="R15" s="286">
        <f>_xlfn.IFNA(VLOOKUP(CONCATENATE($R$5,$B15,$C15),SC!$A$6:$M$250,13,FALSE),0)</f>
        <v>12</v>
      </c>
      <c r="S15" s="139"/>
      <c r="T15" s="221"/>
      <c r="U15" s="203"/>
      <c r="V15" s="203"/>
      <c r="W15" s="203"/>
      <c r="X15" s="203"/>
      <c r="Y15" s="203"/>
      <c r="Z15" s="114"/>
    </row>
    <row r="16" spans="1:26" x14ac:dyDescent="0.25">
      <c r="A16" s="374"/>
      <c r="B16" s="120" t="s">
        <v>234</v>
      </c>
      <c r="C16" s="125" t="s">
        <v>235</v>
      </c>
      <c r="D16" s="125" t="s">
        <v>236</v>
      </c>
      <c r="E16" s="125" t="s">
        <v>237</v>
      </c>
      <c r="F16" s="126">
        <v>45433</v>
      </c>
      <c r="G16" s="127">
        <v>21</v>
      </c>
      <c r="H16" s="122">
        <f t="shared" si="0"/>
        <v>1</v>
      </c>
      <c r="I16" s="123">
        <f t="shared" si="1"/>
        <v>5</v>
      </c>
      <c r="J16" s="124">
        <f t="shared" si="2"/>
        <v>6</v>
      </c>
      <c r="K16" s="139"/>
      <c r="L16" s="286">
        <f>_xlfn.IFNA(VLOOKUP(CONCATENATE($L$5,$B16,$C16),'PM1'!$A$6:$M$250,13,FALSE),0)</f>
        <v>5</v>
      </c>
      <c r="M16" s="286">
        <f>_xlfn.IFNA(VLOOKUP(CONCATENATE($M$5,$B16,$C16),'BAL1'!$A$6:$M$250,13,FALSE),0)</f>
        <v>0</v>
      </c>
      <c r="N16" s="286">
        <f>_xlfn.IFNA(VLOOKUP(CONCATENATE($N$5,$B16,$C16),'PM2'!$A$6:$M$250,13,FALSE),0)</f>
        <v>0</v>
      </c>
      <c r="O16" s="286">
        <f>_xlfn.IFNA(VLOOKUP(CONCATENATE($O$5,$B16,$C16),'PM3'!$A$6:$M$250,13,FALSE),0)</f>
        <v>0</v>
      </c>
      <c r="P16" s="286">
        <f>_xlfn.IFNA(VLOOKUP(CONCATENATE($P$5,$B16,$C16),LOG!$A$6:$M$250,13,FALSE),0)</f>
        <v>0</v>
      </c>
      <c r="Q16" s="286">
        <f>_xlfn.IFNA(VLOOKUP(CONCATENATE($Q$5,$B16,$C16),'SER1'!$A$6:$M$163,13,FALSE),0)</f>
        <v>0</v>
      </c>
      <c r="R16" s="286">
        <f>_xlfn.IFNA(VLOOKUP(CONCATENATE($R$5,$B16,$C16),SC!$A$6:$M$250,13,FALSE),0)</f>
        <v>0</v>
      </c>
      <c r="S16" s="139"/>
      <c r="T16" s="221"/>
      <c r="U16" s="203"/>
      <c r="V16" s="203"/>
      <c r="W16" s="203"/>
      <c r="X16" s="203"/>
      <c r="Y16" s="203"/>
      <c r="Z16" s="117"/>
    </row>
    <row r="17" spans="1:26" x14ac:dyDescent="0.25">
      <c r="A17" s="374"/>
      <c r="B17" s="120" t="s">
        <v>389</v>
      </c>
      <c r="C17" s="125" t="s">
        <v>238</v>
      </c>
      <c r="D17" s="125" t="s">
        <v>239</v>
      </c>
      <c r="E17" s="125" t="s">
        <v>240</v>
      </c>
      <c r="F17" s="126">
        <v>45434</v>
      </c>
      <c r="G17" s="127">
        <v>15</v>
      </c>
      <c r="H17" s="122">
        <f t="shared" si="0"/>
        <v>3</v>
      </c>
      <c r="I17" s="123">
        <f t="shared" si="1"/>
        <v>21</v>
      </c>
      <c r="J17" s="124">
        <f t="shared" si="2"/>
        <v>3</v>
      </c>
      <c r="K17" s="139"/>
      <c r="L17" s="286">
        <f>_xlfn.IFNA(VLOOKUP(CONCATENATE($L$5,$B17,$C17),'PM1'!$A$6:$M$250,13,FALSE),0)</f>
        <v>7</v>
      </c>
      <c r="M17" s="286">
        <f>_xlfn.IFNA(VLOOKUP(CONCATENATE($M$5,$B17,$C17),'BAL1'!$A$6:$M$250,13,FALSE),0)</f>
        <v>0</v>
      </c>
      <c r="N17" s="286">
        <f>_xlfn.IFNA(VLOOKUP(CONCATENATE($N$5,$B17,$C17),'PM2'!$A$6:$M$250,13,FALSE),0)</f>
        <v>7</v>
      </c>
      <c r="O17" s="286">
        <f>_xlfn.IFNA(VLOOKUP(CONCATENATE($O$5,$B17,$C17),'PM3'!$A$6:$M$250,13,FALSE),0)</f>
        <v>7</v>
      </c>
      <c r="P17" s="286">
        <f>_xlfn.IFNA(VLOOKUP(CONCATENATE($P$5,$B17,$C17),LOG!$A$6:$M$250,13,FALSE),0)</f>
        <v>0</v>
      </c>
      <c r="Q17" s="286">
        <f>_xlfn.IFNA(VLOOKUP(CONCATENATE($Q$5,$B17,$C17),'SER1'!$A$6:$M$163,13,FALSE),0)</f>
        <v>0</v>
      </c>
      <c r="R17" s="286">
        <f>_xlfn.IFNA(VLOOKUP(CONCATENATE($R$5,$B17,$C17),SC!$A$6:$M$250,13,FALSE),0)</f>
        <v>0</v>
      </c>
      <c r="S17" s="139"/>
      <c r="T17" s="221"/>
      <c r="U17" s="203"/>
      <c r="V17" s="203"/>
      <c r="W17" s="203"/>
      <c r="X17" s="203"/>
      <c r="Y17" s="203"/>
      <c r="Z17" s="117"/>
    </row>
    <row r="18" spans="1:26" x14ac:dyDescent="0.25">
      <c r="A18" s="374"/>
      <c r="B18" s="120" t="s">
        <v>241</v>
      </c>
      <c r="C18" s="125" t="s">
        <v>242</v>
      </c>
      <c r="D18" s="121"/>
      <c r="E18" s="121" t="s">
        <v>195</v>
      </c>
      <c r="F18" s="126">
        <v>45441</v>
      </c>
      <c r="G18" s="127">
        <v>22</v>
      </c>
      <c r="H18" s="122">
        <f t="shared" si="0"/>
        <v>0</v>
      </c>
      <c r="I18" s="123">
        <f t="shared" si="1"/>
        <v>0</v>
      </c>
      <c r="J18" s="124">
        <f t="shared" si="2"/>
        <v>10</v>
      </c>
      <c r="K18" s="139"/>
      <c r="L18" s="286">
        <f>_xlfn.IFNA(VLOOKUP(CONCATENATE($L$5,$B18,$C18),'PM1'!$A$6:$M$250,13,FALSE),0)</f>
        <v>0</v>
      </c>
      <c r="M18" s="286">
        <f>_xlfn.IFNA(VLOOKUP(CONCATENATE($M$5,$B18,$C18),'BAL1'!$A$6:$M$250,13,FALSE),0)</f>
        <v>0</v>
      </c>
      <c r="N18" s="286">
        <f>_xlfn.IFNA(VLOOKUP(CONCATENATE($N$5,$B18,$C18),'PM2'!$A$6:$M$250,13,FALSE),0)</f>
        <v>0</v>
      </c>
      <c r="O18" s="286">
        <f>_xlfn.IFNA(VLOOKUP(CONCATENATE($O$5,$B18,$C18),'PM3'!$A$6:$M$250,13,FALSE),0)</f>
        <v>0</v>
      </c>
      <c r="P18" s="286">
        <f>_xlfn.IFNA(VLOOKUP(CONCATENATE($P$5,$B18,$C18),LOG!$A$6:$M$250,13,FALSE),0)</f>
        <v>0</v>
      </c>
      <c r="Q18" s="286">
        <f>_xlfn.IFNA(VLOOKUP(CONCATENATE($Q$5,$B18,$C18),'SER1'!$A$6:$M$163,13,FALSE),0)</f>
        <v>0</v>
      </c>
      <c r="R18" s="286">
        <f>_xlfn.IFNA(VLOOKUP(CONCATENATE($R$5,$B18,$C18),SC!$A$6:$M$250,13,FALSE),0)</f>
        <v>0</v>
      </c>
      <c r="S18" s="139"/>
      <c r="T18" s="221"/>
      <c r="U18" s="203"/>
      <c r="V18" s="203"/>
      <c r="W18" s="203"/>
      <c r="X18" s="203"/>
      <c r="Y18" s="203"/>
      <c r="Z18" s="117"/>
    </row>
    <row r="19" spans="1:26" x14ac:dyDescent="0.25">
      <c r="A19" s="374"/>
      <c r="B19" s="120" t="s">
        <v>374</v>
      </c>
      <c r="C19" s="125" t="s">
        <v>396</v>
      </c>
      <c r="D19" s="125" t="s">
        <v>243</v>
      </c>
      <c r="E19" s="125" t="s">
        <v>130</v>
      </c>
      <c r="F19" s="126">
        <v>45443</v>
      </c>
      <c r="G19" s="127">
        <v>14</v>
      </c>
      <c r="H19" s="122">
        <f t="shared" si="0"/>
        <v>6</v>
      </c>
      <c r="I19" s="123">
        <f t="shared" si="1"/>
        <v>34</v>
      </c>
      <c r="J19" s="124">
        <f t="shared" si="2"/>
        <v>1</v>
      </c>
      <c r="K19" s="139"/>
      <c r="L19" s="286">
        <f>_xlfn.IFNA(VLOOKUP(CONCATENATE($L$5,$B19,$C19),'PM1'!$A$6:$M$250,13,FALSE),0)</f>
        <v>5</v>
      </c>
      <c r="M19" s="286">
        <f>_xlfn.IFNA(VLOOKUP(CONCATENATE($M$5,$B19,$C19),'BAL1'!$A$6:$M$250,13,FALSE),0)</f>
        <v>4</v>
      </c>
      <c r="N19" s="286">
        <f>_xlfn.IFNA(VLOOKUP(CONCATENATE($N$5,$B19,$C19),'PM2'!$A$6:$M$250,13,FALSE),0)</f>
        <v>4</v>
      </c>
      <c r="O19" s="286">
        <f>_xlfn.IFNA(VLOOKUP(CONCATENATE($O$5,$B19,$C19),'PM3'!$A$6:$M$250,13,FALSE),0)</f>
        <v>7</v>
      </c>
      <c r="P19" s="286">
        <f>_xlfn.IFNA(VLOOKUP(CONCATENATE($P$5,$B19,$C19),LOG!$A$6:$M$250,13,FALSE),0)</f>
        <v>0</v>
      </c>
      <c r="Q19" s="286">
        <f>_xlfn.IFNA(VLOOKUP(CONCATENATE($Q$5,$B19,$C19),'SER1'!$A$6:$M$163,13,FALSE),0)</f>
        <v>4</v>
      </c>
      <c r="R19" s="286">
        <f>_xlfn.IFNA(VLOOKUP(CONCATENATE($R$5,$B19,$C19),SC!$A$6:$M$250,13,FALSE),0)</f>
        <v>10</v>
      </c>
      <c r="S19" s="139"/>
      <c r="T19" s="221"/>
      <c r="U19" s="203"/>
      <c r="V19" s="203"/>
      <c r="W19" s="203"/>
      <c r="X19" s="203"/>
      <c r="Y19" s="203"/>
      <c r="Z19" s="117"/>
    </row>
    <row r="20" spans="1:26" x14ac:dyDescent="0.25">
      <c r="A20" s="374"/>
      <c r="B20" s="120" t="s">
        <v>176</v>
      </c>
      <c r="C20" s="125" t="s">
        <v>413</v>
      </c>
      <c r="D20" s="125" t="s">
        <v>177</v>
      </c>
      <c r="E20" s="125" t="s">
        <v>153</v>
      </c>
      <c r="F20" s="126">
        <v>45372</v>
      </c>
      <c r="G20" s="127">
        <v>13</v>
      </c>
      <c r="H20" s="122">
        <f t="shared" si="0"/>
        <v>0</v>
      </c>
      <c r="I20" s="123">
        <f t="shared" si="1"/>
        <v>0</v>
      </c>
      <c r="J20" s="124">
        <f t="shared" si="2"/>
        <v>10</v>
      </c>
      <c r="K20" s="139"/>
      <c r="L20" s="286">
        <f>_xlfn.IFNA(VLOOKUP(CONCATENATE($L$5,$B20,$C20),'PM1'!$A$6:$M$250,13,FALSE),0)</f>
        <v>0</v>
      </c>
      <c r="M20" s="286">
        <f>_xlfn.IFNA(VLOOKUP(CONCATENATE($M$5,$B20,$C20),'BAL1'!$A$6:$M$250,13,FALSE),0)</f>
        <v>0</v>
      </c>
      <c r="N20" s="286">
        <f>_xlfn.IFNA(VLOOKUP(CONCATENATE($N$5,$B20,$C20),'PM2'!$A$6:$M$250,13,FALSE),0)</f>
        <v>0</v>
      </c>
      <c r="O20" s="286">
        <f>_xlfn.IFNA(VLOOKUP(CONCATENATE($O$5,$B20,$C20),'PM3'!$A$6:$M$250,13,FALSE),0)</f>
        <v>0</v>
      </c>
      <c r="P20" s="286">
        <f>_xlfn.IFNA(VLOOKUP(CONCATENATE($P$5,$B20,$C20),LOG!$A$6:$M$250,13,FALSE),0)</f>
        <v>0</v>
      </c>
      <c r="Q20" s="286">
        <f>_xlfn.IFNA(VLOOKUP(CONCATENATE($Q$5,$B20,$C20),'SER1'!$A$6:$M$163,13,FALSE),0)</f>
        <v>0</v>
      </c>
      <c r="R20" s="286">
        <f>_xlfn.IFNA(VLOOKUP(CONCATENATE($R$5,$B20,$C20),SC!$A$6:$M$250,13,FALSE),0)</f>
        <v>0</v>
      </c>
      <c r="S20" s="139"/>
      <c r="T20" s="139"/>
      <c r="U20" s="139"/>
      <c r="V20" s="139"/>
      <c r="W20" s="139"/>
      <c r="X20" s="203"/>
      <c r="Y20" s="203"/>
      <c r="Z20" s="117"/>
    </row>
    <row r="21" spans="1:26" x14ac:dyDescent="0.25">
      <c r="A21" s="374"/>
      <c r="B21" s="120" t="s">
        <v>409</v>
      </c>
      <c r="C21" s="125" t="s">
        <v>181</v>
      </c>
      <c r="D21" s="125" t="s">
        <v>182</v>
      </c>
      <c r="E21" s="125" t="s">
        <v>183</v>
      </c>
      <c r="F21" s="126">
        <v>45372</v>
      </c>
      <c r="G21" s="127">
        <v>17</v>
      </c>
      <c r="H21" s="122">
        <f t="shared" si="0"/>
        <v>0</v>
      </c>
      <c r="I21" s="123">
        <f t="shared" si="1"/>
        <v>0</v>
      </c>
      <c r="J21" s="124">
        <f t="shared" si="2"/>
        <v>10</v>
      </c>
      <c r="K21" s="139">
        <f>_xlfn.IFNA(VLOOKUP(CONCATENATE($K$5,$B6,$C6),'BAL1'!$A$6:$M$250,13,FALSE),0)</f>
        <v>0</v>
      </c>
      <c r="L21" s="286">
        <f>_xlfn.IFNA(VLOOKUP(CONCATENATE($L$5,$B21,$C21),'PM1'!$A$6:$M$250,13,FALSE),0)</f>
        <v>0</v>
      </c>
      <c r="M21" s="286">
        <f>_xlfn.IFNA(VLOOKUP(CONCATENATE($M$5,$B21,$C21),'BAL1'!$A$6:$M$250,13,FALSE),0)</f>
        <v>0</v>
      </c>
      <c r="N21" s="286">
        <f>_xlfn.IFNA(VLOOKUP(CONCATENATE($N$5,$B21,$C21),'PM2'!$A$6:$M$250,13,FALSE),0)</f>
        <v>0</v>
      </c>
      <c r="O21" s="286">
        <f>_xlfn.IFNA(VLOOKUP(CONCATENATE($O$5,$B21,$C21),'PM3'!$A$6:$M$250,13,FALSE),0)</f>
        <v>0</v>
      </c>
      <c r="P21" s="286">
        <f>_xlfn.IFNA(VLOOKUP(CONCATENATE($P$5,$B21,$C21),LOG!$A$6:$M$250,13,FALSE),0)</f>
        <v>0</v>
      </c>
      <c r="Q21" s="286">
        <f>_xlfn.IFNA(VLOOKUP(CONCATENATE($Q$5,$B21,$C21),'SER1'!$A$6:$M$163,13,FALSE),0)</f>
        <v>0</v>
      </c>
      <c r="R21" s="286">
        <f>_xlfn.IFNA(VLOOKUP(CONCATENATE($R$5,$B21,$C21),SC!$A$6:$M$250,13,FALSE),0)</f>
        <v>0</v>
      </c>
      <c r="S21" s="139"/>
      <c r="T21" s="221"/>
      <c r="U21" s="203"/>
      <c r="V21" s="203"/>
      <c r="W21" s="203"/>
      <c r="X21" s="203"/>
      <c r="Y21" s="203"/>
      <c r="Z21" s="117"/>
    </row>
    <row r="22" spans="1:26" x14ac:dyDescent="0.25">
      <c r="A22" s="374"/>
      <c r="B22" s="120" t="s">
        <v>166</v>
      </c>
      <c r="C22" s="125" t="s">
        <v>186</v>
      </c>
      <c r="D22" s="125"/>
      <c r="E22" s="125" t="s">
        <v>136</v>
      </c>
      <c r="F22" s="126">
        <v>45374</v>
      </c>
      <c r="G22" s="127">
        <v>14</v>
      </c>
      <c r="H22" s="122">
        <f t="shared" si="0"/>
        <v>0</v>
      </c>
      <c r="I22" s="123">
        <f t="shared" si="1"/>
        <v>0</v>
      </c>
      <c r="J22" s="124">
        <f t="shared" si="2"/>
        <v>10</v>
      </c>
      <c r="K22" s="139">
        <f>_xlfn.IFNA(VLOOKUP(CONCATENATE($K$5,$B7,$C7),'BAL1'!$A$6:$M$250,13,FALSE),0)</f>
        <v>0</v>
      </c>
      <c r="L22" s="286">
        <f>_xlfn.IFNA(VLOOKUP(CONCATENATE($L$5,$B22,$C22),'PM1'!$A$6:$M$250,13,FALSE),0)</f>
        <v>0</v>
      </c>
      <c r="M22" s="286">
        <f>_xlfn.IFNA(VLOOKUP(CONCATENATE($M$5,$B22,$C22),'BAL1'!$A$6:$M$250,13,FALSE),0)</f>
        <v>0</v>
      </c>
      <c r="N22" s="286">
        <f>_xlfn.IFNA(VLOOKUP(CONCATENATE($N$5,$B22,$C22),'PM2'!$A$6:$M$250,13,FALSE),0)</f>
        <v>0</v>
      </c>
      <c r="O22" s="286">
        <f>_xlfn.IFNA(VLOOKUP(CONCATENATE($O$5,$B22,$C22),'PM3'!$A$6:$M$250,13,FALSE),0)</f>
        <v>0</v>
      </c>
      <c r="P22" s="286">
        <f>_xlfn.IFNA(VLOOKUP(CONCATENATE($P$5,$B22,$C22),LOG!$A$6:$M$250,13,FALSE),0)</f>
        <v>0</v>
      </c>
      <c r="Q22" s="286">
        <f>_xlfn.IFNA(VLOOKUP(CONCATENATE($Q$5,$B22,$C22),'SER1'!$A$6:$M$163,13,FALSE),0)</f>
        <v>0</v>
      </c>
      <c r="R22" s="286">
        <f>_xlfn.IFNA(VLOOKUP(CONCATENATE($R$5,$B22,$C22),SC!$A$6:$M$250,13,FALSE),0)</f>
        <v>0</v>
      </c>
      <c r="S22" s="139"/>
      <c r="T22" s="221"/>
      <c r="U22" s="203"/>
      <c r="V22" s="203"/>
      <c r="W22" s="203"/>
      <c r="X22" s="203"/>
      <c r="Y22" s="203"/>
      <c r="Z22" s="117"/>
    </row>
    <row r="23" spans="1:26" x14ac:dyDescent="0.25">
      <c r="A23" s="374"/>
      <c r="B23" s="120" t="s">
        <v>198</v>
      </c>
      <c r="C23" s="125" t="s">
        <v>199</v>
      </c>
      <c r="D23" s="125"/>
      <c r="E23" s="125" t="s">
        <v>130</v>
      </c>
      <c r="F23" s="126">
        <v>45399</v>
      </c>
      <c r="G23" s="127">
        <v>12</v>
      </c>
      <c r="H23" s="122">
        <f t="shared" si="0"/>
        <v>0</v>
      </c>
      <c r="I23" s="123">
        <f t="shared" si="1"/>
        <v>0</v>
      </c>
      <c r="J23" s="124">
        <f t="shared" si="2"/>
        <v>10</v>
      </c>
      <c r="K23" s="139">
        <f>_xlfn.IFNA(VLOOKUP(CONCATENATE($K$5,$B8,$C8),'BAL1'!$A$6:$M$250,13,FALSE),0)</f>
        <v>0</v>
      </c>
      <c r="L23" s="286">
        <f>_xlfn.IFNA(VLOOKUP(CONCATENATE($L$5,$B23,$C23),'PM1'!$A$6:$M$250,13,FALSE),0)</f>
        <v>0</v>
      </c>
      <c r="M23" s="286">
        <f>_xlfn.IFNA(VLOOKUP(CONCATENATE($M$5,$B23,$C23),'BAL1'!$A$6:$M$250,13,FALSE),0)</f>
        <v>0</v>
      </c>
      <c r="N23" s="286">
        <f>_xlfn.IFNA(VLOOKUP(CONCATENATE($N$5,$B23,$C23),'PM2'!$A$6:$M$250,13,FALSE),0)</f>
        <v>0</v>
      </c>
      <c r="O23" s="286">
        <f>_xlfn.IFNA(VLOOKUP(CONCATENATE($O$5,$B23,$C23),'PM3'!$A$6:$M$250,13,FALSE),0)</f>
        <v>0</v>
      </c>
      <c r="P23" s="286">
        <f>_xlfn.IFNA(VLOOKUP(CONCATENATE($P$5,$B23,$C23),LOG!$A$6:$M$250,13,FALSE),0)</f>
        <v>0</v>
      </c>
      <c r="Q23" s="286">
        <f>_xlfn.IFNA(VLOOKUP(CONCATENATE($Q$5,$B23,$C23),'SER1'!$A$6:$M$163,13,FALSE),0)</f>
        <v>0</v>
      </c>
      <c r="R23" s="286">
        <f>_xlfn.IFNA(VLOOKUP(CONCATENATE($R$5,$B23,$C23),SC!$A$6:$M$250,13,FALSE),0)</f>
        <v>0</v>
      </c>
      <c r="S23" s="139"/>
      <c r="T23" s="221"/>
      <c r="U23" s="203"/>
      <c r="V23" s="203"/>
      <c r="W23" s="203"/>
      <c r="X23" s="203"/>
      <c r="Y23" s="203"/>
      <c r="Z23" s="117"/>
    </row>
    <row r="24" spans="1:26" s="3" customFormat="1" x14ac:dyDescent="0.25">
      <c r="A24" s="374"/>
      <c r="B24" s="120" t="s">
        <v>410</v>
      </c>
      <c r="C24" s="125" t="s">
        <v>200</v>
      </c>
      <c r="D24" s="125"/>
      <c r="E24" s="125" t="s">
        <v>201</v>
      </c>
      <c r="F24" s="126">
        <v>45400</v>
      </c>
      <c r="G24" s="127">
        <v>11</v>
      </c>
      <c r="H24" s="122">
        <f t="shared" si="0"/>
        <v>0</v>
      </c>
      <c r="I24" s="123">
        <f t="shared" si="1"/>
        <v>0</v>
      </c>
      <c r="J24" s="124">
        <f t="shared" si="2"/>
        <v>10</v>
      </c>
      <c r="K24" s="139">
        <f>_xlfn.IFNA(VLOOKUP(CONCATENATE($K$5,$B9,$C9),'BAL1'!$A$6:$M$250,13,FALSE),0)</f>
        <v>0</v>
      </c>
      <c r="L24" s="286">
        <f>_xlfn.IFNA(VLOOKUP(CONCATENATE($L$5,$B24,$C24),'PM1'!$A$6:$M$250,13,FALSE),0)</f>
        <v>0</v>
      </c>
      <c r="M24" s="286">
        <f>_xlfn.IFNA(VLOOKUP(CONCATENATE($M$5,$B24,$C24),'BAL1'!$A$6:$M$250,13,FALSE),0)</f>
        <v>0</v>
      </c>
      <c r="N24" s="286">
        <f>_xlfn.IFNA(VLOOKUP(CONCATENATE($N$5,$B24,$C24),'PM2'!$A$6:$M$250,13,FALSE),0)</f>
        <v>0</v>
      </c>
      <c r="O24" s="286">
        <f>_xlfn.IFNA(VLOOKUP(CONCATENATE($O$5,$B24,$C24),'PM3'!$A$6:$M$250,13,FALSE),0)</f>
        <v>0</v>
      </c>
      <c r="P24" s="286">
        <f>_xlfn.IFNA(VLOOKUP(CONCATENATE($P$5,$B24,$C24),LOG!$A$6:$M$250,13,FALSE),0)</f>
        <v>0</v>
      </c>
      <c r="Q24" s="286">
        <f>_xlfn.IFNA(VLOOKUP(CONCATENATE($Q$5,$B24,$C24),'SER1'!$A$6:$M$163,13,FALSE),0)</f>
        <v>0</v>
      </c>
      <c r="R24" s="286">
        <f>_xlfn.IFNA(VLOOKUP(CONCATENATE($R$5,$B24,$C24),SC!$A$6:$M$250,13,FALSE),0)</f>
        <v>0</v>
      </c>
      <c r="S24" s="139"/>
      <c r="T24" s="221"/>
      <c r="U24" s="203"/>
      <c r="V24" s="203"/>
      <c r="W24" s="203"/>
      <c r="X24" s="203"/>
      <c r="Y24" s="203"/>
      <c r="Z24" s="114"/>
    </row>
    <row r="25" spans="1:26" s="3" customFormat="1" x14ac:dyDescent="0.25">
      <c r="A25" s="374"/>
      <c r="B25" s="120" t="s">
        <v>229</v>
      </c>
      <c r="C25" s="125" t="s">
        <v>230</v>
      </c>
      <c r="D25" s="125" t="s">
        <v>231</v>
      </c>
      <c r="E25" s="125" t="s">
        <v>201</v>
      </c>
      <c r="F25" s="126">
        <v>45404</v>
      </c>
      <c r="G25" s="127">
        <v>10</v>
      </c>
      <c r="H25" s="122">
        <f t="shared" si="0"/>
        <v>0</v>
      </c>
      <c r="I25" s="123">
        <f t="shared" si="1"/>
        <v>0</v>
      </c>
      <c r="J25" s="124">
        <f t="shared" si="2"/>
        <v>10</v>
      </c>
      <c r="K25" s="139">
        <f>_xlfn.IFNA(VLOOKUP(CONCATENATE($K$5,$B10,$C10),'BAL1'!$A$6:$M$250,13,FALSE),0)</f>
        <v>0</v>
      </c>
      <c r="L25" s="286">
        <f>_xlfn.IFNA(VLOOKUP(CONCATENATE($L$5,$B25,$C25),'PM1'!$A$6:$M$250,13,FALSE),0)</f>
        <v>0</v>
      </c>
      <c r="M25" s="286">
        <f>_xlfn.IFNA(VLOOKUP(CONCATENATE($M$5,$B25,$C25),'BAL1'!$A$6:$M$250,13,FALSE),0)</f>
        <v>0</v>
      </c>
      <c r="N25" s="286">
        <f>_xlfn.IFNA(VLOOKUP(CONCATENATE($N$5,$B25,$C25),'PM2'!$A$6:$M$250,13,FALSE),0)</f>
        <v>0</v>
      </c>
      <c r="O25" s="286">
        <f>_xlfn.IFNA(VLOOKUP(CONCATENATE($O$5,$B25,$C25),'PM3'!$A$6:$M$250,13,FALSE),0)</f>
        <v>0</v>
      </c>
      <c r="P25" s="286">
        <f>_xlfn.IFNA(VLOOKUP(CONCATENATE($P$5,$B25,$C25),LOG!$A$6:$M$250,13,FALSE),0)</f>
        <v>0</v>
      </c>
      <c r="Q25" s="286">
        <f>_xlfn.IFNA(VLOOKUP(CONCATENATE($Q$5,$B25,$C25),'SER1'!$A$6:$M$163,13,FALSE),0)</f>
        <v>0</v>
      </c>
      <c r="R25" s="286">
        <f>_xlfn.IFNA(VLOOKUP(CONCATENATE($R$5,$B25,$C25),SC!$A$6:$M$250,13,FALSE),0)</f>
        <v>0</v>
      </c>
      <c r="S25" s="139"/>
      <c r="T25" s="221"/>
      <c r="U25" s="203"/>
      <c r="V25" s="203"/>
      <c r="W25" s="203"/>
      <c r="X25" s="203"/>
      <c r="Y25" s="203"/>
      <c r="Z25" s="114"/>
    </row>
    <row r="26" spans="1:26" x14ac:dyDescent="0.25">
      <c r="A26" s="374"/>
      <c r="B26" s="120" t="s">
        <v>204</v>
      </c>
      <c r="C26" s="125" t="s">
        <v>205</v>
      </c>
      <c r="D26" s="121"/>
      <c r="E26" s="121" t="s">
        <v>156</v>
      </c>
      <c r="F26" s="126">
        <v>45423</v>
      </c>
      <c r="G26" s="127">
        <v>14</v>
      </c>
      <c r="H26" s="122">
        <f t="shared" si="0"/>
        <v>0</v>
      </c>
      <c r="I26" s="123">
        <f t="shared" si="1"/>
        <v>0</v>
      </c>
      <c r="J26" s="124">
        <f t="shared" si="2"/>
        <v>10</v>
      </c>
      <c r="K26" s="139">
        <f>_xlfn.IFNA(VLOOKUP(CONCATENATE($K$5,$B11,$C11),'BAL1'!$A$6:$M$250,13,FALSE),0)</f>
        <v>0</v>
      </c>
      <c r="L26" s="286">
        <f>_xlfn.IFNA(VLOOKUP(CONCATENATE($L$5,$B26,$C26),'PM1'!$A$6:$M$250,13,FALSE),0)</f>
        <v>0</v>
      </c>
      <c r="M26" s="286">
        <f>_xlfn.IFNA(VLOOKUP(CONCATENATE($M$5,$B26,$C26),'BAL1'!$A$6:$M$250,13,FALSE),0)</f>
        <v>0</v>
      </c>
      <c r="N26" s="286">
        <f>_xlfn.IFNA(VLOOKUP(CONCATENATE($N$5,$B26,$C26),'PM2'!$A$6:$M$250,13,FALSE),0)</f>
        <v>0</v>
      </c>
      <c r="O26" s="286">
        <f>_xlfn.IFNA(VLOOKUP(CONCATENATE($O$5,$B26,$C26),'PM3'!$A$6:$M$250,13,FALSE),0)</f>
        <v>0</v>
      </c>
      <c r="P26" s="286">
        <f>_xlfn.IFNA(VLOOKUP(CONCATENATE($P$5,$B26,$C26),LOG!$A$6:$M$250,13,FALSE),0)</f>
        <v>0</v>
      </c>
      <c r="Q26" s="286">
        <f>_xlfn.IFNA(VLOOKUP(CONCATENATE($Q$5,$B26,$C26),'SER1'!$A$6:$M$163,13,FALSE),0)</f>
        <v>0</v>
      </c>
      <c r="R26" s="286">
        <f>_xlfn.IFNA(VLOOKUP(CONCATENATE($R$5,$B26,$C26),SC!$A$6:$M$250,13,FALSE),0)</f>
        <v>0</v>
      </c>
      <c r="S26" s="139"/>
      <c r="T26" s="221"/>
      <c r="U26" s="203"/>
      <c r="V26" s="203"/>
      <c r="W26" s="203"/>
      <c r="X26" s="203"/>
      <c r="Y26" s="203"/>
      <c r="Z26" s="117"/>
    </row>
    <row r="27" spans="1:26" x14ac:dyDescent="0.25">
      <c r="A27" s="374"/>
      <c r="B27" s="120" t="s">
        <v>245</v>
      </c>
      <c r="C27" s="125" t="s">
        <v>246</v>
      </c>
      <c r="D27" s="125" t="s">
        <v>246</v>
      </c>
      <c r="E27" s="125" t="s">
        <v>247</v>
      </c>
      <c r="F27" s="126">
        <v>45438</v>
      </c>
      <c r="G27" s="127">
        <v>16</v>
      </c>
      <c r="H27" s="122">
        <f t="shared" si="0"/>
        <v>0</v>
      </c>
      <c r="I27" s="123">
        <f t="shared" si="1"/>
        <v>0</v>
      </c>
      <c r="J27" s="124">
        <f t="shared" ref="J27:J37" si="3">RANK(I27,$I$6:$I$87)</f>
        <v>10</v>
      </c>
      <c r="K27" s="139">
        <f>_xlfn.IFNA(VLOOKUP(CONCATENATE($K$5,$B12,$C12),'BAL1'!$A$6:$M$250,13,FALSE),0)</f>
        <v>0</v>
      </c>
      <c r="L27" s="286">
        <f>_xlfn.IFNA(VLOOKUP(CONCATENATE($L$5,$B27,$C27),'PM1'!$A$6:$M$250,13,FALSE),0)</f>
        <v>0</v>
      </c>
      <c r="M27" s="286">
        <f>_xlfn.IFNA(VLOOKUP(CONCATENATE($M$5,$B27,$C27),'BAL1'!$A$6:$M$250,13,FALSE),0)</f>
        <v>0</v>
      </c>
      <c r="N27" s="286">
        <f>_xlfn.IFNA(VLOOKUP(CONCATENATE($N$5,$B27,$C27),'PM2'!$A$6:$M$250,13,FALSE),0)</f>
        <v>0</v>
      </c>
      <c r="O27" s="286">
        <f>_xlfn.IFNA(VLOOKUP(CONCATENATE($O$5,$B27,$C27),'PM3'!$A$6:$M$250,13,FALSE),0)</f>
        <v>0</v>
      </c>
      <c r="P27" s="286">
        <f>_xlfn.IFNA(VLOOKUP(CONCATENATE($P$5,$B27,$C27),LOG!$A$6:$M$250,13,FALSE),0)</f>
        <v>0</v>
      </c>
      <c r="Q27" s="286">
        <f>_xlfn.IFNA(VLOOKUP(CONCATENATE($Q$5,$B27,$C27),'SER1'!$A$6:$M$163,13,FALSE),0)</f>
        <v>0</v>
      </c>
      <c r="R27" s="286">
        <f>_xlfn.IFNA(VLOOKUP(CONCATENATE($R$5,$B27,$C27),SC!$A$6:$M$250,13,FALSE),0)</f>
        <v>0</v>
      </c>
      <c r="S27" s="139"/>
      <c r="T27" s="221"/>
      <c r="U27" s="203"/>
      <c r="V27" s="203"/>
      <c r="W27" s="203"/>
      <c r="X27" s="203"/>
      <c r="Y27" s="203"/>
      <c r="Z27" s="117"/>
    </row>
    <row r="28" spans="1:26" x14ac:dyDescent="0.25">
      <c r="A28" s="374"/>
      <c r="B28" s="199" t="s">
        <v>288</v>
      </c>
      <c r="C28" s="199" t="s">
        <v>290</v>
      </c>
      <c r="D28" s="199"/>
      <c r="E28" s="199" t="s">
        <v>293</v>
      </c>
      <c r="F28" s="324">
        <v>45479</v>
      </c>
      <c r="G28" s="203">
        <v>13</v>
      </c>
      <c r="H28" s="320">
        <f t="shared" si="0"/>
        <v>1</v>
      </c>
      <c r="I28" s="123">
        <f t="shared" si="1"/>
        <v>7</v>
      </c>
      <c r="J28" s="124">
        <f t="shared" si="3"/>
        <v>5</v>
      </c>
      <c r="K28" s="139">
        <f>_xlfn.IFNA(VLOOKUP(CONCATENATE($K$5,$B13,$C13),'BAL1'!$A$6:$M$250,13,FALSE),0)</f>
        <v>0</v>
      </c>
      <c r="L28" s="286">
        <f>_xlfn.IFNA(VLOOKUP(CONCATENATE($L$5,$B28,$C28),'PM1'!$A$6:$M$250,13,FALSE),0)</f>
        <v>0</v>
      </c>
      <c r="M28" s="286">
        <f>_xlfn.IFNA(VLOOKUP(CONCATENATE($M$5,$B28,$C28),'BAL1'!$A$6:$M$250,13,FALSE),0)</f>
        <v>7</v>
      </c>
      <c r="N28" s="286">
        <f>_xlfn.IFNA(VLOOKUP(CONCATENATE($N$5,$B28,$C28),'PM2'!$A$6:$M$250,13,FALSE),0)</f>
        <v>0</v>
      </c>
      <c r="O28" s="286">
        <f>_xlfn.IFNA(VLOOKUP(CONCATENATE($O$5,$B28,$C28),'PM3'!$A$6:$M$250,13,FALSE),0)</f>
        <v>0</v>
      </c>
      <c r="P28" s="286">
        <f>_xlfn.IFNA(VLOOKUP(CONCATENATE($P$5,$B28,$C28),LOG!$A$6:$M$250,13,FALSE),0)</f>
        <v>0</v>
      </c>
      <c r="Q28" s="286">
        <f>_xlfn.IFNA(VLOOKUP(CONCATENATE($Q$5,$B28,$C28),'SER1'!$A$6:$M$163,13,FALSE),0)</f>
        <v>0</v>
      </c>
      <c r="R28" s="286">
        <f>_xlfn.IFNA(VLOOKUP(CONCATENATE($R$5,$B28,$C28),SC!$A$6:$M$250,13,FALSE),0)</f>
        <v>0</v>
      </c>
      <c r="S28" s="139"/>
      <c r="T28" s="221"/>
      <c r="U28" s="203"/>
      <c r="V28" s="203"/>
      <c r="W28" s="203"/>
      <c r="X28" s="203"/>
      <c r="Y28" s="203"/>
      <c r="Z28" s="117"/>
    </row>
    <row r="29" spans="1:26" x14ac:dyDescent="0.25">
      <c r="A29" s="374"/>
      <c r="B29" s="199" t="s">
        <v>291</v>
      </c>
      <c r="C29" s="199" t="s">
        <v>292</v>
      </c>
      <c r="D29" s="199"/>
      <c r="E29" s="199" t="s">
        <v>127</v>
      </c>
      <c r="F29" s="324">
        <v>45490</v>
      </c>
      <c r="G29" s="203">
        <v>13</v>
      </c>
      <c r="H29" s="320">
        <f t="shared" si="0"/>
        <v>0</v>
      </c>
      <c r="I29" s="123">
        <f t="shared" si="1"/>
        <v>0</v>
      </c>
      <c r="J29" s="124">
        <f t="shared" si="3"/>
        <v>10</v>
      </c>
      <c r="K29" s="139">
        <f>_xlfn.IFNA(VLOOKUP(CONCATENATE($K$5,$B14,$C14),'BAL1'!$A$6:$M$250,13,FALSE),0)</f>
        <v>0</v>
      </c>
      <c r="L29" s="286">
        <f>_xlfn.IFNA(VLOOKUP(CONCATENATE($L$5,$B29,$C29),'PM1'!$A$6:$M$250,13,FALSE),0)</f>
        <v>0</v>
      </c>
      <c r="M29" s="286">
        <f>_xlfn.IFNA(VLOOKUP(CONCATENATE($M$5,$B29,$C29),'BAL1'!$A$6:$M$250,13,FALSE),0)</f>
        <v>0</v>
      </c>
      <c r="N29" s="286">
        <f>_xlfn.IFNA(VLOOKUP(CONCATENATE($N$5,$B29,$C29),'PM2'!$A$6:$M$250,13,FALSE),0)</f>
        <v>0</v>
      </c>
      <c r="O29" s="286">
        <f>_xlfn.IFNA(VLOOKUP(CONCATENATE($O$5,$B29,$C29),'PM3'!$A$6:$M$250,13,FALSE),0)</f>
        <v>0</v>
      </c>
      <c r="P29" s="286">
        <f>_xlfn.IFNA(VLOOKUP(CONCATENATE($P$5,$B29,$C29),LOG!$A$6:$M$250,13,FALSE),0)</f>
        <v>0</v>
      </c>
      <c r="Q29" s="286">
        <f>_xlfn.IFNA(VLOOKUP(CONCATENATE($Q$5,$B29,$C29),'SER1'!$A$6:$M$163,13,FALSE),0)</f>
        <v>0</v>
      </c>
      <c r="R29" s="286">
        <f>_xlfn.IFNA(VLOOKUP(CONCATENATE($R$5,$B29,$C29),SC!$A$6:$M$250,13,FALSE),0)</f>
        <v>0</v>
      </c>
      <c r="S29" s="139"/>
      <c r="T29" s="221"/>
      <c r="U29" s="203"/>
      <c r="V29" s="203"/>
      <c r="W29" s="203"/>
      <c r="X29" s="203"/>
      <c r="Y29" s="203"/>
      <c r="Z29" s="117"/>
    </row>
    <row r="30" spans="1:26" x14ac:dyDescent="0.25">
      <c r="A30" s="374"/>
      <c r="B30" s="199" t="s">
        <v>411</v>
      </c>
      <c r="C30" s="199" t="s">
        <v>414</v>
      </c>
      <c r="D30" s="199"/>
      <c r="E30" s="199" t="s">
        <v>272</v>
      </c>
      <c r="F30" s="324">
        <v>45465</v>
      </c>
      <c r="G30" s="203">
        <v>15</v>
      </c>
      <c r="H30" s="320">
        <f t="shared" si="0"/>
        <v>0</v>
      </c>
      <c r="I30" s="123">
        <f t="shared" si="1"/>
        <v>0</v>
      </c>
      <c r="J30" s="124">
        <f t="shared" si="3"/>
        <v>10</v>
      </c>
      <c r="K30" s="139">
        <f>_xlfn.IFNA(VLOOKUP(CONCATENATE($K$5,$B15,$C15),'BAL1'!$A$6:$M$250,13,FALSE),0)</f>
        <v>0</v>
      </c>
      <c r="L30" s="286">
        <f>_xlfn.IFNA(VLOOKUP(CONCATENATE($L$5,$B30,$C30),'PM1'!$A$6:$M$250,13,FALSE),0)</f>
        <v>0</v>
      </c>
      <c r="M30" s="286">
        <f>_xlfn.IFNA(VLOOKUP(CONCATENATE($M$5,$B30,$C30),'BAL1'!$A$6:$M$250,13,FALSE),0)</f>
        <v>0</v>
      </c>
      <c r="N30" s="286">
        <f>_xlfn.IFNA(VLOOKUP(CONCATENATE($N$5,$B30,$C30),'PM2'!$A$6:$M$250,13,FALSE),0)</f>
        <v>0</v>
      </c>
      <c r="O30" s="286">
        <f>_xlfn.IFNA(VLOOKUP(CONCATENATE($O$5,$B30,$C30),'PM3'!$A$6:$M$250,13,FALSE),0)</f>
        <v>0</v>
      </c>
      <c r="P30" s="286">
        <f>_xlfn.IFNA(VLOOKUP(CONCATENATE($P$5,$B30,$C30),LOG!$A$6:$M$250,13,FALSE),0)</f>
        <v>0</v>
      </c>
      <c r="Q30" s="286">
        <f>_xlfn.IFNA(VLOOKUP(CONCATENATE($Q$5,$B30,$C30),'SER1'!$A$6:$M$163,13,FALSE),0)</f>
        <v>0</v>
      </c>
      <c r="R30" s="286">
        <f>_xlfn.IFNA(VLOOKUP(CONCATENATE($R$5,$B30,$C30),SC!$A$6:$M$250,13,FALSE),0)</f>
        <v>0</v>
      </c>
      <c r="S30" s="139"/>
      <c r="T30" s="221"/>
      <c r="U30" s="203"/>
      <c r="V30" s="203"/>
      <c r="W30" s="203"/>
      <c r="X30" s="203"/>
      <c r="Y30" s="203"/>
      <c r="Z30" s="117"/>
    </row>
    <row r="31" spans="1:26" x14ac:dyDescent="0.25">
      <c r="A31" s="374"/>
      <c r="B31" s="199" t="s">
        <v>312</v>
      </c>
      <c r="C31" s="199" t="s">
        <v>313</v>
      </c>
      <c r="D31" s="199"/>
      <c r="E31" s="199" t="s">
        <v>149</v>
      </c>
      <c r="F31" s="324">
        <v>45499</v>
      </c>
      <c r="G31" s="203">
        <v>16</v>
      </c>
      <c r="H31" s="320">
        <f t="shared" si="0"/>
        <v>0</v>
      </c>
      <c r="I31" s="123">
        <f t="shared" si="1"/>
        <v>0</v>
      </c>
      <c r="J31" s="124">
        <f t="shared" si="3"/>
        <v>10</v>
      </c>
      <c r="K31" s="139">
        <f>_xlfn.IFNA(VLOOKUP(CONCATENATE($K$5,$B16,$C16),'BAL1'!$A$6:$M$250,13,FALSE),0)</f>
        <v>0</v>
      </c>
      <c r="L31" s="286">
        <f>_xlfn.IFNA(VLOOKUP(CONCATENATE($L$5,$B31,$C31),'PM1'!$A$6:$M$250,13,FALSE),0)</f>
        <v>0</v>
      </c>
      <c r="M31" s="286">
        <f>_xlfn.IFNA(VLOOKUP(CONCATENATE($M$5,$B31,$C31),'BAL1'!$A$6:$M$250,13,FALSE),0)</f>
        <v>0</v>
      </c>
      <c r="N31" s="286">
        <f>_xlfn.IFNA(VLOOKUP(CONCATENATE($N$5,$B31,$C31),'PM2'!$A$6:$M$250,13,FALSE),0)</f>
        <v>0</v>
      </c>
      <c r="O31" s="286">
        <f>_xlfn.IFNA(VLOOKUP(CONCATENATE($O$5,$B31,$C31),'PM3'!$A$6:$M$250,13,FALSE),0)</f>
        <v>0</v>
      </c>
      <c r="P31" s="286">
        <f>_xlfn.IFNA(VLOOKUP(CONCATENATE($P$5,$B31,$C31),LOG!$A$6:$M$250,13,FALSE),0)</f>
        <v>0</v>
      </c>
      <c r="Q31" s="286">
        <f>_xlfn.IFNA(VLOOKUP(CONCATENATE($Q$5,$B31,$C31),'SER1'!$A$6:$M$163,13,FALSE),0)</f>
        <v>0</v>
      </c>
      <c r="R31" s="286">
        <f>_xlfn.IFNA(VLOOKUP(CONCATENATE($R$5,$B31,$C31),SC!$A$6:$M$250,13,FALSE),0)</f>
        <v>0</v>
      </c>
      <c r="S31" s="139"/>
      <c r="T31" s="221"/>
      <c r="U31" s="203"/>
      <c r="V31" s="203"/>
      <c r="W31" s="203"/>
      <c r="X31" s="203"/>
      <c r="Y31" s="203"/>
      <c r="Z31" s="117"/>
    </row>
    <row r="32" spans="1:26" x14ac:dyDescent="0.25">
      <c r="A32" s="374"/>
      <c r="B32" s="199" t="s">
        <v>310</v>
      </c>
      <c r="C32" s="199" t="s">
        <v>314</v>
      </c>
      <c r="D32" s="199"/>
      <c r="E32" s="199" t="s">
        <v>136</v>
      </c>
      <c r="F32" s="324">
        <v>45526</v>
      </c>
      <c r="G32" s="203">
        <v>12</v>
      </c>
      <c r="H32" s="320">
        <f t="shared" si="0"/>
        <v>2</v>
      </c>
      <c r="I32" s="123">
        <f t="shared" si="1"/>
        <v>20</v>
      </c>
      <c r="J32" s="124">
        <f t="shared" si="3"/>
        <v>4</v>
      </c>
      <c r="K32" s="139">
        <f>_xlfn.IFNA(VLOOKUP(CONCATENATE($K$5,$B17,$C17),'BAL1'!$A$6:$M$250,13,FALSE),0)</f>
        <v>0</v>
      </c>
      <c r="L32" s="286">
        <f>_xlfn.IFNA(VLOOKUP(CONCATENATE($L$5,$B32,$C32),'PM1'!$A$6:$M$250,13,FALSE),0)</f>
        <v>0</v>
      </c>
      <c r="M32" s="286">
        <f>_xlfn.IFNA(VLOOKUP(CONCATENATE($M$5,$B32,$C32),'BAL1'!$A$6:$M$250,13,FALSE),0)</f>
        <v>0</v>
      </c>
      <c r="N32" s="286">
        <f>_xlfn.IFNA(VLOOKUP(CONCATENATE($N$5,$B32,$C32),'PM2'!$A$6:$M$250,13,FALSE),0)</f>
        <v>0</v>
      </c>
      <c r="O32" s="286">
        <f>_xlfn.IFNA(VLOOKUP(CONCATENATE($O$5,$B32,$C32),'PM3'!$A$6:$M$250,13,FALSE),0)</f>
        <v>0</v>
      </c>
      <c r="P32" s="286">
        <f>_xlfn.IFNA(VLOOKUP(CONCATENATE($P$5,$B32,$C32),LOG!$A$6:$M$250,13,FALSE),0)</f>
        <v>0</v>
      </c>
      <c r="Q32" s="286">
        <f>_xlfn.IFNA(VLOOKUP(CONCATENATE($Q$5,$B32,$C32),'SER1'!$A$6:$M$163,13,FALSE),0)</f>
        <v>6</v>
      </c>
      <c r="R32" s="286">
        <f>_xlfn.IFNA(VLOOKUP(CONCATENATE($R$5,$B32,$C32),SC!$A$6:$M$250,13,FALSE),0)</f>
        <v>14</v>
      </c>
      <c r="S32" s="139"/>
      <c r="T32" s="221"/>
      <c r="U32" s="203"/>
      <c r="V32" s="203"/>
      <c r="W32" s="203"/>
      <c r="X32" s="203"/>
      <c r="Y32" s="203"/>
      <c r="Z32" s="117"/>
    </row>
    <row r="33" spans="1:26" x14ac:dyDescent="0.25">
      <c r="A33" s="374"/>
      <c r="B33" s="199" t="s">
        <v>318</v>
      </c>
      <c r="C33" s="199" t="s">
        <v>319</v>
      </c>
      <c r="D33" s="199" t="s">
        <v>319</v>
      </c>
      <c r="E33" s="199" t="s">
        <v>320</v>
      </c>
      <c r="F33" s="324">
        <v>45532</v>
      </c>
      <c r="G33" s="203">
        <v>18</v>
      </c>
      <c r="H33" s="320">
        <f t="shared" si="0"/>
        <v>0</v>
      </c>
      <c r="I33" s="123">
        <f t="shared" si="1"/>
        <v>0</v>
      </c>
      <c r="J33" s="124">
        <f t="shared" si="3"/>
        <v>10</v>
      </c>
      <c r="K33" s="139">
        <f>_xlfn.IFNA(VLOOKUP(CONCATENATE($K$5,$B18,$C18),'BAL1'!$A$6:$M$250,13,FALSE),0)</f>
        <v>0</v>
      </c>
      <c r="L33" s="286">
        <f>_xlfn.IFNA(VLOOKUP(CONCATENATE($L$5,$B33,$C33),'PM1'!$A$6:$M$250,13,FALSE),0)</f>
        <v>0</v>
      </c>
      <c r="M33" s="286">
        <f>_xlfn.IFNA(VLOOKUP(CONCATENATE($M$5,$B33,$C33),'BAL1'!$A$6:$M$250,13,FALSE),0)</f>
        <v>0</v>
      </c>
      <c r="N33" s="286">
        <f>_xlfn.IFNA(VLOOKUP(CONCATENATE($N$5,$B33,$C33),'PM2'!$A$6:$M$250,13,FALSE),0)</f>
        <v>0</v>
      </c>
      <c r="O33" s="286">
        <f>_xlfn.IFNA(VLOOKUP(CONCATENATE($O$5,$B33,$C33),'PM3'!$A$6:$M$250,13,FALSE),0)</f>
        <v>0</v>
      </c>
      <c r="P33" s="286">
        <f>_xlfn.IFNA(VLOOKUP(CONCATENATE($P$5,$B33,$C33),LOG!$A$6:$M$250,13,FALSE),0)</f>
        <v>0</v>
      </c>
      <c r="Q33" s="286">
        <f>_xlfn.IFNA(VLOOKUP(CONCATENATE($Q$5,$B33,$C33),'SER1'!$A$6:$M$163,13,FALSE),0)</f>
        <v>0</v>
      </c>
      <c r="R33" s="286">
        <f>_xlfn.IFNA(VLOOKUP(CONCATENATE($R$5,$B33,$C33),SC!$A$6:$M$250,13,FALSE),0)</f>
        <v>0</v>
      </c>
      <c r="S33" s="139"/>
      <c r="T33" s="221"/>
      <c r="U33" s="203"/>
      <c r="V33" s="203"/>
      <c r="W33" s="203"/>
      <c r="X33" s="203"/>
      <c r="Y33" s="203"/>
      <c r="Z33" s="117"/>
    </row>
    <row r="34" spans="1:26" ht="14.4" customHeight="1" x14ac:dyDescent="0.25">
      <c r="A34" s="374"/>
      <c r="B34" s="199" t="s">
        <v>321</v>
      </c>
      <c r="C34" s="199" t="s">
        <v>322</v>
      </c>
      <c r="D34" s="199" t="s">
        <v>322</v>
      </c>
      <c r="E34" s="199" t="s">
        <v>119</v>
      </c>
      <c r="F34" s="324">
        <v>45532</v>
      </c>
      <c r="G34" s="203">
        <v>13</v>
      </c>
      <c r="H34" s="320">
        <f t="shared" si="0"/>
        <v>1</v>
      </c>
      <c r="I34" s="123">
        <f t="shared" si="1"/>
        <v>4</v>
      </c>
      <c r="J34" s="124">
        <f t="shared" si="3"/>
        <v>9</v>
      </c>
      <c r="K34" s="139">
        <f>_xlfn.IFNA(VLOOKUP(CONCATENATE($K$5,$B19,$C19),'BAL1'!$A$6:$M$250,13,FALSE),0)</f>
        <v>4</v>
      </c>
      <c r="L34" s="286">
        <f>_xlfn.IFNA(VLOOKUP(CONCATENATE($L$5,$B34,$C34),'PM1'!$A$6:$M$250,13,FALSE),0)</f>
        <v>0</v>
      </c>
      <c r="M34" s="286">
        <f>_xlfn.IFNA(VLOOKUP(CONCATENATE($M$5,$B34,$C34),'BAL1'!$A$6:$M$250,13,FALSE),0)</f>
        <v>0</v>
      </c>
      <c r="N34" s="286">
        <f>_xlfn.IFNA(VLOOKUP(CONCATENATE($N$5,$B34,$C34),'PM2'!$A$6:$M$250,13,FALSE),0)</f>
        <v>0</v>
      </c>
      <c r="O34" s="286">
        <f>_xlfn.IFNA(VLOOKUP(CONCATENATE($O$5,$B34,$C34),'PM3'!$A$6:$M$250,13,FALSE),0)</f>
        <v>0</v>
      </c>
      <c r="P34" s="286">
        <f>_xlfn.IFNA(VLOOKUP(CONCATENATE($P$5,$B34,$C34),LOG!$A$6:$M$250,13,FALSE),0)</f>
        <v>0</v>
      </c>
      <c r="Q34" s="286">
        <f>_xlfn.IFNA(VLOOKUP(CONCATENATE($Q$5,$B34,$C34),'SER1'!$A$6:$M$163,13,FALSE),0)</f>
        <v>0</v>
      </c>
      <c r="R34" s="286">
        <f>_xlfn.IFNA(VLOOKUP(CONCATENATE($R$5,$B34,$C34),SC!$A$6:$M$250,13,FALSE),0)</f>
        <v>0</v>
      </c>
      <c r="S34" s="139"/>
      <c r="T34" s="221"/>
      <c r="U34" s="203"/>
      <c r="V34" s="203"/>
      <c r="W34" s="203"/>
      <c r="X34" s="203"/>
      <c r="Y34" s="203"/>
      <c r="Z34" s="117"/>
    </row>
    <row r="35" spans="1:26" x14ac:dyDescent="0.25">
      <c r="A35" s="374"/>
      <c r="B35" s="199" t="s">
        <v>325</v>
      </c>
      <c r="C35" s="199" t="s">
        <v>326</v>
      </c>
      <c r="D35" s="199" t="s">
        <v>327</v>
      </c>
      <c r="E35" s="199" t="s">
        <v>328</v>
      </c>
      <c r="F35" s="324">
        <v>45532</v>
      </c>
      <c r="G35" s="203">
        <v>15</v>
      </c>
      <c r="H35" s="320">
        <f t="shared" si="0"/>
        <v>1</v>
      </c>
      <c r="I35" s="123">
        <f t="shared" si="1"/>
        <v>5</v>
      </c>
      <c r="J35" s="124">
        <f t="shared" si="3"/>
        <v>6</v>
      </c>
      <c r="K35" s="139">
        <f>_xlfn.IFNA(VLOOKUP(CONCATENATE($K$5,$B20,$C20),'BAL1'!$A$6:$M$250,13,FALSE),0)</f>
        <v>0</v>
      </c>
      <c r="L35" s="286">
        <f>_xlfn.IFNA(VLOOKUP(CONCATENATE($L$5,$B35,$C35),'PM1'!$A$6:$M$250,13,FALSE),0)</f>
        <v>0</v>
      </c>
      <c r="M35" s="286">
        <f>_xlfn.IFNA(VLOOKUP(CONCATENATE($M$5,$B35,$C35),'BAL1'!$A$6:$M$250,13,FALSE),0)</f>
        <v>0</v>
      </c>
      <c r="N35" s="286">
        <f>_xlfn.IFNA(VLOOKUP(CONCATENATE($N$5,$B35,$C35),'PM2'!$A$6:$M$250,13,FALSE),0)</f>
        <v>0</v>
      </c>
      <c r="O35" s="286">
        <f>_xlfn.IFNA(VLOOKUP(CONCATENATE($O$5,$B35,$C35),'PM3'!$A$6:$M$250,13,FALSE),0)</f>
        <v>0</v>
      </c>
      <c r="P35" s="286">
        <f>_xlfn.IFNA(VLOOKUP(CONCATENATE($P$5,$B35,$C35),LOG!$A$6:$M$250,13,FALSE),0)</f>
        <v>5</v>
      </c>
      <c r="Q35" s="286">
        <f>_xlfn.IFNA(VLOOKUP(CONCATENATE($Q$5,$B35,$C35),'SER1'!$A$6:$M$163,13,FALSE),0)</f>
        <v>0</v>
      </c>
      <c r="R35" s="286">
        <f>_xlfn.IFNA(VLOOKUP(CONCATENATE($R$5,$B35,$C35),SC!$A$6:$M$250,13,FALSE),0)</f>
        <v>0</v>
      </c>
      <c r="S35" s="139"/>
      <c r="T35" s="221"/>
      <c r="U35" s="203"/>
      <c r="V35" s="203"/>
      <c r="W35" s="203"/>
      <c r="X35" s="203"/>
      <c r="Y35" s="203"/>
      <c r="Z35" s="117"/>
    </row>
    <row r="36" spans="1:26" x14ac:dyDescent="0.25">
      <c r="A36" s="374"/>
      <c r="B36" s="199" t="s">
        <v>329</v>
      </c>
      <c r="C36" s="199" t="s">
        <v>330</v>
      </c>
      <c r="D36" s="199" t="s">
        <v>331</v>
      </c>
      <c r="E36" s="199" t="s">
        <v>45</v>
      </c>
      <c r="F36" s="324">
        <v>45533</v>
      </c>
      <c r="G36" s="203">
        <v>20</v>
      </c>
      <c r="H36" s="320">
        <f t="shared" si="0"/>
        <v>0</v>
      </c>
      <c r="I36" s="123">
        <f t="shared" si="1"/>
        <v>0</v>
      </c>
      <c r="J36" s="124">
        <f t="shared" si="3"/>
        <v>10</v>
      </c>
      <c r="K36" s="139">
        <f>_xlfn.IFNA(VLOOKUP(CONCATENATE($K$5,$B21,$C21),'BAL1'!$A$6:$M$250,13,FALSE),0)</f>
        <v>0</v>
      </c>
      <c r="L36" s="286">
        <f>_xlfn.IFNA(VLOOKUP(CONCATENATE($L$5,$B36,$C36),'PM1'!$A$6:$M$250,13,FALSE),0)</f>
        <v>0</v>
      </c>
      <c r="M36" s="286">
        <f>_xlfn.IFNA(VLOOKUP(CONCATENATE($M$5,$B36,$C36),'BAL1'!$A$6:$M$250,13,FALSE),0)</f>
        <v>0</v>
      </c>
      <c r="N36" s="286">
        <f>_xlfn.IFNA(VLOOKUP(CONCATENATE($N$5,$B36,$C36),'PM2'!$A$6:$M$250,13,FALSE),0)</f>
        <v>0</v>
      </c>
      <c r="O36" s="286">
        <f>_xlfn.IFNA(VLOOKUP(CONCATENATE($O$5,$B36,$C36),'PM3'!$A$6:$M$250,13,FALSE),0)</f>
        <v>0</v>
      </c>
      <c r="P36" s="286">
        <f>_xlfn.IFNA(VLOOKUP(CONCATENATE($P$5,$B36,$C36),LOG!$A$6:$M$250,13,FALSE),0)</f>
        <v>0</v>
      </c>
      <c r="Q36" s="286">
        <f>_xlfn.IFNA(VLOOKUP(CONCATENATE($Q$5,$B36,$C36),'SER1'!$A$6:$M$163,13,FALSE),0)</f>
        <v>0</v>
      </c>
      <c r="R36" s="286">
        <f>_xlfn.IFNA(VLOOKUP(CONCATENATE($R$5,$B36,$C36),SC!$A$6:$M$250,13,FALSE),0)</f>
        <v>0</v>
      </c>
      <c r="S36" s="139"/>
      <c r="T36" s="221"/>
      <c r="U36" s="203"/>
      <c r="V36" s="203"/>
      <c r="W36" s="203"/>
      <c r="X36" s="203"/>
      <c r="Y36" s="203"/>
      <c r="Z36" s="117"/>
    </row>
    <row r="37" spans="1:26" x14ac:dyDescent="0.25">
      <c r="A37" s="374"/>
      <c r="B37" s="199" t="s">
        <v>346</v>
      </c>
      <c r="C37" s="199" t="s">
        <v>347</v>
      </c>
      <c r="D37" s="199" t="s">
        <v>348</v>
      </c>
      <c r="E37" s="199" t="s">
        <v>306</v>
      </c>
      <c r="F37" s="324">
        <v>45499</v>
      </c>
      <c r="G37" s="203">
        <v>12</v>
      </c>
      <c r="H37" s="320">
        <f t="shared" si="0"/>
        <v>0</v>
      </c>
      <c r="I37" s="123">
        <f t="shared" si="1"/>
        <v>0</v>
      </c>
      <c r="J37" s="124">
        <f t="shared" si="3"/>
        <v>10</v>
      </c>
      <c r="K37" s="139">
        <f>_xlfn.IFNA(VLOOKUP(CONCATENATE($K$5,$B22,$C22),'BAL1'!$A$6:$M$250,13,FALSE),0)</f>
        <v>0</v>
      </c>
      <c r="L37" s="286">
        <f>_xlfn.IFNA(VLOOKUP(CONCATENATE($L$5,$B37,$C37),'PM1'!$A$6:$M$250,13,FALSE),0)</f>
        <v>0</v>
      </c>
      <c r="M37" s="286">
        <f>_xlfn.IFNA(VLOOKUP(CONCATENATE($M$5,$B37,$C37),'BAL1'!$A$6:$M$250,13,FALSE),0)</f>
        <v>0</v>
      </c>
      <c r="N37" s="286">
        <f>_xlfn.IFNA(VLOOKUP(CONCATENATE($N$5,$B37,$C37),'PM2'!$A$6:$M$250,13,FALSE),0)</f>
        <v>0</v>
      </c>
      <c r="O37" s="286">
        <f>_xlfn.IFNA(VLOOKUP(CONCATENATE($O$5,$B37,$C37),'PM3'!$A$6:$M$250,13,FALSE),0)</f>
        <v>0</v>
      </c>
      <c r="P37" s="286">
        <f>_xlfn.IFNA(VLOOKUP(CONCATENATE($P$5,$B37,$C37),LOG!$A$6:$M$250,13,FALSE),0)</f>
        <v>0</v>
      </c>
      <c r="Q37" s="286">
        <f>_xlfn.IFNA(VLOOKUP(CONCATENATE($Q$5,$B37,$C37),'SER1'!$A$6:$M$163,13,FALSE),0)</f>
        <v>0</v>
      </c>
      <c r="R37" s="286">
        <f>_xlfn.IFNA(VLOOKUP(CONCATENATE($R$5,$B37,$C37),SC!$A$6:$M$250,13,FALSE),0)</f>
        <v>0</v>
      </c>
      <c r="S37" s="139"/>
      <c r="T37" s="221"/>
      <c r="U37" s="203"/>
      <c r="V37" s="203"/>
      <c r="W37" s="203"/>
      <c r="X37" s="203"/>
      <c r="Y37" s="203"/>
      <c r="Z37" s="117"/>
    </row>
    <row r="38" spans="1:26" s="3" customFormat="1" x14ac:dyDescent="0.25">
      <c r="A38" s="374"/>
      <c r="B38" s="321" t="s">
        <v>19</v>
      </c>
      <c r="C38" s="321" t="s">
        <v>19</v>
      </c>
      <c r="D38" s="321"/>
      <c r="E38" s="321"/>
      <c r="F38" s="325"/>
      <c r="G38" s="321"/>
      <c r="H38" s="320">
        <f t="shared" ref="H38:H69" si="4">COUNTIF(K38:Y38,"&gt;0")</f>
        <v>0</v>
      </c>
      <c r="I38" s="123">
        <f t="shared" ref="I38:I69" si="5">SUM(K38:Y38)</f>
        <v>0</v>
      </c>
      <c r="J38" s="124"/>
      <c r="K38" s="139">
        <f>_xlfn.IFNA(VLOOKUP(CONCATENATE($K$5,$B23,$C23),'BAL1'!$A$6:$M$250,13,FALSE),0)</f>
        <v>0</v>
      </c>
      <c r="L38" s="286">
        <f>_xlfn.IFNA(VLOOKUP(CONCATENATE($L$5,$B38,$C38),'PM1'!$A$6:$M$250,13,FALSE),0)</f>
        <v>0</v>
      </c>
      <c r="M38" s="286">
        <f>_xlfn.IFNA(VLOOKUP(CONCATENATE($M$5,$B38,$C38),'BAL1'!$A$6:$M$250,13,FALSE),0)</f>
        <v>0</v>
      </c>
      <c r="N38" s="286">
        <f>_xlfn.IFNA(VLOOKUP(CONCATENATE($N$5,$B38,$C38),'PM2'!$A$6:$M$250,13,FALSE),0)</f>
        <v>0</v>
      </c>
      <c r="O38" s="286">
        <f>_xlfn.IFNA(VLOOKUP(CONCATENATE($O$5,$B38,$C38),'PM3'!$A$6:$M$250,13,FALSE),0)</f>
        <v>0</v>
      </c>
      <c r="P38" s="286">
        <f>_xlfn.IFNA(VLOOKUP(CONCATENATE($P$5,$B38,$C38),LOG!$A$6:$M$250,13,FALSE),0)</f>
        <v>0</v>
      </c>
      <c r="Q38" s="286">
        <f>_xlfn.IFNA(VLOOKUP(CONCATENATE($Q$5,$B38,$C38),'SER1'!$A$6:$M$163,13,FALSE),0)</f>
        <v>0</v>
      </c>
      <c r="R38" s="286">
        <f>_xlfn.IFNA(VLOOKUP(CONCATENATE($R$5,$B38,$C38),SC!$A$6:$M$250,13,FALSE),0)</f>
        <v>0</v>
      </c>
      <c r="S38" s="139"/>
      <c r="T38" s="221"/>
      <c r="U38" s="203"/>
      <c r="V38" s="203"/>
      <c r="W38" s="203"/>
      <c r="X38" s="203"/>
      <c r="Y38" s="203"/>
      <c r="Z38" s="114"/>
    </row>
    <row r="39" spans="1:26" x14ac:dyDescent="0.25">
      <c r="A39" s="374"/>
      <c r="B39" s="199"/>
      <c r="C39" s="199" t="s">
        <v>19</v>
      </c>
      <c r="D39" s="199"/>
      <c r="E39" s="199"/>
      <c r="F39" s="324"/>
      <c r="G39" s="203"/>
      <c r="H39" s="320">
        <f t="shared" si="4"/>
        <v>0</v>
      </c>
      <c r="I39" s="123">
        <f t="shared" si="5"/>
        <v>0</v>
      </c>
      <c r="J39" s="124"/>
      <c r="K39" s="139">
        <f>_xlfn.IFNA(VLOOKUP(CONCATENATE($K$5,$B24,$C24),'BAL1'!$A$6:$M$250,13,FALSE),0)</f>
        <v>0</v>
      </c>
      <c r="L39" s="286">
        <f>_xlfn.IFNA(VLOOKUP(CONCATENATE($L$5,$B39,$C39),'PM1'!$A$6:$M$250,13,FALSE),0)</f>
        <v>0</v>
      </c>
      <c r="M39" s="286">
        <f>_xlfn.IFNA(VLOOKUP(CONCATENATE($M$5,$B39,$C39),'BAL1'!$A$6:$M$250,13,FALSE),0)</f>
        <v>0</v>
      </c>
      <c r="N39" s="286">
        <f>_xlfn.IFNA(VLOOKUP(CONCATENATE($N$5,$B39,$C39),'PM2'!$A$6:$M$250,13,FALSE),0)</f>
        <v>0</v>
      </c>
      <c r="O39" s="286">
        <f>_xlfn.IFNA(VLOOKUP(CONCATENATE($O$5,$B39,$C39),'PM3'!$A$6:$M$250,13,FALSE),0)</f>
        <v>0</v>
      </c>
      <c r="P39" s="286">
        <f>_xlfn.IFNA(VLOOKUP(CONCATENATE($P$5,$B39,$C39),LOG!$A$6:$M$250,13,FALSE),0)</f>
        <v>0</v>
      </c>
      <c r="Q39" s="286">
        <f>_xlfn.IFNA(VLOOKUP(CONCATENATE($Q$5,$B39,$C39),'SER1'!$A$6:$M$163,13,FALSE),0)</f>
        <v>0</v>
      </c>
      <c r="R39" s="286">
        <f>_xlfn.IFNA(VLOOKUP(CONCATENATE($R$5,$B39,$C39),SC!$A$6:$M$250,13,FALSE),0)</f>
        <v>0</v>
      </c>
      <c r="S39" s="139"/>
      <c r="T39" s="221"/>
      <c r="U39" s="203"/>
      <c r="V39" s="203"/>
      <c r="W39" s="203"/>
      <c r="X39" s="203"/>
      <c r="Y39" s="203"/>
      <c r="Z39" s="117"/>
    </row>
    <row r="40" spans="1:26" x14ac:dyDescent="0.25">
      <c r="A40" s="374"/>
      <c r="B40" s="199"/>
      <c r="C40" s="199" t="s">
        <v>19</v>
      </c>
      <c r="D40" s="199"/>
      <c r="E40" s="199"/>
      <c r="F40" s="324"/>
      <c r="G40" s="203"/>
      <c r="H40" s="320">
        <f t="shared" si="4"/>
        <v>0</v>
      </c>
      <c r="I40" s="123">
        <f t="shared" si="5"/>
        <v>0</v>
      </c>
      <c r="J40" s="124"/>
      <c r="K40" s="139">
        <f>_xlfn.IFNA(VLOOKUP(CONCATENATE($K$5,$B25,$C25),'BAL1'!$A$6:$M$250,13,FALSE),0)</f>
        <v>0</v>
      </c>
      <c r="L40" s="286">
        <f>_xlfn.IFNA(VLOOKUP(CONCATENATE($L$5,$B40,$C40),'PM1'!$A$6:$M$250,13,FALSE),0)</f>
        <v>0</v>
      </c>
      <c r="M40" s="286">
        <f>_xlfn.IFNA(VLOOKUP(CONCATENATE($M$5,$B40,$C40),'BAL1'!$A$6:$M$250,13,FALSE),0)</f>
        <v>0</v>
      </c>
      <c r="N40" s="286">
        <f>_xlfn.IFNA(VLOOKUP(CONCATENATE($N$5,$B40,$C40),'PM2'!$A$6:$M$250,13,FALSE),0)</f>
        <v>0</v>
      </c>
      <c r="O40" s="286">
        <f>_xlfn.IFNA(VLOOKUP(CONCATENATE($O$5,$B40,$C40),'PM3'!$A$6:$M$250,13,FALSE),0)</f>
        <v>0</v>
      </c>
      <c r="P40" s="286">
        <f>_xlfn.IFNA(VLOOKUP(CONCATENATE($P$5,$B40,$C40),LOG!$A$6:$M$250,13,FALSE),0)</f>
        <v>0</v>
      </c>
      <c r="Q40" s="286">
        <f>_xlfn.IFNA(VLOOKUP(CONCATENATE($Q$5,$B40,$C40),'SER1'!$A$6:$M$163,13,FALSE),0)</f>
        <v>0</v>
      </c>
      <c r="R40" s="286">
        <f>_xlfn.IFNA(VLOOKUP(CONCATENATE($R$5,$B40,$C40),SC!$A$6:$M$250,13,FALSE),0)</f>
        <v>0</v>
      </c>
      <c r="S40" s="139"/>
      <c r="T40" s="221"/>
      <c r="U40" s="203"/>
      <c r="V40" s="203"/>
      <c r="W40" s="203"/>
      <c r="X40" s="203"/>
      <c r="Y40" s="203"/>
      <c r="Z40" s="117"/>
    </row>
    <row r="41" spans="1:26" x14ac:dyDescent="0.25">
      <c r="A41" s="374"/>
      <c r="B41" s="199"/>
      <c r="C41" s="199" t="s">
        <v>19</v>
      </c>
      <c r="D41" s="199"/>
      <c r="E41" s="199"/>
      <c r="F41" s="324"/>
      <c r="G41" s="203"/>
      <c r="H41" s="320">
        <f t="shared" si="4"/>
        <v>0</v>
      </c>
      <c r="I41" s="123">
        <f t="shared" si="5"/>
        <v>0</v>
      </c>
      <c r="J41" s="124"/>
      <c r="K41" s="139">
        <f>_xlfn.IFNA(VLOOKUP(CONCATENATE($K$5,$B26,$C26),'BAL1'!$A$6:$M$250,13,FALSE),0)</f>
        <v>0</v>
      </c>
      <c r="L41" s="139">
        <f>_xlfn.IFNA(VLOOKUP(CONCATENATE($L$5,$B26,$C26),LOG!$A$6:$M$250,13,FALSE),0)</f>
        <v>0</v>
      </c>
      <c r="M41" s="286">
        <f>_xlfn.IFNA(VLOOKUP(CONCATENATE($M$5,$B41,$C41),'BAL1'!$A$6:$M$250,13,FALSE),0)</f>
        <v>0</v>
      </c>
      <c r="N41" s="139"/>
      <c r="O41" s="286">
        <f>_xlfn.IFNA(VLOOKUP(CONCATENATE($O$5,$B41,$C41),'PM3'!$A$6:$M$250,13,FALSE),0)</f>
        <v>0</v>
      </c>
      <c r="P41" s="286">
        <f>_xlfn.IFNA(VLOOKUP(CONCATENATE($P$5,$B41,$C41),LOG!$A$6:$M$250,13,FALSE),0)</f>
        <v>0</v>
      </c>
      <c r="Q41" s="286">
        <f>_xlfn.IFNA(VLOOKUP(CONCATENATE($Q$5,$B41,$C41),'SER1'!$A$6:$M$163,13,FALSE),0)</f>
        <v>0</v>
      </c>
      <c r="R41" s="286">
        <f>_xlfn.IFNA(VLOOKUP(CONCATENATE($R$5,$B41,$C41),SC!$A$6:$M$250,13,FALSE),0)</f>
        <v>0</v>
      </c>
      <c r="S41" s="139"/>
      <c r="T41" s="221"/>
      <c r="U41" s="203"/>
      <c r="V41" s="203"/>
      <c r="W41" s="203"/>
      <c r="X41" s="203"/>
      <c r="Y41" s="203"/>
      <c r="Z41" s="117"/>
    </row>
    <row r="42" spans="1:26" x14ac:dyDescent="0.25">
      <c r="A42" s="374"/>
      <c r="B42" s="199"/>
      <c r="C42" s="199" t="s">
        <v>19</v>
      </c>
      <c r="D42" s="199"/>
      <c r="E42" s="199"/>
      <c r="F42" s="324"/>
      <c r="G42" s="203"/>
      <c r="H42" s="320">
        <f t="shared" si="4"/>
        <v>0</v>
      </c>
      <c r="I42" s="123">
        <f t="shared" si="5"/>
        <v>0</v>
      </c>
      <c r="J42" s="124"/>
      <c r="K42" s="139">
        <f>_xlfn.IFNA(VLOOKUP(CONCATENATE($K$5,$B27,$C27),'BAL1'!$A$6:$M$250,13,FALSE),0)</f>
        <v>0</v>
      </c>
      <c r="L42" s="139">
        <f>_xlfn.IFNA(VLOOKUP(CONCATENATE($L$5,$B27,$C27),LOG!$A$6:$M$250,13,FALSE),0)</f>
        <v>0</v>
      </c>
      <c r="M42" s="286">
        <f>_xlfn.IFNA(VLOOKUP(CONCATENATE($M$5,$B42,$C42),'BAL1'!$A$6:$M$250,13,FALSE),0)</f>
        <v>0</v>
      </c>
      <c r="N42" s="139"/>
      <c r="O42" s="286">
        <f>_xlfn.IFNA(VLOOKUP(CONCATENATE($O$5,$B42,$C42),'PM3'!$A$6:$M$250,13,FALSE),0)</f>
        <v>0</v>
      </c>
      <c r="P42" s="286">
        <f>_xlfn.IFNA(VLOOKUP(CONCATENATE($P$5,$B42,$C42),LOG!$A$6:$M$250,13,FALSE),0)</f>
        <v>0</v>
      </c>
      <c r="Q42" s="286">
        <f>_xlfn.IFNA(VLOOKUP(CONCATENATE($Q$5,$B42,$C42),'SER1'!$A$6:$M$163,13,FALSE),0)</f>
        <v>0</v>
      </c>
      <c r="R42" s="139"/>
      <c r="S42" s="139"/>
      <c r="T42" s="221"/>
      <c r="U42" s="203"/>
      <c r="V42" s="203"/>
      <c r="W42" s="203"/>
      <c r="X42" s="203"/>
      <c r="Y42" s="203"/>
      <c r="Z42" s="117"/>
    </row>
    <row r="43" spans="1:26" x14ac:dyDescent="0.25">
      <c r="A43" s="374"/>
      <c r="B43" s="120"/>
      <c r="C43" s="125" t="s">
        <v>19</v>
      </c>
      <c r="D43" s="125"/>
      <c r="E43" s="125"/>
      <c r="F43" s="322"/>
      <c r="G43" s="127"/>
      <c r="H43" s="122">
        <f t="shared" si="4"/>
        <v>0</v>
      </c>
      <c r="I43" s="123">
        <f t="shared" si="5"/>
        <v>0</v>
      </c>
      <c r="J43" s="124"/>
      <c r="K43" s="139">
        <f>_xlfn.IFNA(VLOOKUP(CONCATENATE($K$5,$B43,$C43),'BAL1'!$A$6:$M$250,13,FALSE),0)</f>
        <v>0</v>
      </c>
      <c r="L43" s="139">
        <f>_xlfn.IFNA(VLOOKUP(CONCATENATE($L$5,$B43,$C43),LOG!$A$6:$M$250,13,FALSE),0)</f>
        <v>0</v>
      </c>
      <c r="M43" s="139">
        <f>_xlfn.IFNA(VLOOKUP(CONCATENATE($M$5,$B43,$C43),'SER1'!$A$6:$M$163,13,FALSE),0)</f>
        <v>0</v>
      </c>
      <c r="N43" s="139"/>
      <c r="O43" s="139"/>
      <c r="P43" s="139"/>
      <c r="Q43" s="286">
        <f>_xlfn.IFNA(VLOOKUP(CONCATENATE($Q$5,$B43,$C43),'SER1'!$A$6:$M$163,13,FALSE),0)</f>
        <v>0</v>
      </c>
      <c r="R43" s="139"/>
      <c r="S43" s="139"/>
      <c r="T43" s="221"/>
      <c r="U43" s="203"/>
      <c r="V43" s="203"/>
      <c r="W43" s="203"/>
      <c r="X43" s="203"/>
      <c r="Y43" s="203"/>
      <c r="Z43" s="117"/>
    </row>
    <row r="44" spans="1:26" x14ac:dyDescent="0.25">
      <c r="A44" s="374"/>
      <c r="B44" s="120"/>
      <c r="C44" s="125" t="s">
        <v>19</v>
      </c>
      <c r="D44" s="125"/>
      <c r="E44" s="125"/>
      <c r="F44" s="322"/>
      <c r="G44" s="127"/>
      <c r="H44" s="122">
        <f t="shared" si="4"/>
        <v>0</v>
      </c>
      <c r="I44" s="123">
        <f t="shared" si="5"/>
        <v>0</v>
      </c>
      <c r="J44" s="124"/>
      <c r="K44" s="139">
        <f>_xlfn.IFNA(VLOOKUP(CONCATENATE($K$5,$B44,$C44),'BAL1'!$A$6:$M$250,13,FALSE),0)</f>
        <v>0</v>
      </c>
      <c r="L44" s="139">
        <f>_xlfn.IFNA(VLOOKUP(CONCATENATE($L$5,$B44,$C44),LOG!$A$6:$M$250,13,FALSE),0)</f>
        <v>0</v>
      </c>
      <c r="M44" s="139">
        <f>_xlfn.IFNA(VLOOKUP(CONCATENATE($M$5,$B44,$C44),'SER1'!$A$6:$M$163,13,FALSE),0)</f>
        <v>0</v>
      </c>
      <c r="N44" s="139"/>
      <c r="O44" s="139"/>
      <c r="P44" s="139"/>
      <c r="Q44" s="286">
        <f>_xlfn.IFNA(VLOOKUP(CONCATENATE($Q$5,$B44,$C44),'SER1'!$A$6:$M$163,13,FALSE),0)</f>
        <v>0</v>
      </c>
      <c r="R44" s="139"/>
      <c r="S44" s="139"/>
      <c r="T44" s="221"/>
      <c r="U44" s="203"/>
      <c r="V44" s="203"/>
      <c r="W44" s="203"/>
      <c r="X44" s="203"/>
      <c r="Y44" s="203"/>
      <c r="Z44" s="117"/>
    </row>
    <row r="45" spans="1:26" x14ac:dyDescent="0.25">
      <c r="A45" s="374"/>
      <c r="B45" s="120"/>
      <c r="C45" s="125" t="s">
        <v>19</v>
      </c>
      <c r="D45" s="125"/>
      <c r="E45" s="125"/>
      <c r="F45" s="126"/>
      <c r="G45" s="127"/>
      <c r="H45" s="122">
        <f t="shared" si="4"/>
        <v>0</v>
      </c>
      <c r="I45" s="123">
        <f t="shared" si="5"/>
        <v>0</v>
      </c>
      <c r="J45" s="124"/>
      <c r="K45" s="139">
        <f>_xlfn.IFNA(VLOOKUP(CONCATENATE($K$5,$B45,$C45),'BAL1'!$A$6:$M$250,13,FALSE),0)</f>
        <v>0</v>
      </c>
      <c r="L45" s="139">
        <f>_xlfn.IFNA(VLOOKUP(CONCATENATE($L$5,$B45,$C45),LOG!$A$6:$M$250,13,FALSE),0)</f>
        <v>0</v>
      </c>
      <c r="M45" s="139">
        <f>_xlfn.IFNA(VLOOKUP(CONCATENATE($M$5,$B45,$C45),'SER1'!$A$6:$M$163,13,FALSE),0)</f>
        <v>0</v>
      </c>
      <c r="N45" s="139"/>
      <c r="O45" s="139"/>
      <c r="P45" s="139"/>
      <c r="Q45" s="139"/>
      <c r="R45" s="139"/>
      <c r="S45" s="139"/>
      <c r="T45" s="221"/>
      <c r="U45" s="203"/>
      <c r="V45" s="203"/>
      <c r="W45" s="203"/>
      <c r="X45" s="203"/>
      <c r="Y45" s="203"/>
      <c r="Z45" s="117"/>
    </row>
    <row r="46" spans="1:26" x14ac:dyDescent="0.25">
      <c r="A46" s="374"/>
      <c r="B46" s="120"/>
      <c r="C46" s="125" t="s">
        <v>19</v>
      </c>
      <c r="D46" s="125"/>
      <c r="E46" s="125"/>
      <c r="F46" s="126"/>
      <c r="G46" s="127"/>
      <c r="H46" s="122">
        <f t="shared" si="4"/>
        <v>0</v>
      </c>
      <c r="I46" s="123">
        <f t="shared" si="5"/>
        <v>0</v>
      </c>
      <c r="J46" s="124"/>
      <c r="K46" s="139">
        <f>_xlfn.IFNA(VLOOKUP(CONCATENATE($K$5,$B46,$C46),'BAL1'!$A$6:$M$250,13,FALSE),0)</f>
        <v>0</v>
      </c>
      <c r="L46" s="139">
        <f>_xlfn.IFNA(VLOOKUP(CONCATENATE($L$5,$B46,$C46),LOG!$A$6:$M$250,13,FALSE),0)</f>
        <v>0</v>
      </c>
      <c r="M46" s="139">
        <f>_xlfn.IFNA(VLOOKUP(CONCATENATE($M$5,$B46,$C46),'SER1'!$A$6:$M$163,13,FALSE),0)</f>
        <v>0</v>
      </c>
      <c r="N46" s="139"/>
      <c r="O46" s="139"/>
      <c r="P46" s="139"/>
      <c r="Q46" s="139"/>
      <c r="R46" s="139"/>
      <c r="S46" s="139"/>
      <c r="T46" s="221"/>
      <c r="U46" s="203"/>
      <c r="V46" s="203"/>
      <c r="W46" s="203"/>
      <c r="X46" s="203"/>
      <c r="Y46" s="203"/>
      <c r="Z46" s="117"/>
    </row>
    <row r="47" spans="1:26" x14ac:dyDescent="0.25">
      <c r="A47" s="374"/>
      <c r="B47" s="120"/>
      <c r="C47" s="125" t="s">
        <v>19</v>
      </c>
      <c r="D47" s="125"/>
      <c r="E47" s="125"/>
      <c r="F47" s="126"/>
      <c r="G47" s="127"/>
      <c r="H47" s="122">
        <f t="shared" si="4"/>
        <v>0</v>
      </c>
      <c r="I47" s="123">
        <f t="shared" si="5"/>
        <v>0</v>
      </c>
      <c r="J47" s="124"/>
      <c r="K47" s="139">
        <f>_xlfn.IFNA(VLOOKUP(CONCATENATE($K$5,$B47,$C47),'BAL1'!$A$6:$M$250,13,FALSE),0)</f>
        <v>0</v>
      </c>
      <c r="L47" s="139">
        <f>_xlfn.IFNA(VLOOKUP(CONCATENATE($L$5,$B47,$C47),LOG!$A$6:$M$250,13,FALSE),0)</f>
        <v>0</v>
      </c>
      <c r="M47" s="139">
        <f>_xlfn.IFNA(VLOOKUP(CONCATENATE($M$5,$B47,$C47),'SER1'!$A$6:$M$163,13,FALSE),0)</f>
        <v>0</v>
      </c>
      <c r="N47" s="139"/>
      <c r="O47" s="139"/>
      <c r="P47" s="139"/>
      <c r="Q47" s="139"/>
      <c r="R47" s="139"/>
      <c r="S47" s="139"/>
      <c r="T47" s="221"/>
      <c r="U47" s="203"/>
      <c r="V47" s="203"/>
      <c r="W47" s="203"/>
      <c r="X47" s="203"/>
      <c r="Y47" s="203"/>
      <c r="Z47" s="117"/>
    </row>
    <row r="48" spans="1:26" x14ac:dyDescent="0.25">
      <c r="A48" s="374"/>
      <c r="B48" s="120"/>
      <c r="C48" s="125" t="s">
        <v>19</v>
      </c>
      <c r="D48" s="125"/>
      <c r="E48" s="125"/>
      <c r="F48" s="126"/>
      <c r="G48" s="127"/>
      <c r="H48" s="122">
        <f t="shared" si="4"/>
        <v>0</v>
      </c>
      <c r="I48" s="123">
        <f t="shared" si="5"/>
        <v>0</v>
      </c>
      <c r="J48" s="124"/>
      <c r="K48" s="139">
        <f>_xlfn.IFNA(VLOOKUP(CONCATENATE($K$5,$B48,$C48),'BAL1'!$A$6:$M$250,13,FALSE),0)</f>
        <v>0</v>
      </c>
      <c r="L48" s="139">
        <f>_xlfn.IFNA(VLOOKUP(CONCATENATE($L$5,$B48,$C48),LOG!$A$6:$M$250,13,FALSE),0)</f>
        <v>0</v>
      </c>
      <c r="M48" s="139">
        <f>_xlfn.IFNA(VLOOKUP(CONCATENATE($M$5,$B48,$C48),'SER1'!$A$6:$M$163,13,FALSE),0)</f>
        <v>0</v>
      </c>
      <c r="N48" s="139"/>
      <c r="O48" s="139"/>
      <c r="P48" s="139"/>
      <c r="Q48" s="139"/>
      <c r="R48" s="139"/>
      <c r="S48" s="139"/>
      <c r="T48" s="221"/>
      <c r="U48" s="203"/>
      <c r="V48" s="203"/>
      <c r="W48" s="203"/>
      <c r="X48" s="203"/>
      <c r="Y48" s="203"/>
      <c r="Z48" s="117"/>
    </row>
    <row r="49" spans="1:26" x14ac:dyDescent="0.25">
      <c r="A49" s="374"/>
      <c r="B49" s="120"/>
      <c r="C49" s="125" t="s">
        <v>19</v>
      </c>
      <c r="D49" s="125"/>
      <c r="E49" s="125"/>
      <c r="F49" s="126"/>
      <c r="G49" s="127"/>
      <c r="H49" s="122">
        <f t="shared" si="4"/>
        <v>0</v>
      </c>
      <c r="I49" s="123">
        <f t="shared" si="5"/>
        <v>0</v>
      </c>
      <c r="J49" s="124"/>
      <c r="K49" s="139">
        <f>_xlfn.IFNA(VLOOKUP(CONCATENATE($K$5,$B49,$C49),'BAL1'!$A$6:$M$250,13,FALSE),0)</f>
        <v>0</v>
      </c>
      <c r="L49" s="139">
        <f>_xlfn.IFNA(VLOOKUP(CONCATENATE($L$5,$B49,$C49),LOG!$A$6:$M$250,13,FALSE),0)</f>
        <v>0</v>
      </c>
      <c r="M49" s="139">
        <f>_xlfn.IFNA(VLOOKUP(CONCATENATE($M$5,$B49,$C49),'SER1'!$A$6:$M$163,13,FALSE),0)</f>
        <v>0</v>
      </c>
      <c r="N49" s="139"/>
      <c r="O49" s="139"/>
      <c r="P49" s="139"/>
      <c r="Q49" s="139"/>
      <c r="R49" s="139"/>
      <c r="S49" s="139"/>
      <c r="T49" s="221"/>
      <c r="U49" s="203"/>
      <c r="V49" s="203"/>
      <c r="W49" s="203"/>
      <c r="X49" s="203"/>
      <c r="Y49" s="203"/>
      <c r="Z49" s="117"/>
    </row>
    <row r="50" spans="1:26" x14ac:dyDescent="0.25">
      <c r="A50" s="374"/>
      <c r="B50" s="120"/>
      <c r="C50" s="125" t="s">
        <v>19</v>
      </c>
      <c r="D50" s="121"/>
      <c r="E50" s="121"/>
      <c r="F50" s="126"/>
      <c r="G50" s="127"/>
      <c r="H50" s="122">
        <f t="shared" si="4"/>
        <v>0</v>
      </c>
      <c r="I50" s="123">
        <f t="shared" si="5"/>
        <v>0</v>
      </c>
      <c r="J50" s="124"/>
      <c r="K50" s="139">
        <f>_xlfn.IFNA(VLOOKUP(CONCATENATE($K$5,$B50,$C50),'BAL1'!$A$6:$M$250,13,FALSE),0)</f>
        <v>0</v>
      </c>
      <c r="L50" s="139">
        <f>_xlfn.IFNA(VLOOKUP(CONCATENATE($L$5,$B50,$C50),LOG!$A$6:$M$250,13,FALSE),0)</f>
        <v>0</v>
      </c>
      <c r="M50" s="139">
        <f>_xlfn.IFNA(VLOOKUP(CONCATENATE($M$5,$B50,$C50),'SER1'!$A$6:$M$163,13,FALSE),0)</f>
        <v>0</v>
      </c>
      <c r="N50" s="139"/>
      <c r="O50" s="139"/>
      <c r="P50" s="139"/>
      <c r="Q50" s="139"/>
      <c r="R50" s="139"/>
      <c r="S50" s="139"/>
      <c r="T50" s="221"/>
      <c r="U50" s="203"/>
      <c r="V50" s="203"/>
      <c r="W50" s="203"/>
      <c r="X50" s="203"/>
      <c r="Y50" s="203"/>
      <c r="Z50" s="117"/>
    </row>
    <row r="51" spans="1:26" x14ac:dyDescent="0.25">
      <c r="A51" s="374"/>
      <c r="B51" s="120"/>
      <c r="C51" s="125" t="s">
        <v>19</v>
      </c>
      <c r="D51" s="121"/>
      <c r="E51" s="121"/>
      <c r="F51" s="126"/>
      <c r="G51" s="127"/>
      <c r="H51" s="122">
        <f t="shared" si="4"/>
        <v>0</v>
      </c>
      <c r="I51" s="123">
        <f t="shared" si="5"/>
        <v>0</v>
      </c>
      <c r="J51" s="124"/>
      <c r="K51" s="139">
        <f>_xlfn.IFNA(VLOOKUP(CONCATENATE($K$5,$B51,$C51),'BAL1'!$A$6:$M$250,13,FALSE),0)</f>
        <v>0</v>
      </c>
      <c r="L51" s="139">
        <f>_xlfn.IFNA(VLOOKUP(CONCATENATE($L$5,$B51,$C51),LOG!$A$6:$M$250,13,FALSE),0)</f>
        <v>0</v>
      </c>
      <c r="M51" s="139">
        <f>_xlfn.IFNA(VLOOKUP(CONCATENATE($M$5,$B51,$C51),'SER1'!$A$6:$M$163,13,FALSE),0)</f>
        <v>0</v>
      </c>
      <c r="N51" s="139"/>
      <c r="O51" s="139"/>
      <c r="P51" s="139"/>
      <c r="Q51" s="139"/>
      <c r="R51" s="139"/>
      <c r="S51" s="139"/>
      <c r="T51" s="221"/>
      <c r="U51" s="203"/>
      <c r="V51" s="203"/>
      <c r="W51" s="203"/>
      <c r="X51" s="203"/>
      <c r="Y51" s="203"/>
      <c r="Z51" s="117"/>
    </row>
    <row r="52" spans="1:26" x14ac:dyDescent="0.25">
      <c r="A52" s="374"/>
      <c r="B52" s="120"/>
      <c r="C52" s="125" t="s">
        <v>19</v>
      </c>
      <c r="D52" s="125"/>
      <c r="E52" s="125"/>
      <c r="F52" s="126"/>
      <c r="G52" s="127"/>
      <c r="H52" s="122">
        <f t="shared" si="4"/>
        <v>0</v>
      </c>
      <c r="I52" s="123">
        <f t="shared" si="5"/>
        <v>0</v>
      </c>
      <c r="J52" s="124"/>
      <c r="K52" s="139">
        <f>_xlfn.IFNA(VLOOKUP(CONCATENATE($K$5,$B52,$C52),'BAL1'!$A$6:$M$250,13,FALSE),0)</f>
        <v>0</v>
      </c>
      <c r="L52" s="139">
        <f>_xlfn.IFNA(VLOOKUP(CONCATENATE($L$5,$B52,$C52),LOG!$A$6:$M$250,13,FALSE),0)</f>
        <v>0</v>
      </c>
      <c r="M52" s="139">
        <f>_xlfn.IFNA(VLOOKUP(CONCATENATE($M$5,$B52,$C52),'SER1'!$A$6:$M$163,13,FALSE),0)</f>
        <v>0</v>
      </c>
      <c r="N52" s="139"/>
      <c r="O52" s="139"/>
      <c r="P52" s="139"/>
      <c r="Q52" s="139"/>
      <c r="R52" s="139"/>
      <c r="S52" s="139"/>
      <c r="T52" s="221"/>
      <c r="U52" s="203"/>
      <c r="V52" s="203"/>
      <c r="W52" s="203"/>
      <c r="X52" s="203"/>
      <c r="Y52" s="203"/>
      <c r="Z52" s="117"/>
    </row>
    <row r="53" spans="1:26" x14ac:dyDescent="0.25">
      <c r="A53" s="374"/>
      <c r="B53" s="120"/>
      <c r="C53" s="125" t="s">
        <v>19</v>
      </c>
      <c r="D53" s="125"/>
      <c r="E53" s="125"/>
      <c r="F53" s="126"/>
      <c r="G53" s="127"/>
      <c r="H53" s="122">
        <f t="shared" si="4"/>
        <v>0</v>
      </c>
      <c r="I53" s="123">
        <f t="shared" si="5"/>
        <v>0</v>
      </c>
      <c r="J53" s="124"/>
      <c r="K53" s="139">
        <f>_xlfn.IFNA(VLOOKUP(CONCATENATE($K$5,$B53,$C53),'BAL1'!$A$6:$M$250,13,FALSE),0)</f>
        <v>0</v>
      </c>
      <c r="L53" s="139">
        <f>_xlfn.IFNA(VLOOKUP(CONCATENATE($L$5,$B53,$C53),LOG!$A$6:$M$250,13,FALSE),0)</f>
        <v>0</v>
      </c>
      <c r="M53" s="139">
        <f>_xlfn.IFNA(VLOOKUP(CONCATENATE($M$5,$B53,$C53),'SER1'!$A$6:$M$163,13,FALSE),0)</f>
        <v>0</v>
      </c>
      <c r="N53" s="139"/>
      <c r="O53" s="139"/>
      <c r="P53" s="139"/>
      <c r="Q53" s="139"/>
      <c r="R53" s="139"/>
      <c r="S53" s="139"/>
      <c r="T53" s="221"/>
      <c r="U53" s="203"/>
      <c r="V53" s="203"/>
      <c r="W53" s="203"/>
      <c r="X53" s="203"/>
      <c r="Y53" s="203"/>
      <c r="Z53" s="117"/>
    </row>
    <row r="54" spans="1:26" x14ac:dyDescent="0.25">
      <c r="A54" s="374"/>
      <c r="B54" s="120"/>
      <c r="C54" s="125" t="s">
        <v>19</v>
      </c>
      <c r="D54" s="125"/>
      <c r="E54" s="125"/>
      <c r="F54" s="126"/>
      <c r="G54" s="127"/>
      <c r="H54" s="122">
        <f t="shared" si="4"/>
        <v>0</v>
      </c>
      <c r="I54" s="123">
        <f t="shared" si="5"/>
        <v>0</v>
      </c>
      <c r="J54" s="124"/>
      <c r="K54" s="139">
        <f>_xlfn.IFNA(VLOOKUP(CONCATENATE($K$5,$B54,$C54),'BAL1'!$A$6:$M$250,13,FALSE),0)</f>
        <v>0</v>
      </c>
      <c r="L54" s="139">
        <f>_xlfn.IFNA(VLOOKUP(CONCATENATE($L$5,$B54,$C54),LOG!$A$6:$M$250,13,FALSE),0)</f>
        <v>0</v>
      </c>
      <c r="M54" s="139">
        <f>_xlfn.IFNA(VLOOKUP(CONCATENATE($M$5,$B54,$C54),'SER1'!$A$6:$M$163,13,FALSE),0)</f>
        <v>0</v>
      </c>
      <c r="N54" s="139"/>
      <c r="O54" s="139"/>
      <c r="P54" s="139"/>
      <c r="Q54" s="139"/>
      <c r="R54" s="139"/>
      <c r="S54" s="139"/>
      <c r="T54" s="221"/>
      <c r="U54" s="203"/>
      <c r="V54" s="203"/>
      <c r="W54" s="203"/>
      <c r="X54" s="203"/>
      <c r="Y54" s="203"/>
      <c r="Z54" s="117"/>
    </row>
    <row r="55" spans="1:26" x14ac:dyDescent="0.25">
      <c r="A55" s="374"/>
      <c r="B55" s="120"/>
      <c r="C55" s="125" t="s">
        <v>19</v>
      </c>
      <c r="D55" s="125"/>
      <c r="E55" s="125"/>
      <c r="F55" s="126"/>
      <c r="G55" s="127"/>
      <c r="H55" s="122">
        <f t="shared" si="4"/>
        <v>0</v>
      </c>
      <c r="I55" s="123">
        <f t="shared" si="5"/>
        <v>0</v>
      </c>
      <c r="J55" s="124"/>
      <c r="K55" s="139">
        <f>_xlfn.IFNA(VLOOKUP(CONCATENATE($K$5,$B55,$C55),'BAL1'!$A$6:$M$250,13,FALSE),0)</f>
        <v>0</v>
      </c>
      <c r="L55" s="139">
        <f>_xlfn.IFNA(VLOOKUP(CONCATENATE($L$5,$B55,$C55),LOG!$A$6:$M$250,13,FALSE),0)</f>
        <v>0</v>
      </c>
      <c r="M55" s="139">
        <f>_xlfn.IFNA(VLOOKUP(CONCATENATE($M$5,$B55,$C55),'SER1'!$A$6:$M$163,13,FALSE),0)</f>
        <v>0</v>
      </c>
      <c r="N55" s="139"/>
      <c r="O55" s="139"/>
      <c r="P55" s="139"/>
      <c r="Q55" s="139"/>
      <c r="R55" s="139"/>
      <c r="S55" s="139"/>
      <c r="T55" s="221"/>
      <c r="U55" s="203"/>
      <c r="V55" s="203"/>
      <c r="W55" s="203"/>
      <c r="X55" s="203"/>
      <c r="Y55" s="203"/>
      <c r="Z55" s="117"/>
    </row>
    <row r="56" spans="1:26" x14ac:dyDescent="0.25">
      <c r="A56" s="374"/>
      <c r="B56" s="120"/>
      <c r="C56" s="125" t="s">
        <v>19</v>
      </c>
      <c r="D56" s="125"/>
      <c r="E56" s="125"/>
      <c r="F56" s="126"/>
      <c r="G56" s="127"/>
      <c r="H56" s="122">
        <f t="shared" si="4"/>
        <v>0</v>
      </c>
      <c r="I56" s="123">
        <f t="shared" si="5"/>
        <v>0</v>
      </c>
      <c r="J56" s="124"/>
      <c r="K56" s="139">
        <f>_xlfn.IFNA(VLOOKUP(CONCATENATE($K$5,$B56,$C56),'BAL1'!$A$6:$M$250,13,FALSE),0)</f>
        <v>0</v>
      </c>
      <c r="L56" s="139">
        <f>_xlfn.IFNA(VLOOKUP(CONCATENATE($L$5,$B56,$C56),LOG!$A$6:$M$250,13,FALSE),0)</f>
        <v>0</v>
      </c>
      <c r="M56" s="139">
        <f>_xlfn.IFNA(VLOOKUP(CONCATENATE($M$5,$B56,$C56),'SER1'!$A$6:$M$163,13,FALSE),0)</f>
        <v>0</v>
      </c>
      <c r="N56" s="139"/>
      <c r="O56" s="139"/>
      <c r="P56" s="139"/>
      <c r="Q56" s="139"/>
      <c r="R56" s="139"/>
      <c r="S56" s="139"/>
      <c r="T56" s="221"/>
      <c r="U56" s="203"/>
      <c r="V56" s="203"/>
      <c r="W56" s="203"/>
      <c r="X56" s="203"/>
      <c r="Y56" s="203"/>
      <c r="Z56" s="117"/>
    </row>
    <row r="57" spans="1:26" x14ac:dyDescent="0.25">
      <c r="A57" s="374"/>
      <c r="B57" s="120"/>
      <c r="C57" s="125" t="s">
        <v>19</v>
      </c>
      <c r="D57" s="125"/>
      <c r="E57" s="125"/>
      <c r="F57" s="126"/>
      <c r="G57" s="127"/>
      <c r="H57" s="122">
        <f t="shared" si="4"/>
        <v>0</v>
      </c>
      <c r="I57" s="123">
        <f t="shared" si="5"/>
        <v>0</v>
      </c>
      <c r="J57" s="124"/>
      <c r="K57" s="139">
        <f>_xlfn.IFNA(VLOOKUP(CONCATENATE($K$5,$B57,$C57),'BAL1'!$A$6:$M$250,13,FALSE),0)</f>
        <v>0</v>
      </c>
      <c r="L57" s="139">
        <f>_xlfn.IFNA(VLOOKUP(CONCATENATE($L$5,$B57,$C57),LOG!$A$6:$M$250,13,FALSE),0)</f>
        <v>0</v>
      </c>
      <c r="M57" s="139">
        <f>_xlfn.IFNA(VLOOKUP(CONCATENATE($M$5,$B57,$C57),'SER1'!$A$6:$M$163,13,FALSE),0)</f>
        <v>0</v>
      </c>
      <c r="N57" s="139"/>
      <c r="O57" s="139"/>
      <c r="P57" s="139"/>
      <c r="Q57" s="139"/>
      <c r="R57" s="139"/>
      <c r="S57" s="139"/>
      <c r="T57" s="221"/>
      <c r="U57" s="203"/>
      <c r="V57" s="203"/>
      <c r="W57" s="203"/>
      <c r="X57" s="203"/>
      <c r="Y57" s="203"/>
      <c r="Z57" s="117"/>
    </row>
    <row r="58" spans="1:26" x14ac:dyDescent="0.25">
      <c r="A58" s="374"/>
      <c r="B58" s="120"/>
      <c r="C58" s="125" t="s">
        <v>19</v>
      </c>
      <c r="D58" s="125"/>
      <c r="E58" s="125"/>
      <c r="F58" s="126"/>
      <c r="G58" s="127"/>
      <c r="H58" s="122">
        <f t="shared" si="4"/>
        <v>0</v>
      </c>
      <c r="I58" s="123">
        <f t="shared" si="5"/>
        <v>0</v>
      </c>
      <c r="J58" s="124"/>
      <c r="K58" s="139">
        <f>_xlfn.IFNA(VLOOKUP(CONCATENATE($K$5,$B58,$C58),'BAL1'!$A$6:$M$250,13,FALSE),0)</f>
        <v>0</v>
      </c>
      <c r="L58" s="139">
        <f>_xlfn.IFNA(VLOOKUP(CONCATENATE($L$5,$B58,$C58),LOG!$A$6:$M$250,13,FALSE),0)</f>
        <v>0</v>
      </c>
      <c r="M58" s="139">
        <f>_xlfn.IFNA(VLOOKUP(CONCATENATE($M$5,$B58,$C58),'SER1'!$A$6:$M$163,13,FALSE),0)</f>
        <v>0</v>
      </c>
      <c r="N58" s="139"/>
      <c r="O58" s="139"/>
      <c r="P58" s="139"/>
      <c r="Q58" s="139"/>
      <c r="R58" s="139"/>
      <c r="S58" s="139"/>
      <c r="T58" s="221"/>
      <c r="U58" s="203"/>
      <c r="V58" s="203"/>
      <c r="W58" s="203"/>
      <c r="X58" s="203"/>
      <c r="Y58" s="203"/>
      <c r="Z58" s="117"/>
    </row>
    <row r="59" spans="1:26" x14ac:dyDescent="0.25">
      <c r="A59" s="374"/>
      <c r="B59" s="120"/>
      <c r="C59" s="125" t="s">
        <v>19</v>
      </c>
      <c r="D59" s="125"/>
      <c r="E59" s="125"/>
      <c r="F59" s="126"/>
      <c r="G59" s="127"/>
      <c r="H59" s="122">
        <f t="shared" si="4"/>
        <v>0</v>
      </c>
      <c r="I59" s="123">
        <f t="shared" si="5"/>
        <v>0</v>
      </c>
      <c r="J59" s="124"/>
      <c r="K59" s="139">
        <f>_xlfn.IFNA(VLOOKUP(CONCATENATE($K$5,$B59,$C59),'BAL1'!$A$6:$M$250,13,FALSE),0)</f>
        <v>0</v>
      </c>
      <c r="L59" s="139">
        <f>_xlfn.IFNA(VLOOKUP(CONCATENATE($L$5,$B59,$C59),LOG!$A$6:$M$250,13,FALSE),0)</f>
        <v>0</v>
      </c>
      <c r="M59" s="139">
        <f>_xlfn.IFNA(VLOOKUP(CONCATENATE($M$5,$B59,$C59),'SER1'!$A$6:$M$163,13,FALSE),0)</f>
        <v>0</v>
      </c>
      <c r="N59" s="139"/>
      <c r="O59" s="139"/>
      <c r="P59" s="139"/>
      <c r="Q59" s="139"/>
      <c r="R59" s="139"/>
      <c r="S59" s="139"/>
      <c r="T59" s="221"/>
      <c r="U59" s="203"/>
      <c r="V59" s="203"/>
      <c r="W59" s="203"/>
      <c r="X59" s="203"/>
      <c r="Y59" s="203"/>
      <c r="Z59" s="117"/>
    </row>
    <row r="60" spans="1:26" x14ac:dyDescent="0.25">
      <c r="A60" s="374"/>
      <c r="B60" s="120"/>
      <c r="C60" s="125" t="s">
        <v>19</v>
      </c>
      <c r="D60" s="125"/>
      <c r="E60" s="125"/>
      <c r="F60" s="126"/>
      <c r="G60" s="127"/>
      <c r="H60" s="122">
        <f t="shared" si="4"/>
        <v>0</v>
      </c>
      <c r="I60" s="123">
        <f t="shared" si="5"/>
        <v>0</v>
      </c>
      <c r="J60" s="124"/>
      <c r="K60" s="139">
        <f>_xlfn.IFNA(VLOOKUP(CONCATENATE($K$5,$B60,$C60),'BAL1'!$A$6:$M$250,13,FALSE),0)</f>
        <v>0</v>
      </c>
      <c r="L60" s="139">
        <f>_xlfn.IFNA(VLOOKUP(CONCATENATE($L$5,$B60,$C60),LOG!$A$6:$M$250,13,FALSE),0)</f>
        <v>0</v>
      </c>
      <c r="M60" s="139">
        <f>_xlfn.IFNA(VLOOKUP(CONCATENATE($M$5,$B60,$C60),'SER1'!$A$6:$M$163,13,FALSE),0)</f>
        <v>0</v>
      </c>
      <c r="N60" s="139"/>
      <c r="O60" s="139"/>
      <c r="P60" s="139"/>
      <c r="Q60" s="139"/>
      <c r="R60" s="139"/>
      <c r="S60" s="139"/>
      <c r="T60" s="221"/>
      <c r="U60" s="203"/>
      <c r="V60" s="203"/>
      <c r="W60" s="203"/>
      <c r="X60" s="203"/>
      <c r="Y60" s="203"/>
      <c r="Z60" s="117"/>
    </row>
    <row r="61" spans="1:26" x14ac:dyDescent="0.25">
      <c r="A61" s="374"/>
      <c r="B61" s="120"/>
      <c r="C61" s="125"/>
      <c r="D61" s="125"/>
      <c r="E61" s="125"/>
      <c r="F61" s="126"/>
      <c r="G61" s="127"/>
      <c r="H61" s="122">
        <f t="shared" si="4"/>
        <v>0</v>
      </c>
      <c r="I61" s="123">
        <f t="shared" si="5"/>
        <v>0</v>
      </c>
      <c r="J61" s="124"/>
      <c r="K61" s="139">
        <f>_xlfn.IFNA(VLOOKUP(CONCATENATE($K$5,$B61,$C61),'BAL1'!$A$6:$M$250,13,FALSE),0)</f>
        <v>0</v>
      </c>
      <c r="L61" s="139">
        <f>_xlfn.IFNA(VLOOKUP(CONCATENATE($L$5,$B61,$C61),LOG!$A$6:$M$250,13,FALSE),0)</f>
        <v>0</v>
      </c>
      <c r="M61" s="139">
        <f>_xlfn.IFNA(VLOOKUP(CONCATENATE($M$5,$B61,$C61),'SER1'!$A$6:$M$163,13,FALSE),0)</f>
        <v>0</v>
      </c>
      <c r="N61" s="139"/>
      <c r="O61" s="139"/>
      <c r="P61" s="139"/>
      <c r="Q61" s="139"/>
      <c r="R61" s="139"/>
      <c r="S61" s="139"/>
      <c r="T61" s="221"/>
      <c r="U61" s="203"/>
      <c r="V61" s="203"/>
      <c r="W61" s="203"/>
      <c r="X61" s="203"/>
      <c r="Y61" s="203"/>
      <c r="Z61" s="117"/>
    </row>
    <row r="62" spans="1:26" x14ac:dyDescent="0.25">
      <c r="A62" s="374"/>
      <c r="B62" s="120"/>
      <c r="C62" s="125"/>
      <c r="D62" s="125"/>
      <c r="E62" s="125"/>
      <c r="F62" s="126"/>
      <c r="G62" s="127"/>
      <c r="H62" s="122">
        <f t="shared" si="4"/>
        <v>0</v>
      </c>
      <c r="I62" s="123">
        <f t="shared" si="5"/>
        <v>0</v>
      </c>
      <c r="J62" s="124"/>
      <c r="K62" s="139">
        <f>_xlfn.IFNA(VLOOKUP(CONCATENATE($K$5,$B62,$C62),'BAL1'!$A$6:$M$250,13,FALSE),0)</f>
        <v>0</v>
      </c>
      <c r="L62" s="139">
        <f>_xlfn.IFNA(VLOOKUP(CONCATENATE($L$5,$B62,$C62),LOG!$A$6:$M$250,13,FALSE),0)</f>
        <v>0</v>
      </c>
      <c r="M62" s="139">
        <f>_xlfn.IFNA(VLOOKUP(CONCATENATE($M$5,$B62,$C62),'SER1'!$A$6:$M$163,13,FALSE),0)</f>
        <v>0</v>
      </c>
      <c r="N62" s="139"/>
      <c r="O62" s="139"/>
      <c r="P62" s="139"/>
      <c r="Q62" s="139"/>
      <c r="R62" s="139"/>
      <c r="S62" s="139"/>
      <c r="T62" s="221"/>
      <c r="U62" s="203"/>
      <c r="V62" s="203"/>
      <c r="W62" s="203"/>
      <c r="X62" s="203"/>
      <c r="Y62" s="203"/>
      <c r="Z62" s="117"/>
    </row>
    <row r="63" spans="1:26" x14ac:dyDescent="0.25">
      <c r="A63" s="374"/>
      <c r="B63" s="120"/>
      <c r="C63" s="125"/>
      <c r="D63" s="125"/>
      <c r="E63" s="125"/>
      <c r="F63" s="126"/>
      <c r="G63" s="127"/>
      <c r="H63" s="122">
        <f t="shared" si="4"/>
        <v>0</v>
      </c>
      <c r="I63" s="123">
        <f t="shared" si="5"/>
        <v>0</v>
      </c>
      <c r="J63" s="124"/>
      <c r="K63" s="139">
        <f>_xlfn.IFNA(VLOOKUP(CONCATENATE($K$5,$B63,$C63),'BAL1'!$A$6:$M$250,13,FALSE),0)</f>
        <v>0</v>
      </c>
      <c r="L63" s="139">
        <f>_xlfn.IFNA(VLOOKUP(CONCATENATE($L$5,$B63,$C63),LOG!$A$6:$M$250,13,FALSE),0)</f>
        <v>0</v>
      </c>
      <c r="M63" s="139">
        <f>_xlfn.IFNA(VLOOKUP(CONCATENATE($M$5,$B63,$C63),'SER1'!$A$6:$M$163,13,FALSE),0)</f>
        <v>0</v>
      </c>
      <c r="N63" s="139"/>
      <c r="O63" s="139"/>
      <c r="P63" s="139"/>
      <c r="Q63" s="139"/>
      <c r="R63" s="139"/>
      <c r="S63" s="139"/>
      <c r="T63" s="221"/>
      <c r="U63" s="203"/>
      <c r="V63" s="203"/>
      <c r="W63" s="203"/>
      <c r="X63" s="203"/>
      <c r="Y63" s="203"/>
      <c r="Z63" s="117"/>
    </row>
    <row r="64" spans="1:26" x14ac:dyDescent="0.25">
      <c r="A64" s="374"/>
      <c r="B64" s="120"/>
      <c r="C64" s="125"/>
      <c r="D64" s="125"/>
      <c r="E64" s="125"/>
      <c r="F64" s="126"/>
      <c r="G64" s="127"/>
      <c r="H64" s="122">
        <f t="shared" si="4"/>
        <v>0</v>
      </c>
      <c r="I64" s="123">
        <f t="shared" si="5"/>
        <v>0</v>
      </c>
      <c r="J64" s="124"/>
      <c r="K64" s="139">
        <f>_xlfn.IFNA(VLOOKUP(CONCATENATE($K$5,$B64,$C64),'BAL1'!$A$6:$M$250,13,FALSE),0)</f>
        <v>0</v>
      </c>
      <c r="L64" s="139">
        <f>_xlfn.IFNA(VLOOKUP(CONCATENATE($L$5,$B64,$C64),LOG!$A$6:$M$250,13,FALSE),0)</f>
        <v>0</v>
      </c>
      <c r="M64" s="139">
        <f>_xlfn.IFNA(VLOOKUP(CONCATENATE($M$5,$B64,$C64),'SER1'!$A$6:$M$163,13,FALSE),0)</f>
        <v>0</v>
      </c>
      <c r="N64" s="139"/>
      <c r="O64" s="139"/>
      <c r="P64" s="139"/>
      <c r="Q64" s="139"/>
      <c r="R64" s="139"/>
      <c r="S64" s="139"/>
      <c r="T64" s="221"/>
      <c r="U64" s="203"/>
      <c r="V64" s="203"/>
      <c r="W64" s="203"/>
      <c r="X64" s="203"/>
      <c r="Y64" s="203"/>
      <c r="Z64" s="117"/>
    </row>
    <row r="65" spans="1:26" x14ac:dyDescent="0.25">
      <c r="A65" s="374"/>
      <c r="B65" s="120"/>
      <c r="C65" s="125"/>
      <c r="D65" s="125"/>
      <c r="E65" s="125"/>
      <c r="F65" s="126"/>
      <c r="G65" s="127"/>
      <c r="H65" s="122">
        <f t="shared" si="4"/>
        <v>0</v>
      </c>
      <c r="I65" s="123">
        <f t="shared" si="5"/>
        <v>0</v>
      </c>
      <c r="J65" s="124"/>
      <c r="K65" s="139">
        <f>_xlfn.IFNA(VLOOKUP(CONCATENATE($K$5,$B65,$C65),'BAL1'!$A$6:$M$250,13,FALSE),0)</f>
        <v>0</v>
      </c>
      <c r="L65" s="139">
        <f>_xlfn.IFNA(VLOOKUP(CONCATENATE($L$5,$B65,$C65),LOG!$A$6:$M$250,13,FALSE),0)</f>
        <v>0</v>
      </c>
      <c r="M65" s="139">
        <f>_xlfn.IFNA(VLOOKUP(CONCATENATE($M$5,$B65,$C65),'SER1'!$A$6:$M$163,13,FALSE),0)</f>
        <v>0</v>
      </c>
      <c r="N65" s="139"/>
      <c r="O65" s="139"/>
      <c r="P65" s="139"/>
      <c r="Q65" s="139"/>
      <c r="R65" s="139"/>
      <c r="S65" s="139"/>
      <c r="T65" s="221"/>
      <c r="U65" s="203"/>
      <c r="V65" s="203"/>
      <c r="W65" s="203"/>
      <c r="X65" s="203"/>
      <c r="Y65" s="203"/>
      <c r="Z65" s="117"/>
    </row>
    <row r="66" spans="1:26" x14ac:dyDescent="0.25">
      <c r="A66" s="374"/>
      <c r="B66" s="120"/>
      <c r="C66" s="125"/>
      <c r="D66" s="121"/>
      <c r="E66" s="121"/>
      <c r="F66" s="126"/>
      <c r="G66" s="127"/>
      <c r="H66" s="122">
        <f t="shared" si="4"/>
        <v>0</v>
      </c>
      <c r="I66" s="123">
        <f t="shared" si="5"/>
        <v>0</v>
      </c>
      <c r="J66" s="124"/>
      <c r="K66" s="139">
        <f>_xlfn.IFNA(VLOOKUP(CONCATENATE($K$5,$B66,$C66),'BAL1'!$A$6:$M$250,13,FALSE),0)</f>
        <v>0</v>
      </c>
      <c r="L66" s="139">
        <f>_xlfn.IFNA(VLOOKUP(CONCATENATE($L$5,$B66,$C66),LOG!$A$6:$M$250,13,FALSE),0)</f>
        <v>0</v>
      </c>
      <c r="M66" s="139">
        <f>_xlfn.IFNA(VLOOKUP(CONCATENATE($M$5,$B66,$C66),'SER1'!$A$6:$M$163,13,FALSE),0)</f>
        <v>0</v>
      </c>
      <c r="N66" s="139"/>
      <c r="O66" s="139"/>
      <c r="P66" s="139"/>
      <c r="Q66" s="139"/>
      <c r="R66" s="139"/>
      <c r="S66" s="139"/>
      <c r="T66" s="221"/>
      <c r="U66" s="203"/>
      <c r="V66" s="203"/>
      <c r="W66" s="203"/>
      <c r="X66" s="203"/>
      <c r="Y66" s="203"/>
      <c r="Z66" s="117"/>
    </row>
    <row r="67" spans="1:26" x14ac:dyDescent="0.25">
      <c r="A67" s="374"/>
      <c r="B67" s="120"/>
      <c r="C67" s="125"/>
      <c r="D67" s="125"/>
      <c r="E67" s="125"/>
      <c r="F67" s="126"/>
      <c r="G67" s="127"/>
      <c r="H67" s="122">
        <f t="shared" si="4"/>
        <v>0</v>
      </c>
      <c r="I67" s="123">
        <f t="shared" si="5"/>
        <v>0</v>
      </c>
      <c r="J67" s="124"/>
      <c r="K67" s="139">
        <f>_xlfn.IFNA(VLOOKUP(CONCATENATE($K$5,$B67,$C67),'BAL1'!$A$6:$M$250,13,FALSE),0)</f>
        <v>0</v>
      </c>
      <c r="L67" s="139">
        <f>_xlfn.IFNA(VLOOKUP(CONCATENATE($L$5,$B67,$C67),LOG!$A$6:$M$250,13,FALSE),0)</f>
        <v>0</v>
      </c>
      <c r="M67" s="139">
        <f>_xlfn.IFNA(VLOOKUP(CONCATENATE($M$5,$B67,$C67),'SER1'!$A$6:$M$163,13,FALSE),0)</f>
        <v>0</v>
      </c>
      <c r="N67" s="139"/>
      <c r="O67" s="139"/>
      <c r="P67" s="139"/>
      <c r="Q67" s="139"/>
      <c r="R67" s="139"/>
      <c r="S67" s="139"/>
      <c r="T67" s="221"/>
      <c r="U67" s="203"/>
      <c r="V67" s="203"/>
      <c r="W67" s="203"/>
      <c r="X67" s="203"/>
      <c r="Y67" s="203"/>
      <c r="Z67" s="117"/>
    </row>
    <row r="68" spans="1:26" x14ac:dyDescent="0.25">
      <c r="A68" s="374"/>
      <c r="B68" s="120"/>
      <c r="C68" s="125"/>
      <c r="D68" s="125"/>
      <c r="E68" s="125"/>
      <c r="F68" s="126"/>
      <c r="G68" s="127"/>
      <c r="H68" s="122">
        <f t="shared" si="4"/>
        <v>0</v>
      </c>
      <c r="I68" s="123">
        <f t="shared" si="5"/>
        <v>0</v>
      </c>
      <c r="J68" s="124"/>
      <c r="K68" s="139">
        <f>_xlfn.IFNA(VLOOKUP(CONCATENATE($K$5,$B68,$C68),'BAL1'!$A$6:$M$250,13,FALSE),0)</f>
        <v>0</v>
      </c>
      <c r="L68" s="139">
        <f>_xlfn.IFNA(VLOOKUP(CONCATENATE($L$5,$B68,$C68),LOG!$A$6:$M$250,13,FALSE),0)</f>
        <v>0</v>
      </c>
      <c r="M68" s="139">
        <f>_xlfn.IFNA(VLOOKUP(CONCATENATE($M$5,$B68,$C68),'SER1'!$A$6:$M$163,13,FALSE),0)</f>
        <v>0</v>
      </c>
      <c r="N68" s="139"/>
      <c r="O68" s="139"/>
      <c r="P68" s="139"/>
      <c r="Q68" s="139"/>
      <c r="R68" s="139"/>
      <c r="S68" s="139"/>
      <c r="T68" s="221"/>
      <c r="U68" s="203"/>
      <c r="V68" s="203"/>
      <c r="W68" s="203"/>
      <c r="X68" s="203"/>
      <c r="Y68" s="203"/>
      <c r="Z68" s="117"/>
    </row>
    <row r="69" spans="1:26" x14ac:dyDescent="0.25">
      <c r="A69" s="374"/>
      <c r="B69" s="120"/>
      <c r="C69" s="125"/>
      <c r="D69" s="125"/>
      <c r="E69" s="125"/>
      <c r="F69" s="126"/>
      <c r="G69" s="127"/>
      <c r="H69" s="122">
        <f t="shared" si="4"/>
        <v>0</v>
      </c>
      <c r="I69" s="123">
        <f t="shared" si="5"/>
        <v>0</v>
      </c>
      <c r="J69" s="124"/>
      <c r="K69" s="139">
        <f>_xlfn.IFNA(VLOOKUP(CONCATENATE($K$5,$B69,$C69),'BAL1'!$A$6:$M$250,13,FALSE),0)</f>
        <v>0</v>
      </c>
      <c r="L69" s="139">
        <f>_xlfn.IFNA(VLOOKUP(CONCATENATE($L$5,$B69,$C69),LOG!$A$6:$M$250,13,FALSE),0)</f>
        <v>0</v>
      </c>
      <c r="M69" s="139">
        <f>_xlfn.IFNA(VLOOKUP(CONCATENATE($M$5,$B69,$C69),'SER1'!$A$6:$M$163,13,FALSE),0)</f>
        <v>0</v>
      </c>
      <c r="N69" s="139"/>
      <c r="O69" s="139"/>
      <c r="P69" s="139"/>
      <c r="Q69" s="139"/>
      <c r="R69" s="139"/>
      <c r="S69" s="139"/>
      <c r="T69" s="221"/>
      <c r="U69" s="203"/>
      <c r="V69" s="203"/>
      <c r="W69" s="203"/>
      <c r="X69" s="203"/>
      <c r="Y69" s="203"/>
      <c r="Z69" s="117"/>
    </row>
    <row r="70" spans="1:26" x14ac:dyDescent="0.25">
      <c r="A70" s="374"/>
      <c r="B70" s="120"/>
      <c r="C70" s="125"/>
      <c r="D70" s="125"/>
      <c r="E70" s="125"/>
      <c r="F70" s="126"/>
      <c r="G70" s="127"/>
      <c r="H70" s="122">
        <f t="shared" ref="H70:H84" si="6">COUNTIF(K70:Y70,"&gt;0")</f>
        <v>0</v>
      </c>
      <c r="I70" s="123">
        <f t="shared" ref="I70:I81" si="7">SUM(K70:Y70)</f>
        <v>0</v>
      </c>
      <c r="J70" s="124"/>
      <c r="K70" s="139">
        <f>_xlfn.IFNA(VLOOKUP(CONCATENATE($K$5,$B70,$C70),'BAL1'!$A$6:$M$250,13,FALSE),0)</f>
        <v>0</v>
      </c>
      <c r="L70" s="139">
        <f>_xlfn.IFNA(VLOOKUP(CONCATENATE($L$5,$B70,$C70),LOG!$A$6:$M$250,13,FALSE),0)</f>
        <v>0</v>
      </c>
      <c r="M70" s="139">
        <f>_xlfn.IFNA(VLOOKUP(CONCATENATE($M$5,$B70,$C70),'SER1'!$A$6:$M$163,13,FALSE),0)</f>
        <v>0</v>
      </c>
      <c r="N70" s="139"/>
      <c r="O70" s="139"/>
      <c r="P70" s="139"/>
      <c r="Q70" s="139"/>
      <c r="R70" s="139"/>
      <c r="S70" s="139"/>
      <c r="T70" s="221"/>
      <c r="U70" s="203"/>
      <c r="V70" s="203"/>
      <c r="W70" s="203"/>
      <c r="X70" s="203"/>
      <c r="Y70" s="203"/>
      <c r="Z70" s="117"/>
    </row>
    <row r="71" spans="1:26" x14ac:dyDescent="0.25">
      <c r="A71" s="374"/>
      <c r="B71" s="120"/>
      <c r="C71" s="125"/>
      <c r="D71" s="125"/>
      <c r="E71" s="125"/>
      <c r="F71" s="126"/>
      <c r="G71" s="127"/>
      <c r="H71" s="122">
        <f t="shared" si="6"/>
        <v>0</v>
      </c>
      <c r="I71" s="123">
        <f t="shared" si="7"/>
        <v>0</v>
      </c>
      <c r="J71" s="124"/>
      <c r="K71" s="139">
        <f>_xlfn.IFNA(VLOOKUP(CONCATENATE($K$5,$B71,$C71),'BAL1'!$A$6:$M$250,13,FALSE),0)</f>
        <v>0</v>
      </c>
      <c r="L71" s="139">
        <f>_xlfn.IFNA(VLOOKUP(CONCATENATE($L$5,$B71,$C71),LOG!$A$6:$M$250,13,FALSE),0)</f>
        <v>0</v>
      </c>
      <c r="M71" s="139">
        <f>_xlfn.IFNA(VLOOKUP(CONCATENATE($M$5,$B71,$C71),'SER1'!$A$6:$M$163,13,FALSE),0)</f>
        <v>0</v>
      </c>
      <c r="N71" s="139"/>
      <c r="O71" s="139"/>
      <c r="P71" s="139"/>
      <c r="Q71" s="139"/>
      <c r="R71" s="139"/>
      <c r="S71" s="139"/>
      <c r="T71" s="221"/>
      <c r="U71" s="203"/>
      <c r="V71" s="203"/>
      <c r="W71" s="203"/>
      <c r="X71" s="203"/>
      <c r="Y71" s="203"/>
      <c r="Z71" s="117"/>
    </row>
    <row r="72" spans="1:26" x14ac:dyDescent="0.25">
      <c r="A72" s="374"/>
      <c r="B72" s="120"/>
      <c r="C72" s="125"/>
      <c r="D72" s="125"/>
      <c r="E72" s="125"/>
      <c r="F72" s="126"/>
      <c r="G72" s="127"/>
      <c r="H72" s="122">
        <f t="shared" si="6"/>
        <v>0</v>
      </c>
      <c r="I72" s="123">
        <f t="shared" si="7"/>
        <v>0</v>
      </c>
      <c r="J72" s="124"/>
      <c r="K72" s="139">
        <f>_xlfn.IFNA(VLOOKUP(CONCATENATE($K$5,$B72,$C72),'BAL1'!$A$6:$M$250,13,FALSE),0)</f>
        <v>0</v>
      </c>
      <c r="L72" s="139">
        <f>_xlfn.IFNA(VLOOKUP(CONCATENATE($L$5,$B72,$C72),LOG!$A$6:$M$250,13,FALSE),0)</f>
        <v>0</v>
      </c>
      <c r="M72" s="139">
        <f>_xlfn.IFNA(VLOOKUP(CONCATENATE($M$5,$B72,$C72),'SER1'!$A$6:$M$163,13,FALSE),0)</f>
        <v>0</v>
      </c>
      <c r="N72" s="139"/>
      <c r="O72" s="139"/>
      <c r="P72" s="139"/>
      <c r="Q72" s="139"/>
      <c r="R72" s="139"/>
      <c r="S72" s="139"/>
      <c r="T72" s="221"/>
      <c r="U72" s="203"/>
      <c r="V72" s="203"/>
      <c r="W72" s="203"/>
      <c r="X72" s="203"/>
      <c r="Y72" s="203"/>
      <c r="Z72" s="117"/>
    </row>
    <row r="73" spans="1:26" x14ac:dyDescent="0.25">
      <c r="A73" s="374"/>
      <c r="B73" s="120"/>
      <c r="C73" s="125"/>
      <c r="D73" s="125"/>
      <c r="E73" s="125"/>
      <c r="F73" s="126"/>
      <c r="G73" s="127"/>
      <c r="H73" s="122">
        <f t="shared" si="6"/>
        <v>0</v>
      </c>
      <c r="I73" s="123">
        <f t="shared" si="7"/>
        <v>0</v>
      </c>
      <c r="J73" s="124"/>
      <c r="K73" s="139">
        <f>_xlfn.IFNA(VLOOKUP(CONCATENATE($K$5,$B73,$C73),'BAL1'!$A$6:$M$250,13,FALSE),0)</f>
        <v>0</v>
      </c>
      <c r="L73" s="139">
        <f>_xlfn.IFNA(VLOOKUP(CONCATENATE($L$5,$B73,$C73),LOG!$A$6:$M$250,13,FALSE),0)</f>
        <v>0</v>
      </c>
      <c r="M73" s="139">
        <f>_xlfn.IFNA(VLOOKUP(CONCATENATE($M$5,$B73,$C73),'SER1'!$A$6:$M$163,13,FALSE),0)</f>
        <v>0</v>
      </c>
      <c r="N73" s="139"/>
      <c r="O73" s="139"/>
      <c r="P73" s="139"/>
      <c r="Q73" s="139"/>
      <c r="R73" s="139"/>
      <c r="S73" s="139"/>
      <c r="T73" s="221"/>
      <c r="U73" s="203"/>
      <c r="V73" s="203"/>
      <c r="W73" s="203"/>
      <c r="X73" s="203"/>
      <c r="Y73" s="203"/>
      <c r="Z73" s="117"/>
    </row>
    <row r="74" spans="1:26" x14ac:dyDescent="0.25">
      <c r="A74" s="374"/>
      <c r="B74" s="120"/>
      <c r="C74" s="125"/>
      <c r="D74" s="125"/>
      <c r="E74" s="125"/>
      <c r="F74" s="126"/>
      <c r="G74" s="127"/>
      <c r="H74" s="122">
        <f t="shared" si="6"/>
        <v>0</v>
      </c>
      <c r="I74" s="123">
        <f t="shared" si="7"/>
        <v>0</v>
      </c>
      <c r="J74" s="124"/>
      <c r="K74" s="139">
        <f>_xlfn.IFNA(VLOOKUP(CONCATENATE($K$5,$B74,$C74),'BAL1'!$A$6:$M$250,13,FALSE),0)</f>
        <v>0</v>
      </c>
      <c r="L74" s="139">
        <f>_xlfn.IFNA(VLOOKUP(CONCATENATE($L$5,$B74,$C74),LOG!$A$6:$M$250,13,FALSE),0)</f>
        <v>0</v>
      </c>
      <c r="M74" s="139">
        <f>_xlfn.IFNA(VLOOKUP(CONCATENATE($M$5,$B74,$C74),'SER1'!$A$6:$M$163,13,FALSE),0)</f>
        <v>0</v>
      </c>
      <c r="N74" s="139"/>
      <c r="O74" s="139"/>
      <c r="P74" s="139"/>
      <c r="Q74" s="139"/>
      <c r="R74" s="139"/>
      <c r="S74" s="139"/>
      <c r="T74" s="221"/>
      <c r="U74" s="203"/>
      <c r="V74" s="203"/>
      <c r="W74" s="203"/>
      <c r="X74" s="203"/>
      <c r="Y74" s="203"/>
      <c r="Z74" s="117"/>
    </row>
    <row r="75" spans="1:26" x14ac:dyDescent="0.25">
      <c r="A75" s="374"/>
      <c r="B75" s="120"/>
      <c r="C75" s="125"/>
      <c r="D75" s="125"/>
      <c r="E75" s="125"/>
      <c r="F75" s="126"/>
      <c r="G75" s="127"/>
      <c r="H75" s="122">
        <f t="shared" si="6"/>
        <v>0</v>
      </c>
      <c r="I75" s="123">
        <f t="shared" si="7"/>
        <v>0</v>
      </c>
      <c r="J75" s="124"/>
      <c r="K75" s="139">
        <f>_xlfn.IFNA(VLOOKUP(CONCATENATE($K$5,$B75,$C75),'BAL1'!$A$6:$M$250,13,FALSE),0)</f>
        <v>0</v>
      </c>
      <c r="L75" s="139">
        <f>_xlfn.IFNA(VLOOKUP(CONCATENATE($L$5,$B75,$C75),LOG!$A$6:$M$250,13,FALSE),0)</f>
        <v>0</v>
      </c>
      <c r="M75" s="139">
        <f>_xlfn.IFNA(VLOOKUP(CONCATENATE($M$5,$B75,$C75),'SER1'!$A$6:$M$163,13,FALSE),0)</f>
        <v>0</v>
      </c>
      <c r="N75" s="139"/>
      <c r="O75" s="139"/>
      <c r="P75" s="139"/>
      <c r="Q75" s="139"/>
      <c r="R75" s="139"/>
      <c r="S75" s="139"/>
      <c r="T75" s="221"/>
      <c r="U75" s="203"/>
      <c r="V75" s="203"/>
      <c r="W75" s="203"/>
      <c r="X75" s="203"/>
      <c r="Y75" s="203"/>
      <c r="Z75" s="117"/>
    </row>
    <row r="76" spans="1:26" x14ac:dyDescent="0.25">
      <c r="A76" s="374"/>
      <c r="B76" s="120"/>
      <c r="C76" s="125"/>
      <c r="D76" s="125"/>
      <c r="E76" s="125"/>
      <c r="F76" s="126"/>
      <c r="G76" s="127"/>
      <c r="H76" s="122">
        <f t="shared" si="6"/>
        <v>0</v>
      </c>
      <c r="I76" s="123">
        <f t="shared" si="7"/>
        <v>0</v>
      </c>
      <c r="J76" s="124"/>
      <c r="K76" s="139">
        <f>_xlfn.IFNA(VLOOKUP(CONCATENATE($K$5,$B76,$C76),'BAL1'!$A$6:$M$250,13,FALSE),0)</f>
        <v>0</v>
      </c>
      <c r="L76" s="139">
        <f>_xlfn.IFNA(VLOOKUP(CONCATENATE($L$5,$B76,$C76),LOG!$A$6:$M$250,13,FALSE),0)</f>
        <v>0</v>
      </c>
      <c r="M76" s="139">
        <f>_xlfn.IFNA(VLOOKUP(CONCATENATE($M$5,$B76,$C76),'SER1'!$A$6:$M$163,13,FALSE),0)</f>
        <v>0</v>
      </c>
      <c r="N76" s="139"/>
      <c r="O76" s="139"/>
      <c r="P76" s="139"/>
      <c r="Q76" s="139"/>
      <c r="R76" s="139"/>
      <c r="S76" s="139"/>
      <c r="T76" s="221"/>
      <c r="U76" s="203"/>
      <c r="V76" s="203"/>
      <c r="W76" s="203"/>
      <c r="X76" s="203"/>
      <c r="Y76" s="203"/>
      <c r="Z76" s="117"/>
    </row>
    <row r="77" spans="1:26" x14ac:dyDescent="0.25">
      <c r="A77" s="374"/>
      <c r="B77" s="120"/>
      <c r="C77" s="125"/>
      <c r="D77" s="125"/>
      <c r="E77" s="125"/>
      <c r="F77" s="126"/>
      <c r="G77" s="127"/>
      <c r="H77" s="122">
        <f t="shared" si="6"/>
        <v>0</v>
      </c>
      <c r="I77" s="123">
        <f t="shared" si="7"/>
        <v>0</v>
      </c>
      <c r="J77" s="124"/>
      <c r="K77" s="139">
        <f>_xlfn.IFNA(VLOOKUP(CONCATENATE($K$5,$B77,$C77),'BAL1'!$A$6:$M$250,13,FALSE),0)</f>
        <v>0</v>
      </c>
      <c r="L77" s="139">
        <f>_xlfn.IFNA(VLOOKUP(CONCATENATE($L$5,$B77,$C77),LOG!$A$6:$M$250,13,FALSE),0)</f>
        <v>0</v>
      </c>
      <c r="M77" s="139">
        <f>_xlfn.IFNA(VLOOKUP(CONCATENATE($M$5,$B77,$C77),'SER1'!$A$6:$M$163,13,FALSE),0)</f>
        <v>0</v>
      </c>
      <c r="N77" s="139"/>
      <c r="O77" s="139"/>
      <c r="P77" s="139"/>
      <c r="Q77" s="139"/>
      <c r="R77" s="139"/>
      <c r="S77" s="139"/>
      <c r="T77" s="221"/>
      <c r="U77" s="203"/>
      <c r="V77" s="203"/>
      <c r="W77" s="203"/>
      <c r="X77" s="203"/>
      <c r="Y77" s="203"/>
      <c r="Z77" s="117"/>
    </row>
    <row r="78" spans="1:26" x14ac:dyDescent="0.25">
      <c r="A78" s="374"/>
      <c r="B78" s="120"/>
      <c r="C78" s="125"/>
      <c r="D78" s="125"/>
      <c r="E78" s="125"/>
      <c r="F78" s="126"/>
      <c r="G78" s="127"/>
      <c r="H78" s="122">
        <f t="shared" si="6"/>
        <v>0</v>
      </c>
      <c r="I78" s="123">
        <f t="shared" si="7"/>
        <v>0</v>
      </c>
      <c r="J78" s="124"/>
      <c r="K78" s="139">
        <f>_xlfn.IFNA(VLOOKUP(CONCATENATE($K$5,$B78,$C78),'BAL1'!$A$6:$M$250,13,FALSE),0)</f>
        <v>0</v>
      </c>
      <c r="L78" s="139">
        <f>_xlfn.IFNA(VLOOKUP(CONCATENATE($L$5,$B78,$C78),LOG!$A$6:$M$250,13,FALSE),0)</f>
        <v>0</v>
      </c>
      <c r="M78" s="139">
        <f>_xlfn.IFNA(VLOOKUP(CONCATENATE($M$5,$B78,$C78),'SER1'!$A$6:$M$163,13,FALSE),0)</f>
        <v>0</v>
      </c>
      <c r="N78" s="139"/>
      <c r="O78" s="139"/>
      <c r="P78" s="139"/>
      <c r="Q78" s="139"/>
      <c r="R78" s="139"/>
      <c r="S78" s="139"/>
      <c r="T78" s="221"/>
      <c r="U78" s="203"/>
      <c r="V78" s="203"/>
      <c r="W78" s="203"/>
      <c r="X78" s="203"/>
      <c r="Y78" s="203"/>
      <c r="Z78" s="117"/>
    </row>
    <row r="79" spans="1:26" x14ac:dyDescent="0.25">
      <c r="A79" s="374"/>
      <c r="B79" s="120"/>
      <c r="C79" s="125"/>
      <c r="D79" s="125"/>
      <c r="E79" s="125"/>
      <c r="F79" s="126"/>
      <c r="G79" s="127"/>
      <c r="H79" s="122">
        <f t="shared" si="6"/>
        <v>0</v>
      </c>
      <c r="I79" s="123">
        <f t="shared" si="7"/>
        <v>0</v>
      </c>
      <c r="J79" s="124"/>
      <c r="K79" s="139"/>
      <c r="L79" s="139"/>
      <c r="M79" s="139"/>
      <c r="N79" s="139"/>
      <c r="O79" s="139"/>
      <c r="P79" s="139"/>
      <c r="Q79" s="139"/>
      <c r="R79" s="139"/>
      <c r="S79" s="139"/>
      <c r="T79" s="221"/>
      <c r="U79" s="203"/>
      <c r="V79" s="203"/>
      <c r="W79" s="203"/>
      <c r="X79" s="203"/>
      <c r="Y79" s="203"/>
      <c r="Z79" s="117"/>
    </row>
    <row r="80" spans="1:26" x14ac:dyDescent="0.25">
      <c r="A80" s="374"/>
      <c r="B80" s="120"/>
      <c r="C80" s="125"/>
      <c r="D80" s="125"/>
      <c r="E80" s="125"/>
      <c r="F80" s="126"/>
      <c r="G80" s="127"/>
      <c r="H80" s="122">
        <f t="shared" si="6"/>
        <v>0</v>
      </c>
      <c r="I80" s="123">
        <f t="shared" si="7"/>
        <v>0</v>
      </c>
      <c r="J80" s="124"/>
      <c r="K80" s="139"/>
      <c r="L80" s="139"/>
      <c r="M80" s="139"/>
      <c r="N80" s="139"/>
      <c r="O80" s="139"/>
      <c r="P80" s="139"/>
      <c r="Q80" s="139"/>
      <c r="R80" s="139"/>
      <c r="S80" s="139"/>
      <c r="T80" s="221"/>
      <c r="U80" s="203"/>
      <c r="V80" s="203"/>
      <c r="W80" s="203"/>
      <c r="X80" s="203"/>
      <c r="Y80" s="203"/>
      <c r="Z80" s="117"/>
    </row>
    <row r="81" spans="1:26" x14ac:dyDescent="0.25">
      <c r="A81" s="374"/>
      <c r="B81" s="120"/>
      <c r="C81" s="125"/>
      <c r="D81" s="125"/>
      <c r="E81" s="125"/>
      <c r="F81" s="126"/>
      <c r="G81" s="127"/>
      <c r="H81" s="122">
        <f t="shared" si="6"/>
        <v>0</v>
      </c>
      <c r="I81" s="123">
        <f t="shared" si="7"/>
        <v>0</v>
      </c>
      <c r="J81" s="124"/>
      <c r="K81" s="139"/>
      <c r="L81" s="139"/>
      <c r="M81" s="139"/>
      <c r="N81" s="139"/>
      <c r="O81" s="139"/>
      <c r="P81" s="139"/>
      <c r="Q81" s="139"/>
      <c r="R81" s="139"/>
      <c r="S81" s="139"/>
      <c r="T81" s="221"/>
      <c r="U81" s="203"/>
      <c r="V81" s="203"/>
      <c r="W81" s="203"/>
      <c r="X81" s="203"/>
      <c r="Y81" s="203"/>
      <c r="Z81" s="117"/>
    </row>
    <row r="82" spans="1:26" x14ac:dyDescent="0.25">
      <c r="A82" s="374"/>
      <c r="B82" s="120"/>
      <c r="C82" s="125"/>
      <c r="D82" s="125"/>
      <c r="E82" s="125"/>
      <c r="F82" s="126"/>
      <c r="G82" s="127"/>
      <c r="H82" s="122">
        <f t="shared" si="6"/>
        <v>0</v>
      </c>
      <c r="I82" s="123"/>
      <c r="J82" s="124"/>
      <c r="K82" s="139">
        <f>_xlfn.IFNA(VLOOKUP(CONCATENATE($K$5,$B82,$C82),'BAL1'!$A$6:$M$250,13,FALSE),0)</f>
        <v>0</v>
      </c>
      <c r="L82" s="139">
        <f>_xlfn.IFNA(VLOOKUP(CONCATENATE($L$5,$B82,$C82),LOG!$A$6:$M$250,13,FALSE),0)</f>
        <v>0</v>
      </c>
      <c r="M82" s="139">
        <f>_xlfn.IFNA(VLOOKUP(CONCATENATE($M$5,$B82,$C82),'SER1'!$A$6:$M$163,13,FALSE),0)</f>
        <v>0</v>
      </c>
      <c r="N82" s="139"/>
      <c r="O82" s="139"/>
      <c r="P82" s="139"/>
      <c r="Q82" s="139"/>
      <c r="R82" s="139"/>
      <c r="S82" s="139"/>
      <c r="T82" s="221"/>
      <c r="U82" s="203"/>
      <c r="V82" s="203"/>
      <c r="W82" s="203"/>
      <c r="X82" s="203"/>
      <c r="Y82" s="203"/>
      <c r="Z82" s="117"/>
    </row>
    <row r="83" spans="1:26" x14ac:dyDescent="0.25">
      <c r="A83" s="374"/>
      <c r="B83" s="120"/>
      <c r="C83" s="125"/>
      <c r="D83" s="125"/>
      <c r="E83" s="125"/>
      <c r="F83" s="126"/>
      <c r="G83" s="127"/>
      <c r="H83" s="122">
        <f t="shared" si="6"/>
        <v>0</v>
      </c>
      <c r="I83" s="123"/>
      <c r="J83" s="124"/>
      <c r="K83" s="139">
        <f>_xlfn.IFNA(VLOOKUP(CONCATENATE($K$5,$B83,$C83),'BAL1'!$A$6:$M$250,13,FALSE),0)</f>
        <v>0</v>
      </c>
      <c r="L83" s="139">
        <f>_xlfn.IFNA(VLOOKUP(CONCATENATE($L$5,$B83,$C83),LOG!$A$6:$M$250,13,FALSE),0)</f>
        <v>0</v>
      </c>
      <c r="M83" s="139">
        <f>_xlfn.IFNA(VLOOKUP(CONCATENATE($M$5,$B83,$C83),'SER1'!$A$6:$M$163,13,FALSE),0)</f>
        <v>0</v>
      </c>
      <c r="N83" s="139"/>
      <c r="O83" s="139"/>
      <c r="P83" s="139"/>
      <c r="Q83" s="139"/>
      <c r="R83" s="139"/>
      <c r="S83" s="139"/>
      <c r="T83" s="221"/>
      <c r="U83" s="203"/>
      <c r="V83" s="203"/>
      <c r="W83" s="203"/>
      <c r="X83" s="203"/>
      <c r="Y83" s="203"/>
      <c r="Z83" s="117"/>
    </row>
    <row r="84" spans="1:26" x14ac:dyDescent="0.25">
      <c r="A84" s="374"/>
      <c r="B84" s="120"/>
      <c r="C84" s="125"/>
      <c r="D84" s="125"/>
      <c r="E84" s="125"/>
      <c r="F84" s="126"/>
      <c r="G84" s="127"/>
      <c r="H84" s="122">
        <f t="shared" si="6"/>
        <v>0</v>
      </c>
      <c r="I84" s="123"/>
      <c r="J84" s="124"/>
      <c r="K84" s="139">
        <f>_xlfn.IFNA(VLOOKUP(CONCATENATE($K$5,$B84,$C84),'BAL1'!$A$6:$M$250,13,FALSE),0)</f>
        <v>0</v>
      </c>
      <c r="L84" s="139">
        <f>_xlfn.IFNA(VLOOKUP(CONCATENATE($L$5,$B84,$C84),LOG!$A$6:$M$250,13,FALSE),0)</f>
        <v>0</v>
      </c>
      <c r="M84" s="139">
        <f>_xlfn.IFNA(VLOOKUP(CONCATENATE($M$5,$B84,$C84),'SER1'!$A$6:$M$163,13,FALSE),0)</f>
        <v>0</v>
      </c>
      <c r="N84" s="139"/>
      <c r="O84" s="139"/>
      <c r="P84" s="139"/>
      <c r="Q84" s="139"/>
      <c r="R84" s="139"/>
      <c r="S84" s="139"/>
      <c r="T84" s="221"/>
      <c r="U84" s="203"/>
      <c r="V84" s="203"/>
      <c r="W84" s="203"/>
      <c r="X84" s="203"/>
      <c r="Y84" s="203"/>
      <c r="Z84" s="117"/>
    </row>
    <row r="85" spans="1:26" x14ac:dyDescent="0.25">
      <c r="A85" s="374"/>
      <c r="B85" s="120"/>
      <c r="C85" s="125"/>
      <c r="D85" s="125"/>
      <c r="E85" s="125"/>
      <c r="F85" s="126"/>
      <c r="G85" s="127"/>
      <c r="H85" s="122">
        <f>COUNTIF(K85:T85,"&gt;0")</f>
        <v>0</v>
      </c>
      <c r="I85" s="123">
        <f>SUM(K85:T85)</f>
        <v>0</v>
      </c>
      <c r="J85" s="124"/>
      <c r="K85" s="139">
        <f>_xlfn.IFNA(VLOOKUP(CONCATENATE($K$5,$B85,$C85),'BAL1'!$A$6:$M$250,13,FALSE),0)</f>
        <v>0</v>
      </c>
      <c r="L85" s="139">
        <f>_xlfn.IFNA(VLOOKUP(CONCATENATE($L$5,$B85,$C85),LOG!$A$6:$M$250,13,FALSE),0)</f>
        <v>0</v>
      </c>
      <c r="M85" s="139">
        <f>_xlfn.IFNA(VLOOKUP(CONCATENATE($M$5,$B85,$C85),'SER1'!$A$6:$M$163,13,FALSE),0)</f>
        <v>0</v>
      </c>
      <c r="N85" s="139"/>
      <c r="O85" s="139"/>
      <c r="P85" s="139"/>
      <c r="Q85" s="139"/>
      <c r="R85" s="139"/>
      <c r="S85" s="139"/>
      <c r="T85" s="221"/>
      <c r="U85" s="203"/>
      <c r="V85" s="203"/>
      <c r="W85" s="203"/>
      <c r="X85" s="203"/>
      <c r="Y85" s="203"/>
      <c r="Z85" s="117"/>
    </row>
    <row r="86" spans="1:26" ht="14.4" thickBot="1" x14ac:dyDescent="0.3">
      <c r="A86" s="374"/>
      <c r="B86" s="128"/>
      <c r="C86" s="129"/>
      <c r="D86" s="129"/>
      <c r="E86" s="129"/>
      <c r="F86" s="130"/>
      <c r="G86" s="131"/>
      <c r="H86" s="132"/>
      <c r="I86" s="133"/>
      <c r="J86" s="131"/>
      <c r="K86" s="176">
        <f>_xlfn.IFNA(VLOOKUP(CONCATENATE($K$5,$B86,$C86),LOG!$A$6:$M$250,13,FALSE),0)</f>
        <v>0</v>
      </c>
      <c r="L86" s="140">
        <f>_xlfn.IFNA(VLOOKUP(CONCATENATE($L$5,$B86,$C86),Spare2!$A$6:$M$250,13,FALSE),0)</f>
        <v>0</v>
      </c>
      <c r="M86" s="140"/>
      <c r="N86" s="140"/>
      <c r="O86" s="140"/>
      <c r="P86" s="140"/>
      <c r="Q86" s="140"/>
      <c r="R86" s="140"/>
      <c r="S86" s="140"/>
      <c r="T86" s="220"/>
      <c r="U86" s="204"/>
      <c r="V86" s="204"/>
      <c r="W86" s="204"/>
      <c r="X86" s="204"/>
      <c r="Y86" s="204"/>
      <c r="Z86" s="117"/>
    </row>
    <row r="87" spans="1:26" ht="15.6" x14ac:dyDescent="0.25">
      <c r="A87" s="374"/>
      <c r="B87" s="116"/>
      <c r="C87" s="116"/>
      <c r="D87" s="116"/>
      <c r="E87" s="116"/>
      <c r="F87" s="117"/>
      <c r="G87" s="117"/>
      <c r="H87" s="117"/>
      <c r="I87" s="118"/>
      <c r="J87" s="117"/>
      <c r="K87" s="119"/>
      <c r="L87" s="119"/>
      <c r="M87" s="119"/>
      <c r="N87" s="119"/>
      <c r="O87" s="119"/>
      <c r="P87" s="119"/>
      <c r="Q87" s="119"/>
      <c r="R87" s="119"/>
      <c r="S87" s="119"/>
      <c r="T87" s="117"/>
      <c r="U87" s="117"/>
      <c r="V87" s="117"/>
      <c r="W87" s="117"/>
      <c r="X87" s="117"/>
      <c r="Y87" s="117"/>
      <c r="Z87" s="117"/>
    </row>
    <row r="88" spans="1:26" x14ac:dyDescent="0.25">
      <c r="B88" s="27"/>
    </row>
    <row r="89" spans="1:26" x14ac:dyDescent="0.25">
      <c r="B89" s="265" t="s">
        <v>96</v>
      </c>
    </row>
    <row r="90" spans="1:26" x14ac:dyDescent="0.25">
      <c r="B90" s="27"/>
    </row>
    <row r="91" spans="1:26" x14ac:dyDescent="0.25">
      <c r="B91" s="27"/>
    </row>
    <row r="92" spans="1:26" x14ac:dyDescent="0.25">
      <c r="B92" s="27"/>
    </row>
    <row r="93" spans="1:26" x14ac:dyDescent="0.25">
      <c r="B93" s="27"/>
    </row>
    <row r="94" spans="1:26" x14ac:dyDescent="0.25">
      <c r="B94" s="27"/>
    </row>
    <row r="95" spans="1:26" x14ac:dyDescent="0.25">
      <c r="B95" s="27"/>
    </row>
    <row r="96" spans="1:26" x14ac:dyDescent="0.25">
      <c r="B96" s="27"/>
    </row>
    <row r="97" spans="2:2" x14ac:dyDescent="0.25">
      <c r="B97" s="27"/>
    </row>
    <row r="98" spans="2:2" x14ac:dyDescent="0.25">
      <c r="B98" s="27"/>
    </row>
    <row r="99" spans="2:2" x14ac:dyDescent="0.25">
      <c r="B99" s="27"/>
    </row>
    <row r="100" spans="2:2" x14ac:dyDescent="0.25">
      <c r="B100" s="27"/>
    </row>
    <row r="101" spans="2:2" x14ac:dyDescent="0.25">
      <c r="B101" s="27"/>
    </row>
    <row r="102" spans="2:2" x14ac:dyDescent="0.25">
      <c r="B102" s="27"/>
    </row>
    <row r="103" spans="2:2" x14ac:dyDescent="0.25">
      <c r="B103" s="27"/>
    </row>
    <row r="104" spans="2:2" x14ac:dyDescent="0.25">
      <c r="B104" s="27"/>
    </row>
    <row r="105" spans="2:2" x14ac:dyDescent="0.25">
      <c r="B105" s="27"/>
    </row>
    <row r="106" spans="2:2" x14ac:dyDescent="0.25">
      <c r="B106" s="27"/>
    </row>
    <row r="107" spans="2:2" x14ac:dyDescent="0.25">
      <c r="B107" s="27"/>
    </row>
    <row r="108" spans="2:2" x14ac:dyDescent="0.25">
      <c r="B108" s="27"/>
    </row>
    <row r="109" spans="2:2" x14ac:dyDescent="0.25">
      <c r="B109" s="27"/>
    </row>
    <row r="110" spans="2:2" x14ac:dyDescent="0.25">
      <c r="B110" s="27"/>
    </row>
    <row r="111" spans="2:2" x14ac:dyDescent="0.25">
      <c r="B111" s="27"/>
    </row>
    <row r="112" spans="2:2" x14ac:dyDescent="0.25">
      <c r="B112" s="27"/>
    </row>
    <row r="113" spans="2:2" x14ac:dyDescent="0.25">
      <c r="B113" s="27"/>
    </row>
    <row r="114" spans="2:2" x14ac:dyDescent="0.25">
      <c r="B114" s="27"/>
    </row>
    <row r="115" spans="2:2" x14ac:dyDescent="0.25">
      <c r="B115" s="27"/>
    </row>
    <row r="116" spans="2:2" x14ac:dyDescent="0.25">
      <c r="B116" s="27"/>
    </row>
    <row r="117" spans="2:2" x14ac:dyDescent="0.25">
      <c r="B117" s="27"/>
    </row>
    <row r="118" spans="2:2" x14ac:dyDescent="0.25">
      <c r="B118" s="27"/>
    </row>
    <row r="119" spans="2:2" x14ac:dyDescent="0.25">
      <c r="B119" s="27"/>
    </row>
    <row r="120" spans="2:2" x14ac:dyDescent="0.25">
      <c r="B120" s="27"/>
    </row>
    <row r="121" spans="2:2" x14ac:dyDescent="0.25">
      <c r="B121" s="27"/>
    </row>
    <row r="122" spans="2:2" x14ac:dyDescent="0.25">
      <c r="B122" s="27"/>
    </row>
    <row r="123" spans="2:2" x14ac:dyDescent="0.25">
      <c r="B123" s="27"/>
    </row>
    <row r="124" spans="2:2" x14ac:dyDescent="0.25">
      <c r="B124" s="27"/>
    </row>
    <row r="125" spans="2:2" x14ac:dyDescent="0.25">
      <c r="B125" s="27"/>
    </row>
    <row r="126" spans="2:2" x14ac:dyDescent="0.25">
      <c r="B126" s="27"/>
    </row>
    <row r="127" spans="2:2" x14ac:dyDescent="0.25">
      <c r="B127" s="27"/>
    </row>
    <row r="128" spans="2:2" x14ac:dyDescent="0.25">
      <c r="B128" s="27"/>
    </row>
    <row r="129" spans="2:2" x14ac:dyDescent="0.25">
      <c r="B129" s="27"/>
    </row>
    <row r="130" spans="2:2" x14ac:dyDescent="0.25">
      <c r="B130" s="27"/>
    </row>
    <row r="131" spans="2:2" x14ac:dyDescent="0.25">
      <c r="B131" s="27"/>
    </row>
    <row r="132" spans="2:2" x14ac:dyDescent="0.25">
      <c r="B132" s="27"/>
    </row>
    <row r="133" spans="2:2" x14ac:dyDescent="0.25">
      <c r="B133" s="27"/>
    </row>
    <row r="134" spans="2:2" x14ac:dyDescent="0.25">
      <c r="B134" s="27"/>
    </row>
    <row r="135" spans="2:2" x14ac:dyDescent="0.25">
      <c r="B135" s="27"/>
    </row>
    <row r="136" spans="2:2" x14ac:dyDescent="0.25">
      <c r="B136" s="27"/>
    </row>
    <row r="137" spans="2:2" x14ac:dyDescent="0.25">
      <c r="B137" s="27"/>
    </row>
    <row r="138" spans="2:2" x14ac:dyDescent="0.25">
      <c r="B138" s="27"/>
    </row>
    <row r="139" spans="2:2" x14ac:dyDescent="0.25">
      <c r="B139" s="27"/>
    </row>
    <row r="140" spans="2:2" x14ac:dyDescent="0.25">
      <c r="B140" s="27"/>
    </row>
    <row r="141" spans="2:2" x14ac:dyDescent="0.25">
      <c r="B141" s="27"/>
    </row>
    <row r="142" spans="2:2" x14ac:dyDescent="0.25">
      <c r="B142" s="27"/>
    </row>
    <row r="143" spans="2:2" x14ac:dyDescent="0.25">
      <c r="B143" s="27"/>
    </row>
    <row r="144" spans="2:2" x14ac:dyDescent="0.25">
      <c r="B144" s="27"/>
    </row>
    <row r="145" spans="2:2" x14ac:dyDescent="0.25">
      <c r="B145" s="27"/>
    </row>
    <row r="146" spans="2:2" x14ac:dyDescent="0.25">
      <c r="B146" s="27"/>
    </row>
    <row r="147" spans="2:2" x14ac:dyDescent="0.25">
      <c r="B147" s="27"/>
    </row>
    <row r="148" spans="2:2" x14ac:dyDescent="0.25">
      <c r="B148" s="27"/>
    </row>
    <row r="149" spans="2:2" x14ac:dyDescent="0.25">
      <c r="B149" s="27"/>
    </row>
    <row r="150" spans="2:2" x14ac:dyDescent="0.25">
      <c r="B150" s="27"/>
    </row>
    <row r="151" spans="2:2" x14ac:dyDescent="0.25">
      <c r="B151" s="27"/>
    </row>
    <row r="152" spans="2:2" x14ac:dyDescent="0.25">
      <c r="B152" s="27"/>
    </row>
    <row r="153" spans="2:2" x14ac:dyDescent="0.25">
      <c r="B153" s="27"/>
    </row>
    <row r="154" spans="2:2" x14ac:dyDescent="0.25">
      <c r="B154" s="27"/>
    </row>
    <row r="155" spans="2:2" x14ac:dyDescent="0.25">
      <c r="B155" s="27"/>
    </row>
    <row r="156" spans="2:2" x14ac:dyDescent="0.25">
      <c r="B156" s="27"/>
    </row>
    <row r="157" spans="2:2" x14ac:dyDescent="0.25">
      <c r="B157" s="27"/>
    </row>
    <row r="158" spans="2:2" x14ac:dyDescent="0.25">
      <c r="B158" s="27"/>
    </row>
    <row r="159" spans="2:2" x14ac:dyDescent="0.25">
      <c r="B159" s="27"/>
    </row>
    <row r="160" spans="2:2" x14ac:dyDescent="0.25">
      <c r="B160" s="27"/>
    </row>
    <row r="161" spans="2:2" x14ac:dyDescent="0.25">
      <c r="B161" s="27"/>
    </row>
    <row r="162" spans="2:2" x14ac:dyDescent="0.25">
      <c r="B162" s="27"/>
    </row>
    <row r="163" spans="2:2" x14ac:dyDescent="0.25">
      <c r="B163" s="27"/>
    </row>
    <row r="164" spans="2:2" x14ac:dyDescent="0.25">
      <c r="B164" s="27"/>
    </row>
    <row r="165" spans="2:2" x14ac:dyDescent="0.25">
      <c r="B165" s="27"/>
    </row>
    <row r="166" spans="2:2" x14ac:dyDescent="0.25">
      <c r="B166" s="27"/>
    </row>
    <row r="167" spans="2:2" x14ac:dyDescent="0.25">
      <c r="B167" s="27"/>
    </row>
  </sheetData>
  <sortState xmlns:xlrd2="http://schemas.microsoft.com/office/spreadsheetml/2017/richdata2" ref="B6:S65">
    <sortCondition descending="1" ref="I6:I65"/>
    <sortCondition ref="J6:J65"/>
  </sortState>
  <mergeCells count="49">
    <mergeCell ref="Y1:Y2"/>
    <mergeCell ref="K3:K4"/>
    <mergeCell ref="N3:N4"/>
    <mergeCell ref="T3:T4"/>
    <mergeCell ref="U3:U4"/>
    <mergeCell ref="V3:V4"/>
    <mergeCell ref="W3:W4"/>
    <mergeCell ref="X3:X4"/>
    <mergeCell ref="Y3:Y4"/>
    <mergeCell ref="T1:T2"/>
    <mergeCell ref="U1:U2"/>
    <mergeCell ref="X1:X2"/>
    <mergeCell ref="L3:L4"/>
    <mergeCell ref="S3:S4"/>
    <mergeCell ref="G1:G2"/>
    <mergeCell ref="B3:B4"/>
    <mergeCell ref="C3:C4"/>
    <mergeCell ref="E3:E4"/>
    <mergeCell ref="F3:F4"/>
    <mergeCell ref="G3:G4"/>
    <mergeCell ref="B1:B2"/>
    <mergeCell ref="C1:C2"/>
    <mergeCell ref="E1:E2"/>
    <mergeCell ref="F1:F2"/>
    <mergeCell ref="D3:D4"/>
    <mergeCell ref="D1:D2"/>
    <mergeCell ref="V1:V2"/>
    <mergeCell ref="W1:W2"/>
    <mergeCell ref="R3:R4"/>
    <mergeCell ref="N1:N2"/>
    <mergeCell ref="P1:P2"/>
    <mergeCell ref="P3:P4"/>
    <mergeCell ref="Q3:Q4"/>
    <mergeCell ref="A1:A87"/>
    <mergeCell ref="S1:S2"/>
    <mergeCell ref="H1:H2"/>
    <mergeCell ref="I1:I2"/>
    <mergeCell ref="J1:J2"/>
    <mergeCell ref="M1:M2"/>
    <mergeCell ref="L1:L2"/>
    <mergeCell ref="O1:O2"/>
    <mergeCell ref="Q1:Q2"/>
    <mergeCell ref="R1:R2"/>
    <mergeCell ref="H3:H4"/>
    <mergeCell ref="I3:I4"/>
    <mergeCell ref="M3:M4"/>
    <mergeCell ref="O3:O4"/>
    <mergeCell ref="J3:J4"/>
    <mergeCell ref="K1:K2"/>
  </mergeCells>
  <conditionalFormatting sqref="C8:D16">
    <cfRule type="duplicateValues" dxfId="61" priority="17"/>
  </conditionalFormatting>
  <conditionalFormatting sqref="C14:D16">
    <cfRule type="duplicateValues" dxfId="60" priority="324"/>
  </conditionalFormatting>
  <conditionalFormatting sqref="C66:D66">
    <cfRule type="duplicateValues" dxfId="59" priority="354"/>
  </conditionalFormatting>
  <conditionalFormatting sqref="C67:D67">
    <cfRule type="duplicateValues" dxfId="58" priority="356"/>
    <cfRule type="duplicateValues" dxfId="57" priority="357"/>
  </conditionalFormatting>
  <conditionalFormatting sqref="C76:D81">
    <cfRule type="duplicateValues" dxfId="56" priority="360"/>
  </conditionalFormatting>
  <conditionalFormatting sqref="C82:D85 C61:D65 C68:D75 D52:D60">
    <cfRule type="duplicateValues" dxfId="55" priority="91"/>
  </conditionalFormatting>
  <conditionalFormatting sqref="C86:D87">
    <cfRule type="duplicateValues" dxfId="54" priority="369"/>
  </conditionalFormatting>
  <conditionalFormatting sqref="C88:D1048576 D5:D10 D3 D1 C1:C10 D44:D51">
    <cfRule type="duplicateValues" dxfId="53" priority="34"/>
  </conditionalFormatting>
  <conditionalFormatting sqref="D43">
    <cfRule type="duplicateValues" dxfId="52" priority="15"/>
    <cfRule type="duplicateValues" dxfId="51" priority="16"/>
  </conditionalFormatting>
  <conditionalFormatting sqref="D44:D45">
    <cfRule type="duplicateValues" dxfId="50" priority="19"/>
  </conditionalFormatting>
  <conditionalFormatting sqref="K6:S6 S7:S19 R7:R41 K7:Q44 S20:W20 S21:S41 R42:S44 K45:S86">
    <cfRule type="cellIs" dxfId="49" priority="12" operator="lessThan">
      <formula>1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D4608-3AA2-4556-923E-2B254396A4AC}">
  <sheetPr>
    <tabColor theme="9" tint="-0.249977111117893"/>
    <pageSetUpPr fitToPage="1"/>
  </sheetPr>
  <dimension ref="A1:W176"/>
  <sheetViews>
    <sheetView showZeros="0" topLeftCell="A4" zoomScale="80" zoomScaleNormal="80" zoomScaleSheetLayoutView="90" workbookViewId="0">
      <selection activeCell="B44" sqref="B44:E44"/>
    </sheetView>
  </sheetViews>
  <sheetFormatPr defaultColWidth="14.44140625" defaultRowHeight="13.8" x14ac:dyDescent="0.25"/>
  <cols>
    <col min="1" max="1" width="3.6640625" style="4" bestFit="1" customWidth="1"/>
    <col min="2" max="2" width="21.6640625" style="5" bestFit="1" customWidth="1"/>
    <col min="3" max="3" width="26.33203125" style="5" bestFit="1" customWidth="1"/>
    <col min="4" max="4" width="26.33203125" style="5" customWidth="1"/>
    <col min="5" max="5" width="22.6640625" style="5" customWidth="1"/>
    <col min="6" max="6" width="11" style="4" bestFit="1" customWidth="1"/>
    <col min="7" max="7" width="4.44140625" style="4" bestFit="1" customWidth="1"/>
    <col min="8" max="8" width="6.5546875" style="4" bestFit="1" customWidth="1"/>
    <col min="9" max="9" width="6.44140625" style="6" bestFit="1" customWidth="1"/>
    <col min="10" max="10" width="9.6640625" style="2" customWidth="1"/>
    <col min="11" max="11" width="11.44140625" style="2" bestFit="1" customWidth="1"/>
    <col min="12" max="13" width="11.6640625" style="2" bestFit="1" customWidth="1"/>
    <col min="14" max="14" width="12.33203125" style="2" bestFit="1" customWidth="1"/>
    <col min="15" max="15" width="11.6640625" style="2" bestFit="1" customWidth="1"/>
    <col min="16" max="16" width="12.109375" style="2" bestFit="1" customWidth="1"/>
    <col min="17" max="17" width="11.6640625" style="2" bestFit="1" customWidth="1"/>
    <col min="18" max="18" width="12" style="2" bestFit="1" customWidth="1"/>
    <col min="19" max="19" width="8.44140625" style="2" bestFit="1" customWidth="1"/>
    <col min="20" max="20" width="9.44140625" style="4" bestFit="1" customWidth="1"/>
    <col min="21" max="21" width="9.44140625" style="4" customWidth="1"/>
    <col min="22" max="22" width="9.33203125" style="4" bestFit="1" customWidth="1"/>
    <col min="23" max="16384" width="14.44140625" style="4"/>
  </cols>
  <sheetData>
    <row r="1" spans="1:23" s="3" customFormat="1" ht="12.75" customHeight="1" x14ac:dyDescent="0.25">
      <c r="A1" s="394" t="s">
        <v>93</v>
      </c>
      <c r="B1" s="396" t="s">
        <v>77</v>
      </c>
      <c r="C1" s="389" t="s">
        <v>82</v>
      </c>
      <c r="D1" s="389" t="s">
        <v>124</v>
      </c>
      <c r="E1" s="389" t="s">
        <v>94</v>
      </c>
      <c r="F1" s="389" t="s">
        <v>1</v>
      </c>
      <c r="G1" s="392" t="s">
        <v>70</v>
      </c>
      <c r="H1" s="396" t="s">
        <v>68</v>
      </c>
      <c r="I1" s="392" t="s">
        <v>3</v>
      </c>
      <c r="J1" s="389" t="s">
        <v>21</v>
      </c>
      <c r="K1" s="391" t="s">
        <v>352</v>
      </c>
      <c r="L1" s="391" t="s">
        <v>349</v>
      </c>
      <c r="M1" s="391" t="s">
        <v>350</v>
      </c>
      <c r="N1" s="391" t="s">
        <v>351</v>
      </c>
      <c r="O1" s="391" t="s">
        <v>353</v>
      </c>
      <c r="P1" s="391" t="s">
        <v>354</v>
      </c>
      <c r="Q1" s="397" t="s">
        <v>100</v>
      </c>
      <c r="R1" s="391" t="s">
        <v>355</v>
      </c>
      <c r="S1" s="391"/>
      <c r="T1" s="391"/>
      <c r="U1" s="391"/>
      <c r="V1" s="391"/>
      <c r="W1" s="60"/>
    </row>
    <row r="2" spans="1:23" s="3" customFormat="1" ht="12.75" customHeight="1" x14ac:dyDescent="0.25">
      <c r="A2" s="394"/>
      <c r="B2" s="395"/>
      <c r="C2" s="390"/>
      <c r="D2" s="390"/>
      <c r="E2" s="390"/>
      <c r="F2" s="390"/>
      <c r="G2" s="393"/>
      <c r="H2" s="395"/>
      <c r="I2" s="393"/>
      <c r="J2" s="390"/>
      <c r="K2" s="391"/>
      <c r="L2" s="391"/>
      <c r="M2" s="391"/>
      <c r="N2" s="391"/>
      <c r="O2" s="391"/>
      <c r="P2" s="391"/>
      <c r="Q2" s="397"/>
      <c r="R2" s="391"/>
      <c r="S2" s="391"/>
      <c r="T2" s="391"/>
      <c r="U2" s="391"/>
      <c r="V2" s="391"/>
      <c r="W2" s="60"/>
    </row>
    <row r="3" spans="1:23" s="3" customFormat="1" ht="12.75" customHeight="1" x14ac:dyDescent="0.25">
      <c r="A3" s="394"/>
      <c r="B3" s="395" t="s">
        <v>4</v>
      </c>
      <c r="C3" s="390" t="s">
        <v>5</v>
      </c>
      <c r="D3" s="390" t="s">
        <v>126</v>
      </c>
      <c r="E3" s="390"/>
      <c r="F3" s="390" t="s">
        <v>6</v>
      </c>
      <c r="G3" s="393" t="s">
        <v>2</v>
      </c>
      <c r="H3" s="395" t="s">
        <v>69</v>
      </c>
      <c r="I3" s="393" t="s">
        <v>7</v>
      </c>
      <c r="J3" s="390" t="s">
        <v>20</v>
      </c>
      <c r="K3" s="391">
        <v>45361</v>
      </c>
      <c r="L3" s="391">
        <v>45424</v>
      </c>
      <c r="M3" s="391">
        <v>45466</v>
      </c>
      <c r="N3" s="391">
        <v>45501</v>
      </c>
      <c r="O3" s="391">
        <v>45550</v>
      </c>
      <c r="P3" s="391">
        <v>45564</v>
      </c>
      <c r="Q3" s="397">
        <v>45570</v>
      </c>
      <c r="R3" s="391">
        <v>45599</v>
      </c>
      <c r="S3" s="391"/>
      <c r="T3" s="391"/>
      <c r="U3" s="391"/>
      <c r="V3" s="391"/>
      <c r="W3" s="60"/>
    </row>
    <row r="4" spans="1:23" s="2" customFormat="1" ht="12.75" customHeight="1" x14ac:dyDescent="0.25">
      <c r="A4" s="394"/>
      <c r="B4" s="395" t="s">
        <v>4</v>
      </c>
      <c r="C4" s="390"/>
      <c r="D4" s="390"/>
      <c r="E4" s="390"/>
      <c r="F4" s="390"/>
      <c r="G4" s="393"/>
      <c r="H4" s="395"/>
      <c r="I4" s="393"/>
      <c r="J4" s="390"/>
      <c r="K4" s="391"/>
      <c r="L4" s="391"/>
      <c r="M4" s="391"/>
      <c r="N4" s="391"/>
      <c r="O4" s="391"/>
      <c r="P4" s="391"/>
      <c r="Q4" s="397"/>
      <c r="R4" s="391"/>
      <c r="S4" s="391"/>
      <c r="T4" s="391"/>
      <c r="U4" s="391"/>
      <c r="V4" s="391"/>
      <c r="W4" s="61"/>
    </row>
    <row r="5" spans="1:23" s="2" customFormat="1" ht="16.2" thickBot="1" x14ac:dyDescent="0.3">
      <c r="A5" s="394"/>
      <c r="B5" s="111" t="s">
        <v>71</v>
      </c>
      <c r="C5" s="112" t="s">
        <v>72</v>
      </c>
      <c r="D5" s="112"/>
      <c r="E5" s="112"/>
      <c r="F5" s="112" t="s">
        <v>6</v>
      </c>
      <c r="G5" s="113" t="s">
        <v>2</v>
      </c>
      <c r="H5" s="108" t="s">
        <v>28</v>
      </c>
      <c r="I5" s="109" t="s">
        <v>7</v>
      </c>
      <c r="J5" s="110" t="s">
        <v>8</v>
      </c>
      <c r="K5" s="282" t="s">
        <v>78</v>
      </c>
      <c r="L5" s="283" t="s">
        <v>78</v>
      </c>
      <c r="M5" s="283" t="s">
        <v>78</v>
      </c>
      <c r="N5" s="283" t="s">
        <v>78</v>
      </c>
      <c r="O5" s="283" t="s">
        <v>78</v>
      </c>
      <c r="P5" s="334">
        <v>65</v>
      </c>
      <c r="Q5" s="334">
        <v>65</v>
      </c>
      <c r="R5" s="283" t="s">
        <v>78</v>
      </c>
      <c r="S5" s="283" t="s">
        <v>78</v>
      </c>
      <c r="T5" s="283" t="s">
        <v>78</v>
      </c>
      <c r="U5" s="284" t="s">
        <v>78</v>
      </c>
      <c r="V5" s="284" t="s">
        <v>78</v>
      </c>
      <c r="W5" s="61"/>
    </row>
    <row r="6" spans="1:23" s="3" customFormat="1" x14ac:dyDescent="0.25">
      <c r="A6" s="394"/>
      <c r="B6" s="214" t="s">
        <v>173</v>
      </c>
      <c r="C6" s="215" t="s">
        <v>174</v>
      </c>
      <c r="D6" s="215"/>
      <c r="E6" s="215" t="s">
        <v>175</v>
      </c>
      <c r="F6" s="216">
        <v>45251</v>
      </c>
      <c r="G6" s="217">
        <v>12</v>
      </c>
      <c r="H6" s="68">
        <f t="shared" ref="H6:H37" si="0">COUNTIF(K6:W6,"&gt;0")</f>
        <v>0</v>
      </c>
      <c r="I6" s="69">
        <f t="shared" ref="I6:I37" si="1">SUM(K6:V6)</f>
        <v>0</v>
      </c>
      <c r="J6" s="200">
        <f t="shared" ref="J6:J7" si="2">RANK(I6,$I$6:$I$114)</f>
        <v>15</v>
      </c>
      <c r="K6" s="151">
        <f>_xlfn.IFNA(VLOOKUP(CONCATENATE($K$5,$B6,$C6),MOR!$A$6:$M$250,13,FALSE),0)</f>
        <v>0</v>
      </c>
      <c r="L6" s="197">
        <f>_xlfn.IFNA(VLOOKUP(CONCATENATE(L$5,$B6,$C6),'PM1'!$A$6:$M$250,13,FALSE),0)</f>
        <v>0</v>
      </c>
      <c r="M6" s="197">
        <f>_xlfn.IFNA(VLOOKUP(CONCATENATE($M$5,$B6,$C6),'BAL1'!$A$6:$M$250,13,FALSE),0)</f>
        <v>0</v>
      </c>
      <c r="N6" s="332">
        <f>_xlfn.IFNA(VLOOKUP(CONCATENATE($N$5,$B6,$C6),'PM2'!$A$6:$M$250,13,FALSE),0)</f>
        <v>0</v>
      </c>
      <c r="O6" s="332">
        <f>_xlfn.IFNA(VLOOKUP(CONCATENATE($O$5,$B6,$C6),'PM3'!$A$6:$M$250,13,FALSE),0)</f>
        <v>0</v>
      </c>
      <c r="P6" s="332">
        <f>_xlfn.IFNA(VLOOKUP(CONCATENATE($P$5,$B6,$C6),LOG!$A$6:$M$250,13,FALSE),0)</f>
        <v>0</v>
      </c>
      <c r="Q6" s="332">
        <f>_xlfn.IFNA(VLOOKUP(CONCATENATE($Q$5,$B6,$C6),'SER1'!$A$6:$M$163,13,FALSE),0)</f>
        <v>0</v>
      </c>
      <c r="R6" s="332">
        <f>_xlfn.IFNA(VLOOKUP(CONCATENATE($R$5,$B6,$C6),SC!$A$6:$M$250,13,FALSE),0)</f>
        <v>0</v>
      </c>
      <c r="S6" s="332"/>
      <c r="T6" s="333"/>
      <c r="U6" s="202"/>
      <c r="V6" s="202"/>
      <c r="W6" s="61"/>
    </row>
    <row r="7" spans="1:23" s="3" customFormat="1" x14ac:dyDescent="0.25">
      <c r="A7" s="394"/>
      <c r="B7" s="66" t="s">
        <v>164</v>
      </c>
      <c r="C7" s="67" t="s">
        <v>165</v>
      </c>
      <c r="D7" s="67"/>
      <c r="E7" s="67" t="s">
        <v>145</v>
      </c>
      <c r="F7" s="218">
        <v>45371</v>
      </c>
      <c r="G7" s="219">
        <v>9</v>
      </c>
      <c r="H7" s="68">
        <f t="shared" si="0"/>
        <v>0</v>
      </c>
      <c r="I7" s="69">
        <f t="shared" si="1"/>
        <v>0</v>
      </c>
      <c r="J7" s="200">
        <f t="shared" si="2"/>
        <v>15</v>
      </c>
      <c r="K7" s="151">
        <f>_xlfn.IFNA(VLOOKUP(CONCATENATE($K$5,$B7,$C7),MOR!$A$6:$M$250,13,FALSE),0)</f>
        <v>0</v>
      </c>
      <c r="L7" s="331">
        <f>_xlfn.IFNA(VLOOKUP(CONCATENATE(L$5,$B7,$C7),'PM1'!$A$6:$M$250,13,FALSE),0)</f>
        <v>0</v>
      </c>
      <c r="M7" s="331">
        <f>_xlfn.IFNA(VLOOKUP(CONCATENATE($M$5,$B7,$C7),'BAL1'!$A$6:$M$250,13,FALSE),0)</f>
        <v>0</v>
      </c>
      <c r="N7" s="70">
        <f>_xlfn.IFNA(VLOOKUP(CONCATENATE($N$5,$B7,$C7),'PM2'!$A$6:$M$250,13,FALSE),0)</f>
        <v>0</v>
      </c>
      <c r="O7" s="70">
        <f>_xlfn.IFNA(VLOOKUP(CONCATENATE($O$5,$B7,$C7),'PM3'!$A$6:$M$250,13,FALSE),0)</f>
        <v>0</v>
      </c>
      <c r="P7" s="70">
        <f>_xlfn.IFNA(VLOOKUP(CONCATENATE($P$5,$B7,$C7),LOG!$A$6:$M$250,13,FALSE),0)</f>
        <v>0</v>
      </c>
      <c r="Q7" s="70">
        <f>_xlfn.IFNA(VLOOKUP(CONCATENATE($Q$5,$B7,$C7),'SER1'!$A$6:$M$163,13,FALSE),0)</f>
        <v>0</v>
      </c>
      <c r="R7" s="70">
        <f>_xlfn.IFNA(VLOOKUP(CONCATENATE($R$5,$B7,$C7),SC!$A$6:$M$250,13,FALSE),0)</f>
        <v>0</v>
      </c>
      <c r="S7" s="70"/>
      <c r="T7" s="202"/>
      <c r="U7" s="202"/>
      <c r="V7" s="202"/>
      <c r="W7" s="61"/>
    </row>
    <row r="8" spans="1:23" s="3" customFormat="1" x14ac:dyDescent="0.25">
      <c r="A8" s="394"/>
      <c r="B8" s="66" t="s">
        <v>176</v>
      </c>
      <c r="C8" s="71" t="s">
        <v>413</v>
      </c>
      <c r="D8" s="71" t="s">
        <v>177</v>
      </c>
      <c r="E8" s="71" t="s">
        <v>153</v>
      </c>
      <c r="F8" s="72">
        <v>45372</v>
      </c>
      <c r="G8" s="73">
        <v>13</v>
      </c>
      <c r="H8" s="68">
        <f t="shared" si="0"/>
        <v>0</v>
      </c>
      <c r="I8" s="69">
        <f t="shared" si="1"/>
        <v>0</v>
      </c>
      <c r="J8" s="200">
        <f t="shared" ref="J8:J71" si="3">RANK(I8,$I$6:$I$114)</f>
        <v>15</v>
      </c>
      <c r="K8" s="151">
        <f>_xlfn.IFNA(VLOOKUP(CONCATENATE($K$5,$B8,$C8),MOR!$A$6:$M$250,13,FALSE),0)</f>
        <v>0</v>
      </c>
      <c r="L8" s="70">
        <f>_xlfn.IFNA(VLOOKUP(CONCATENATE(L$5,$B8,$C8),'PM1'!$A$6:$M$250,13,FALSE),0)</f>
        <v>0</v>
      </c>
      <c r="M8" s="70">
        <f>_xlfn.IFNA(VLOOKUP(CONCATENATE($M$5,$B8,$C8),'BAL1'!$A$6:$M$250,13,FALSE),0)</f>
        <v>0</v>
      </c>
      <c r="N8" s="70">
        <f>_xlfn.IFNA(VLOOKUP(CONCATENATE($N$5,$B8,$C8),'PM2'!$A$6:$M$250,13,FALSE),0)</f>
        <v>0</v>
      </c>
      <c r="O8" s="70">
        <f>_xlfn.IFNA(VLOOKUP(CONCATENATE($O$5,$B8,$C8),'PM3'!$A$6:$M$250,13,FALSE),0)</f>
        <v>0</v>
      </c>
      <c r="P8" s="70">
        <f>_xlfn.IFNA(VLOOKUP(CONCATENATE($P$5,$B8,$C8),LOG!$A$6:$M$250,13,FALSE),0)</f>
        <v>0</v>
      </c>
      <c r="Q8" s="70">
        <f>_xlfn.IFNA(VLOOKUP(CONCATENATE($Q$5,$B8,$C8),'SER1'!$A$6:$M$163,13,FALSE),0)</f>
        <v>0</v>
      </c>
      <c r="R8" s="70">
        <f>_xlfn.IFNA(VLOOKUP(CONCATENATE($R$5,$B8,$C8),SC!$A$6:$M$250,13,FALSE),0)</f>
        <v>0</v>
      </c>
      <c r="S8" s="70"/>
      <c r="T8" s="202"/>
      <c r="U8" s="202"/>
      <c r="V8" s="202"/>
      <c r="W8" s="61"/>
    </row>
    <row r="9" spans="1:23" s="3" customFormat="1" x14ac:dyDescent="0.25">
      <c r="A9" s="394"/>
      <c r="B9" s="66" t="s">
        <v>178</v>
      </c>
      <c r="C9" s="71" t="s">
        <v>179</v>
      </c>
      <c r="D9" s="71"/>
      <c r="E9" s="71" t="s">
        <v>180</v>
      </c>
      <c r="F9" s="72">
        <v>45372</v>
      </c>
      <c r="G9" s="73">
        <v>16</v>
      </c>
      <c r="H9" s="68">
        <f t="shared" si="0"/>
        <v>0</v>
      </c>
      <c r="I9" s="69">
        <f t="shared" si="1"/>
        <v>0</v>
      </c>
      <c r="J9" s="200">
        <f t="shared" si="3"/>
        <v>15</v>
      </c>
      <c r="K9" s="151">
        <f>_xlfn.IFNA(VLOOKUP(CONCATENATE($K$5,$B9,$C9),MOR!$A$6:$M$250,13,FALSE),0)</f>
        <v>0</v>
      </c>
      <c r="L9" s="70">
        <f>_xlfn.IFNA(VLOOKUP(CONCATENATE(L$5,$B9,$C9),'PM1'!$A$6:$M$250,13,FALSE),0)</f>
        <v>0</v>
      </c>
      <c r="M9" s="70">
        <f>_xlfn.IFNA(VLOOKUP(CONCATENATE($M$5,$B9,$C9),'BAL1'!$A$6:$M$250,13,FALSE),0)</f>
        <v>0</v>
      </c>
      <c r="N9" s="70">
        <f>_xlfn.IFNA(VLOOKUP(CONCATENATE($N$5,$B9,$C9),'PM2'!$A$6:$M$250,13,FALSE),0)</f>
        <v>0</v>
      </c>
      <c r="O9" s="70">
        <f>_xlfn.IFNA(VLOOKUP(CONCATENATE($O$5,$B9,$C9),'PM3'!$A$6:$M$250,13,FALSE),0)</f>
        <v>0</v>
      </c>
      <c r="P9" s="70">
        <f>_xlfn.IFNA(VLOOKUP(CONCATENATE($P$5,$B9,$C9),LOG!$A$6:$M$250,13,FALSE),0)</f>
        <v>0</v>
      </c>
      <c r="Q9" s="70">
        <f>_xlfn.IFNA(VLOOKUP(CONCATENATE($Q$5,$B9,$C9),'SER1'!$A$6:$M$163,13,FALSE),0)</f>
        <v>0</v>
      </c>
      <c r="R9" s="70">
        <f>_xlfn.IFNA(VLOOKUP(CONCATENATE($R$5,$B9,$C9),SC!$A$6:$M$250,13,FALSE),0)</f>
        <v>0</v>
      </c>
      <c r="S9" s="70"/>
      <c r="T9" s="202"/>
      <c r="U9" s="202"/>
      <c r="V9" s="202"/>
      <c r="W9" s="61"/>
    </row>
    <row r="10" spans="1:23" x14ac:dyDescent="0.25">
      <c r="A10" s="394"/>
      <c r="B10" s="66" t="s">
        <v>409</v>
      </c>
      <c r="C10" s="71" t="s">
        <v>181</v>
      </c>
      <c r="D10" s="71" t="s">
        <v>182</v>
      </c>
      <c r="E10" s="71" t="s">
        <v>183</v>
      </c>
      <c r="F10" s="72">
        <v>45372</v>
      </c>
      <c r="G10" s="73">
        <v>17</v>
      </c>
      <c r="H10" s="68">
        <f t="shared" si="0"/>
        <v>0</v>
      </c>
      <c r="I10" s="69">
        <f t="shared" si="1"/>
        <v>0</v>
      </c>
      <c r="J10" s="200">
        <f t="shared" si="3"/>
        <v>15</v>
      </c>
      <c r="K10" s="151">
        <f>_xlfn.IFNA(VLOOKUP(CONCATENATE($K$5,$B10,$C10),MOR!$A$6:$M$250,13,FALSE),0)</f>
        <v>0</v>
      </c>
      <c r="L10" s="70">
        <f>_xlfn.IFNA(VLOOKUP(CONCATENATE(L$5,$B10,$C10),'PM1'!$A$6:$M$250,13,FALSE),0)</f>
        <v>0</v>
      </c>
      <c r="M10" s="70">
        <f>_xlfn.IFNA(VLOOKUP(CONCATENATE($M$5,$B10,$C10),'BAL1'!$A$6:$M$250,13,FALSE),0)</f>
        <v>0</v>
      </c>
      <c r="N10" s="70">
        <f>_xlfn.IFNA(VLOOKUP(CONCATENATE($N$5,$B10,$C10),'PM2'!$A$6:$M$250,13,FALSE),0)</f>
        <v>0</v>
      </c>
      <c r="O10" s="70">
        <f>_xlfn.IFNA(VLOOKUP(CONCATENATE($O$5,$B10,$C10),'PM3'!$A$6:$M$250,13,FALSE),0)</f>
        <v>0</v>
      </c>
      <c r="P10" s="70">
        <f>_xlfn.IFNA(VLOOKUP(CONCATENATE($P$5,$B10,$C10),LOG!$A$6:$M$250,13,FALSE),0)</f>
        <v>0</v>
      </c>
      <c r="Q10" s="70">
        <f>_xlfn.IFNA(VLOOKUP(CONCATENATE($Q$5,$B10,$C10),'SER1'!$A$6:$M$163,13,FALSE),0)</f>
        <v>0</v>
      </c>
      <c r="R10" s="70">
        <f>_xlfn.IFNA(VLOOKUP(CONCATENATE($R$5,$B10,$C10),SC!$A$6:$M$250,13,FALSE),0)</f>
        <v>0</v>
      </c>
      <c r="S10" s="70"/>
      <c r="T10" s="202"/>
      <c r="U10" s="202"/>
      <c r="V10" s="202"/>
      <c r="W10" s="61"/>
    </row>
    <row r="11" spans="1:23" x14ac:dyDescent="0.25">
      <c r="A11" s="394"/>
      <c r="B11" s="66" t="s">
        <v>184</v>
      </c>
      <c r="C11" s="71" t="s">
        <v>185</v>
      </c>
      <c r="D11" s="71"/>
      <c r="E11" s="71" t="s">
        <v>183</v>
      </c>
      <c r="F11" s="72">
        <v>45373</v>
      </c>
      <c r="G11" s="73">
        <v>13</v>
      </c>
      <c r="H11" s="68">
        <f t="shared" si="0"/>
        <v>0</v>
      </c>
      <c r="I11" s="69">
        <f t="shared" si="1"/>
        <v>0</v>
      </c>
      <c r="J11" s="200">
        <f t="shared" si="3"/>
        <v>15</v>
      </c>
      <c r="K11" s="151">
        <f>_xlfn.IFNA(VLOOKUP(CONCATENATE($K$5,$B11,$C11),MOR!$A$6:$M$250,13,FALSE),0)</f>
        <v>0</v>
      </c>
      <c r="L11" s="70">
        <f>_xlfn.IFNA(VLOOKUP(CONCATENATE(L$5,$B11,$C11),'PM1'!$A$6:$M$250,13,FALSE),0)</f>
        <v>0</v>
      </c>
      <c r="M11" s="70">
        <f>_xlfn.IFNA(VLOOKUP(CONCATENATE($M$5,$B11,$C11),'BAL1'!$A$6:$M$250,13,FALSE),0)</f>
        <v>0</v>
      </c>
      <c r="N11" s="70">
        <f>_xlfn.IFNA(VLOOKUP(CONCATENATE($N$5,$B11,$C11),'PM2'!$A$6:$M$250,13,FALSE),0)</f>
        <v>0</v>
      </c>
      <c r="O11" s="70">
        <f>_xlfn.IFNA(VLOOKUP(CONCATENATE($O$5,$B11,$C11),'PM3'!$A$6:$M$250,13,FALSE),0)</f>
        <v>0</v>
      </c>
      <c r="P11" s="70">
        <f>_xlfn.IFNA(VLOOKUP(CONCATENATE($P$5,$B11,$C11),LOG!$A$6:$M$250,13,FALSE),0)</f>
        <v>0</v>
      </c>
      <c r="Q11" s="70">
        <f>_xlfn.IFNA(VLOOKUP(CONCATENATE($Q$5,$B11,$C11),'SER1'!$A$6:$M$163,13,FALSE),0)</f>
        <v>0</v>
      </c>
      <c r="R11" s="70">
        <f>_xlfn.IFNA(VLOOKUP(CONCATENATE($R$5,$B11,$C11),SC!$A$6:$M$250,13,FALSE),0)</f>
        <v>0</v>
      </c>
      <c r="S11" s="70"/>
      <c r="T11" s="202"/>
      <c r="U11" s="202"/>
      <c r="V11" s="202"/>
      <c r="W11" s="61"/>
    </row>
    <row r="12" spans="1:23" x14ac:dyDescent="0.25">
      <c r="A12" s="394"/>
      <c r="B12" s="66" t="s">
        <v>166</v>
      </c>
      <c r="C12" s="71" t="s">
        <v>167</v>
      </c>
      <c r="D12" s="71"/>
      <c r="E12" s="71" t="s">
        <v>136</v>
      </c>
      <c r="F12" s="72">
        <v>45374</v>
      </c>
      <c r="G12" s="73">
        <v>14</v>
      </c>
      <c r="H12" s="68">
        <f t="shared" si="0"/>
        <v>0</v>
      </c>
      <c r="I12" s="69">
        <f t="shared" si="1"/>
        <v>0</v>
      </c>
      <c r="J12" s="200">
        <f t="shared" si="3"/>
        <v>15</v>
      </c>
      <c r="K12" s="151">
        <f>_xlfn.IFNA(VLOOKUP(CONCATENATE($K$5,$B12,$C12),MOR!$A$6:$M$250,13,FALSE),0)</f>
        <v>0</v>
      </c>
      <c r="L12" s="70">
        <f>_xlfn.IFNA(VLOOKUP(CONCATENATE(L$5,$B12,$C12),'PM1'!$A$6:$M$250,13,FALSE),0)</f>
        <v>0</v>
      </c>
      <c r="M12" s="70">
        <f>_xlfn.IFNA(VLOOKUP(CONCATENATE($M$5,$B12,$C12),'BAL1'!$A$6:$M$250,13,FALSE),0)</f>
        <v>0</v>
      </c>
      <c r="N12" s="70">
        <f>_xlfn.IFNA(VLOOKUP(CONCATENATE($N$5,$B12,$C12),'PM2'!$A$6:$M$250,13,FALSE),0)</f>
        <v>0</v>
      </c>
      <c r="O12" s="70">
        <f>_xlfn.IFNA(VLOOKUP(CONCATENATE($O$5,$B12,$C12),'PM3'!$A$6:$M$250,13,FALSE),0)</f>
        <v>0</v>
      </c>
      <c r="P12" s="70">
        <f>_xlfn.IFNA(VLOOKUP(CONCATENATE($P$5,$B12,$C12),LOG!$A$6:$M$250,13,FALSE),0)</f>
        <v>0</v>
      </c>
      <c r="Q12" s="70">
        <f>_xlfn.IFNA(VLOOKUP(CONCATENATE($Q$5,$B12,$C12),'SER1'!$A$6:$M$163,13,FALSE),0)</f>
        <v>0</v>
      </c>
      <c r="R12" s="70">
        <f>_xlfn.IFNA(VLOOKUP(CONCATENATE($R$5,$B12,$C12),SC!$A$6:$M$250,13,FALSE),0)</f>
        <v>0</v>
      </c>
      <c r="S12" s="70"/>
      <c r="T12" s="202"/>
      <c r="U12" s="202"/>
      <c r="V12" s="202"/>
      <c r="W12" s="61"/>
    </row>
    <row r="13" spans="1:23" x14ac:dyDescent="0.25">
      <c r="A13" s="394"/>
      <c r="B13" s="66" t="s">
        <v>166</v>
      </c>
      <c r="C13" s="71" t="s">
        <v>186</v>
      </c>
      <c r="D13" s="71"/>
      <c r="E13" s="71" t="s">
        <v>136</v>
      </c>
      <c r="F13" s="72">
        <v>45374</v>
      </c>
      <c r="G13" s="73">
        <v>14</v>
      </c>
      <c r="H13" s="68">
        <f t="shared" si="0"/>
        <v>0</v>
      </c>
      <c r="I13" s="69">
        <f t="shared" si="1"/>
        <v>0</v>
      </c>
      <c r="J13" s="200">
        <f t="shared" si="3"/>
        <v>15</v>
      </c>
      <c r="K13" s="151">
        <f>_xlfn.IFNA(VLOOKUP(CONCATENATE($K$5,$B13,$C13),MOR!$A$6:$M$250,13,FALSE),0)</f>
        <v>0</v>
      </c>
      <c r="L13" s="70">
        <f>_xlfn.IFNA(VLOOKUP(CONCATENATE(L$5,$B13,$C13),'PM1'!$A$6:$M$250,13,FALSE),0)</f>
        <v>0</v>
      </c>
      <c r="M13" s="70">
        <f>_xlfn.IFNA(VLOOKUP(CONCATENATE($M$5,$B13,$C13),'BAL1'!$A$6:$M$250,13,FALSE),0)</f>
        <v>0</v>
      </c>
      <c r="N13" s="70">
        <f>_xlfn.IFNA(VLOOKUP(CONCATENATE($N$5,$B13,$C13),'PM2'!$A$6:$M$250,13,FALSE),0)</f>
        <v>0</v>
      </c>
      <c r="O13" s="70">
        <f>_xlfn.IFNA(VLOOKUP(CONCATENATE($O$5,$B13,$C13),'PM3'!$A$6:$M$250,13,FALSE),0)</f>
        <v>0</v>
      </c>
      <c r="P13" s="70">
        <f>_xlfn.IFNA(VLOOKUP(CONCATENATE($P$5,$B13,$C13),LOG!$A$6:$M$250,13,FALSE),0)</f>
        <v>0</v>
      </c>
      <c r="Q13" s="70">
        <f>_xlfn.IFNA(VLOOKUP(CONCATENATE($Q$5,$B13,$C13),'SER1'!$A$6:$M$163,13,FALSE),0)</f>
        <v>0</v>
      </c>
      <c r="R13" s="70">
        <f>_xlfn.IFNA(VLOOKUP(CONCATENATE($R$5,$B13,$C13),SC!$A$6:$M$250,13,FALSE),0)</f>
        <v>0</v>
      </c>
      <c r="S13" s="70"/>
      <c r="T13" s="202"/>
      <c r="U13" s="202"/>
      <c r="V13" s="202"/>
      <c r="W13" s="61"/>
    </row>
    <row r="14" spans="1:23" x14ac:dyDescent="0.25">
      <c r="A14" s="394"/>
      <c r="B14" s="66" t="s">
        <v>187</v>
      </c>
      <c r="C14" s="71" t="s">
        <v>188</v>
      </c>
      <c r="D14" s="71"/>
      <c r="E14" s="71" t="s">
        <v>130</v>
      </c>
      <c r="F14" s="72">
        <v>45380</v>
      </c>
      <c r="G14" s="73">
        <v>12</v>
      </c>
      <c r="H14" s="68">
        <f t="shared" si="0"/>
        <v>0</v>
      </c>
      <c r="I14" s="69">
        <f t="shared" si="1"/>
        <v>0</v>
      </c>
      <c r="J14" s="200">
        <f t="shared" si="3"/>
        <v>15</v>
      </c>
      <c r="K14" s="151">
        <f>_xlfn.IFNA(VLOOKUP(CONCATENATE($K$5,$B14,$C14),MOR!$A$6:$M$250,13,FALSE),0)</f>
        <v>0</v>
      </c>
      <c r="L14" s="70">
        <f>_xlfn.IFNA(VLOOKUP(CONCATENATE(L$5,$B14,$C14),'PM1'!$A$6:$M$250,13,FALSE),0)</f>
        <v>0</v>
      </c>
      <c r="M14" s="70">
        <f>_xlfn.IFNA(VLOOKUP(CONCATENATE($M$5,$B14,$C14),'BAL1'!$A$6:$M$250,13,FALSE),0)</f>
        <v>0</v>
      </c>
      <c r="N14" s="70">
        <f>_xlfn.IFNA(VLOOKUP(CONCATENATE($N$5,$B14,$C14),'PM2'!$A$6:$M$250,13,FALSE),0)</f>
        <v>0</v>
      </c>
      <c r="O14" s="70">
        <f>_xlfn.IFNA(VLOOKUP(CONCATENATE($O$5,$B14,$C14),'PM3'!$A$6:$M$250,13,FALSE),0)</f>
        <v>0</v>
      </c>
      <c r="P14" s="70">
        <f>_xlfn.IFNA(VLOOKUP(CONCATENATE($P$5,$B14,$C14),LOG!$A$6:$M$250,13,FALSE),0)</f>
        <v>0</v>
      </c>
      <c r="Q14" s="70">
        <f>_xlfn.IFNA(VLOOKUP(CONCATENATE($Q$5,$B14,$C14),'SER1'!$A$6:$M$163,13,FALSE),0)</f>
        <v>0</v>
      </c>
      <c r="R14" s="70">
        <f>_xlfn.IFNA(VLOOKUP(CONCATENATE($R$5,$B14,$C14),SC!$A$6:$M$250,13,FALSE),0)</f>
        <v>0</v>
      </c>
      <c r="S14" s="70"/>
      <c r="T14" s="202"/>
      <c r="U14" s="202"/>
      <c r="V14" s="202"/>
      <c r="W14" s="61"/>
    </row>
    <row r="15" spans="1:23" x14ac:dyDescent="0.25">
      <c r="A15" s="394"/>
      <c r="B15" s="66" t="s">
        <v>187</v>
      </c>
      <c r="C15" s="71" t="s">
        <v>189</v>
      </c>
      <c r="D15" s="71"/>
      <c r="E15" s="71" t="s">
        <v>130</v>
      </c>
      <c r="F15" s="72">
        <v>45380</v>
      </c>
      <c r="G15" s="73">
        <v>12</v>
      </c>
      <c r="H15" s="68">
        <f t="shared" si="0"/>
        <v>0</v>
      </c>
      <c r="I15" s="69">
        <f t="shared" si="1"/>
        <v>0</v>
      </c>
      <c r="J15" s="200">
        <f t="shared" si="3"/>
        <v>15</v>
      </c>
      <c r="K15" s="151">
        <f>_xlfn.IFNA(VLOOKUP(CONCATENATE($K$5,$B15,$C15),MOR!$A$6:$M$250,13,FALSE),0)</f>
        <v>0</v>
      </c>
      <c r="L15" s="70">
        <f>_xlfn.IFNA(VLOOKUP(CONCATENATE(L$5,$B15,$C15),'PM1'!$A$6:$M$250,13,FALSE),0)</f>
        <v>0</v>
      </c>
      <c r="M15" s="70">
        <f>_xlfn.IFNA(VLOOKUP(CONCATENATE($M$5,$B15,$C15),'BAL1'!$A$6:$M$250,13,FALSE),0)</f>
        <v>0</v>
      </c>
      <c r="N15" s="70">
        <f>_xlfn.IFNA(VLOOKUP(CONCATENATE($N$5,$B15,$C15),'PM2'!$A$6:$M$250,13,FALSE),0)</f>
        <v>0</v>
      </c>
      <c r="O15" s="70">
        <f>_xlfn.IFNA(VLOOKUP(CONCATENATE($O$5,$B15,$C15),'PM3'!$A$6:$M$250,13,FALSE),0)</f>
        <v>0</v>
      </c>
      <c r="P15" s="70">
        <f>_xlfn.IFNA(VLOOKUP(CONCATENATE($P$5,$B15,$C15),LOG!$A$6:$M$250,13,FALSE),0)</f>
        <v>0</v>
      </c>
      <c r="Q15" s="70">
        <f>_xlfn.IFNA(VLOOKUP(CONCATENATE($Q$5,$B15,$C15),'SER1'!$A$6:$M$163,13,FALSE),0)</f>
        <v>0</v>
      </c>
      <c r="R15" s="70">
        <f>_xlfn.IFNA(VLOOKUP(CONCATENATE($R$5,$B15,$C15),SC!$A$6:$M$250,13,FALSE),0)</f>
        <v>0</v>
      </c>
      <c r="S15" s="70"/>
      <c r="T15" s="202"/>
      <c r="U15" s="202"/>
      <c r="V15" s="202"/>
      <c r="W15" s="61"/>
    </row>
    <row r="16" spans="1:23" x14ac:dyDescent="0.25">
      <c r="A16" s="394"/>
      <c r="B16" s="66" t="s">
        <v>190</v>
      </c>
      <c r="C16" s="71" t="s">
        <v>191</v>
      </c>
      <c r="D16" s="71"/>
      <c r="E16" s="71" t="s">
        <v>149</v>
      </c>
      <c r="F16" s="72">
        <v>45380</v>
      </c>
      <c r="G16" s="73">
        <v>13</v>
      </c>
      <c r="H16" s="68">
        <f t="shared" si="0"/>
        <v>0</v>
      </c>
      <c r="I16" s="69">
        <f t="shared" si="1"/>
        <v>0</v>
      </c>
      <c r="J16" s="200">
        <f t="shared" si="3"/>
        <v>15</v>
      </c>
      <c r="K16" s="151">
        <f>_xlfn.IFNA(VLOOKUP(CONCATENATE($K$5,$B16,$C16),MOR!$A$6:$M$250,13,FALSE),0)</f>
        <v>0</v>
      </c>
      <c r="L16" s="70">
        <f>_xlfn.IFNA(VLOOKUP(CONCATENATE(L$5,$B16,$C16),'PM1'!$A$6:$M$250,13,FALSE),0)</f>
        <v>0</v>
      </c>
      <c r="M16" s="70">
        <f>_xlfn.IFNA(VLOOKUP(CONCATENATE($M$5,$B16,$C16),'BAL1'!$A$6:$M$250,13,FALSE),0)</f>
        <v>0</v>
      </c>
      <c r="N16" s="70">
        <f>_xlfn.IFNA(VLOOKUP(CONCATENATE($N$5,$B16,$C16),'PM2'!$A$6:$M$250,13,FALSE),0)</f>
        <v>0</v>
      </c>
      <c r="O16" s="70">
        <f>_xlfn.IFNA(VLOOKUP(CONCATENATE($O$5,$B16,$C16),'PM3'!$A$6:$M$250,13,FALSE),0)</f>
        <v>0</v>
      </c>
      <c r="P16" s="70">
        <f>_xlfn.IFNA(VLOOKUP(CONCATENATE($P$5,$B16,$C16),LOG!$A$6:$M$250,13,FALSE),0)</f>
        <v>0</v>
      </c>
      <c r="Q16" s="70">
        <f>_xlfn.IFNA(VLOOKUP(CONCATENATE($Q$5,$B16,$C16),'SER1'!$A$6:$M$163,13,FALSE),0)</f>
        <v>0</v>
      </c>
      <c r="R16" s="70">
        <f>_xlfn.IFNA(VLOOKUP(CONCATENATE($R$5,$B16,$C16),SC!$A$6:$M$250,13,FALSE),0)</f>
        <v>0</v>
      </c>
      <c r="S16" s="70"/>
      <c r="T16" s="202"/>
      <c r="U16" s="202"/>
      <c r="V16" s="202"/>
      <c r="W16" s="61"/>
    </row>
    <row r="17" spans="1:23" x14ac:dyDescent="0.25">
      <c r="A17" s="394"/>
      <c r="B17" s="66" t="s">
        <v>420</v>
      </c>
      <c r="C17" s="71" t="s">
        <v>415</v>
      </c>
      <c r="D17" s="71"/>
      <c r="E17" s="71" t="s">
        <v>192</v>
      </c>
      <c r="F17" s="72">
        <v>45380</v>
      </c>
      <c r="G17" s="73">
        <v>11</v>
      </c>
      <c r="H17" s="68">
        <f t="shared" si="0"/>
        <v>0</v>
      </c>
      <c r="I17" s="69">
        <f t="shared" si="1"/>
        <v>0</v>
      </c>
      <c r="J17" s="200">
        <f t="shared" si="3"/>
        <v>15</v>
      </c>
      <c r="K17" s="151">
        <f>_xlfn.IFNA(VLOOKUP(CONCATENATE($K$5,$B17,$C17),MOR!$A$6:$M$250,13,FALSE),0)</f>
        <v>0</v>
      </c>
      <c r="L17" s="70">
        <f>_xlfn.IFNA(VLOOKUP(CONCATENATE(L$5,$B17,$C17),'PM1'!$A$6:$M$250,13,FALSE),0)</f>
        <v>0</v>
      </c>
      <c r="M17" s="70">
        <f>_xlfn.IFNA(VLOOKUP(CONCATENATE($M$5,$B17,$C17),'BAL1'!$A$6:$M$250,13,FALSE),0)</f>
        <v>0</v>
      </c>
      <c r="N17" s="70">
        <f>_xlfn.IFNA(VLOOKUP(CONCATENATE($N$5,$B17,$C17),'PM2'!$A$6:$M$250,13,FALSE),0)</f>
        <v>0</v>
      </c>
      <c r="O17" s="70">
        <f>_xlfn.IFNA(VLOOKUP(CONCATENATE($O$5,$B17,$C17),'PM3'!$A$6:$M$250,13,FALSE),0)</f>
        <v>0</v>
      </c>
      <c r="P17" s="70">
        <f>_xlfn.IFNA(VLOOKUP(CONCATENATE($P$5,$B17,$C17),LOG!$A$6:$M$250,13,FALSE),0)</f>
        <v>0</v>
      </c>
      <c r="Q17" s="70">
        <f>_xlfn.IFNA(VLOOKUP(CONCATENATE($Q$5,$B17,$C17),'SER1'!$A$6:$M$163,13,FALSE),0)</f>
        <v>0</v>
      </c>
      <c r="R17" s="70">
        <f>_xlfn.IFNA(VLOOKUP(CONCATENATE($R$5,$B17,$C17),SC!$A$6:$M$250,13,FALSE),0)</f>
        <v>0</v>
      </c>
      <c r="S17" s="70"/>
      <c r="T17" s="202"/>
      <c r="U17" s="202"/>
      <c r="V17" s="202"/>
      <c r="W17" s="61"/>
    </row>
    <row r="18" spans="1:23" x14ac:dyDescent="0.25">
      <c r="A18" s="394"/>
      <c r="B18" s="66" t="s">
        <v>420</v>
      </c>
      <c r="C18" s="71" t="s">
        <v>416</v>
      </c>
      <c r="D18" s="71"/>
      <c r="E18" s="71" t="s">
        <v>192</v>
      </c>
      <c r="F18" s="72">
        <v>45380</v>
      </c>
      <c r="G18" s="73">
        <v>11</v>
      </c>
      <c r="H18" s="68">
        <f t="shared" si="0"/>
        <v>0</v>
      </c>
      <c r="I18" s="69">
        <f t="shared" si="1"/>
        <v>0</v>
      </c>
      <c r="J18" s="200">
        <f t="shared" si="3"/>
        <v>15</v>
      </c>
      <c r="K18" s="151">
        <f>_xlfn.IFNA(VLOOKUP(CONCATENATE($K$5,$B18,$C18),MOR!$A$6:$M$250,13,FALSE),0)</f>
        <v>0</v>
      </c>
      <c r="L18" s="70">
        <f>_xlfn.IFNA(VLOOKUP(CONCATENATE(L$5,$B18,$C18),'PM1'!$A$6:$M$250,13,FALSE),0)</f>
        <v>0</v>
      </c>
      <c r="M18" s="70">
        <f>_xlfn.IFNA(VLOOKUP(CONCATENATE($M$5,$B18,$C18),'BAL1'!$A$6:$M$250,13,FALSE),0)</f>
        <v>0</v>
      </c>
      <c r="N18" s="70">
        <f>_xlfn.IFNA(VLOOKUP(CONCATENATE($N$5,$B18,$C18),'PM2'!$A$6:$M$250,13,FALSE),0)</f>
        <v>0</v>
      </c>
      <c r="O18" s="70">
        <f>_xlfn.IFNA(VLOOKUP(CONCATENATE($O$5,$B18,$C18),'PM3'!$A$6:$M$250,13,FALSE),0)</f>
        <v>0</v>
      </c>
      <c r="P18" s="70">
        <f>_xlfn.IFNA(VLOOKUP(CONCATENATE($P$5,$B18,$C18),LOG!$A$6:$M$250,13,FALSE),0)</f>
        <v>0</v>
      </c>
      <c r="Q18" s="70">
        <f>_xlfn.IFNA(VLOOKUP(CONCATENATE($Q$5,$B18,$C18),'SER1'!$A$6:$M$163,13,FALSE),0)</f>
        <v>0</v>
      </c>
      <c r="R18" s="70">
        <f>_xlfn.IFNA(VLOOKUP(CONCATENATE($R$5,$B18,$C18),SC!$A$6:$M$250,13,FALSE),0)</f>
        <v>0</v>
      </c>
      <c r="S18" s="70"/>
      <c r="T18" s="202"/>
      <c r="U18" s="202"/>
      <c r="V18" s="202"/>
      <c r="W18" s="61"/>
    </row>
    <row r="19" spans="1:23" x14ac:dyDescent="0.25">
      <c r="A19" s="394"/>
      <c r="B19" s="66" t="s">
        <v>380</v>
      </c>
      <c r="C19" s="71" t="s">
        <v>417</v>
      </c>
      <c r="D19" s="71"/>
      <c r="E19" s="71" t="s">
        <v>195</v>
      </c>
      <c r="F19" s="72">
        <v>45388</v>
      </c>
      <c r="G19" s="73">
        <v>13</v>
      </c>
      <c r="H19" s="68">
        <f t="shared" si="0"/>
        <v>1</v>
      </c>
      <c r="I19" s="69">
        <f t="shared" si="1"/>
        <v>6</v>
      </c>
      <c r="J19" s="200">
        <f t="shared" si="3"/>
        <v>8</v>
      </c>
      <c r="K19" s="151">
        <f>_xlfn.IFNA(VLOOKUP(CONCATENATE($K$5,$B19,$C19),MOR!$A$6:$M$250,13,FALSE),0)</f>
        <v>0</v>
      </c>
      <c r="L19" s="70">
        <f>_xlfn.IFNA(VLOOKUP(CONCATENATE(L$5,$B19,$C19),'PM1'!$A$6:$M$250,13,FALSE),0)</f>
        <v>0</v>
      </c>
      <c r="M19" s="70">
        <f>_xlfn.IFNA(VLOOKUP(CONCATENATE($M$5,$B19,$C19),'BAL1'!$A$6:$M$250,13,FALSE),0)</f>
        <v>6</v>
      </c>
      <c r="N19" s="70">
        <f>_xlfn.IFNA(VLOOKUP(CONCATENATE($N$5,$B19,$C19),'PM2'!$A$6:$M$250,13,FALSE),0)</f>
        <v>0</v>
      </c>
      <c r="O19" s="70">
        <f>_xlfn.IFNA(VLOOKUP(CONCATENATE($O$5,$B19,$C19),'PM3'!$A$6:$M$250,13,FALSE),0)</f>
        <v>0</v>
      </c>
      <c r="P19" s="70">
        <f>_xlfn.IFNA(VLOOKUP(CONCATENATE($P$5,$B19,$C19),LOG!$A$6:$M$250,13,FALSE),0)</f>
        <v>0</v>
      </c>
      <c r="Q19" s="70">
        <f>_xlfn.IFNA(VLOOKUP(CONCATENATE($Q$5,$B19,$C19),'SER1'!$A$6:$M$163,13,FALSE),0)</f>
        <v>0</v>
      </c>
      <c r="R19" s="70">
        <f>_xlfn.IFNA(VLOOKUP(CONCATENATE($R$5,$B19,$C19),SC!$A$6:$M$250,13,FALSE),0)</f>
        <v>0</v>
      </c>
      <c r="S19" s="70"/>
      <c r="T19" s="202"/>
      <c r="U19" s="202"/>
      <c r="V19" s="202"/>
      <c r="W19" s="61"/>
    </row>
    <row r="20" spans="1:23" s="3" customFormat="1" x14ac:dyDescent="0.25">
      <c r="A20" s="394"/>
      <c r="B20" s="66" t="s">
        <v>168</v>
      </c>
      <c r="C20" s="71" t="s">
        <v>169</v>
      </c>
      <c r="D20" s="71"/>
      <c r="E20" s="71" t="s">
        <v>145</v>
      </c>
      <c r="F20" s="72">
        <v>45389</v>
      </c>
      <c r="G20" s="73">
        <v>12</v>
      </c>
      <c r="H20" s="68">
        <f t="shared" si="0"/>
        <v>0</v>
      </c>
      <c r="I20" s="69">
        <f t="shared" si="1"/>
        <v>0</v>
      </c>
      <c r="J20" s="200">
        <f t="shared" si="3"/>
        <v>15</v>
      </c>
      <c r="K20" s="151">
        <f>_xlfn.IFNA(VLOOKUP(CONCATENATE($K$5,$B20,$C20),MOR!$A$6:$M$250,13,FALSE),0)</f>
        <v>0</v>
      </c>
      <c r="L20" s="70">
        <f>_xlfn.IFNA(VLOOKUP(CONCATENATE(L$5,$B20,$C20),'PM1'!$A$6:$M$250,13,FALSE),0)</f>
        <v>0</v>
      </c>
      <c r="M20" s="70">
        <f>_xlfn.IFNA(VLOOKUP(CONCATENATE($M$5,$B20,$C20),'BAL1'!$A$6:$M$250,13,FALSE),0)</f>
        <v>0</v>
      </c>
      <c r="N20" s="70">
        <f>_xlfn.IFNA(VLOOKUP(CONCATENATE($N$5,$B20,$C20),'PM2'!$A$6:$M$250,13,FALSE),0)</f>
        <v>0</v>
      </c>
      <c r="O20" s="70">
        <f>_xlfn.IFNA(VLOOKUP(CONCATENATE($O$5,$B20,$C20),'PM3'!$A$6:$M$250,13,FALSE),0)</f>
        <v>0</v>
      </c>
      <c r="P20" s="70">
        <f>_xlfn.IFNA(VLOOKUP(CONCATENATE($P$5,$B20,$C20),LOG!$A$6:$M$250,13,FALSE),0)</f>
        <v>0</v>
      </c>
      <c r="Q20" s="70">
        <f>_xlfn.IFNA(VLOOKUP(CONCATENATE($Q$5,$B20,$C20),'SER1'!$A$6:$M$163,13,FALSE),0)</f>
        <v>0</v>
      </c>
      <c r="R20" s="70">
        <f>_xlfn.IFNA(VLOOKUP(CONCATENATE($R$5,$B20,$C20),SC!$A$6:$M$250,13,FALSE),0)</f>
        <v>0</v>
      </c>
      <c r="S20" s="70"/>
      <c r="T20" s="202"/>
      <c r="U20" s="202"/>
      <c r="V20" s="202"/>
      <c r="W20" s="61"/>
    </row>
    <row r="21" spans="1:23" s="3" customFormat="1" x14ac:dyDescent="0.25">
      <c r="A21" s="394"/>
      <c r="B21" s="66" t="s">
        <v>421</v>
      </c>
      <c r="C21" s="71" t="s">
        <v>418</v>
      </c>
      <c r="D21" s="71" t="s">
        <v>196</v>
      </c>
      <c r="E21" s="71" t="s">
        <v>197</v>
      </c>
      <c r="F21" s="72">
        <v>45391</v>
      </c>
      <c r="G21" s="73">
        <v>12</v>
      </c>
      <c r="H21" s="68">
        <f t="shared" si="0"/>
        <v>0</v>
      </c>
      <c r="I21" s="69">
        <f t="shared" si="1"/>
        <v>0</v>
      </c>
      <c r="J21" s="200">
        <f t="shared" si="3"/>
        <v>15</v>
      </c>
      <c r="K21" s="151">
        <f>_xlfn.IFNA(VLOOKUP(CONCATENATE($K$5,$B21,$C21),MOR!$A$6:$M$250,13,FALSE),0)</f>
        <v>0</v>
      </c>
      <c r="L21" s="70">
        <f>_xlfn.IFNA(VLOOKUP(CONCATENATE(L$5,$B21,$C21),'PM1'!$A$6:$M$250,13,FALSE),0)</f>
        <v>0</v>
      </c>
      <c r="M21" s="70">
        <f>_xlfn.IFNA(VLOOKUP(CONCATENATE($M$5,$B21,$C21),'BAL1'!$A$6:$M$250,13,FALSE),0)</f>
        <v>0</v>
      </c>
      <c r="N21" s="70">
        <f>_xlfn.IFNA(VLOOKUP(CONCATENATE($N$5,$B21,$C21),'PM2'!$A$6:$M$250,13,FALSE),0)</f>
        <v>0</v>
      </c>
      <c r="O21" s="70">
        <f>_xlfn.IFNA(VLOOKUP(CONCATENATE($O$5,$B21,$C21),'PM3'!$A$6:$M$250,13,FALSE),0)</f>
        <v>0</v>
      </c>
      <c r="P21" s="70">
        <f>_xlfn.IFNA(VLOOKUP(CONCATENATE($P$5,$B21,$C21),LOG!$A$6:$M$250,13,FALSE),0)</f>
        <v>0</v>
      </c>
      <c r="Q21" s="70">
        <f>_xlfn.IFNA(VLOOKUP(CONCATENATE($Q$5,$B21,$C21),'SER1'!$A$6:$M$163,13,FALSE),0)</f>
        <v>0</v>
      </c>
      <c r="R21" s="70">
        <f>_xlfn.IFNA(VLOOKUP(CONCATENATE($R$5,$B21,$C21),SC!$A$6:$M$250,13,FALSE),0)</f>
        <v>0</v>
      </c>
      <c r="S21" s="70"/>
      <c r="T21" s="202"/>
      <c r="U21" s="202"/>
      <c r="V21" s="202"/>
      <c r="W21" s="61"/>
    </row>
    <row r="22" spans="1:23" x14ac:dyDescent="0.25">
      <c r="A22" s="394"/>
      <c r="B22" s="66" t="s">
        <v>198</v>
      </c>
      <c r="C22" s="71" t="s">
        <v>199</v>
      </c>
      <c r="D22" s="71"/>
      <c r="E22" s="71" t="s">
        <v>130</v>
      </c>
      <c r="F22" s="72">
        <v>45399</v>
      </c>
      <c r="G22" s="73">
        <v>12</v>
      </c>
      <c r="H22" s="68">
        <f t="shared" si="0"/>
        <v>2</v>
      </c>
      <c r="I22" s="69">
        <f t="shared" si="1"/>
        <v>12</v>
      </c>
      <c r="J22" s="200">
        <f t="shared" si="3"/>
        <v>5</v>
      </c>
      <c r="K22" s="151">
        <f>_xlfn.IFNA(VLOOKUP(CONCATENATE($K$5,$B22,$C22),MOR!$A$6:$M$250,13,FALSE),0)</f>
        <v>0</v>
      </c>
      <c r="L22" s="70">
        <f>_xlfn.IFNA(VLOOKUP(CONCATENATE(L$5,$B22,$C22),'PM1'!$A$6:$M$250,13,FALSE),0)</f>
        <v>0</v>
      </c>
      <c r="M22" s="70">
        <f>_xlfn.IFNA(VLOOKUP(CONCATENATE($M$5,$B22,$C22),'BAL1'!$A$6:$M$250,13,FALSE),0)</f>
        <v>0</v>
      </c>
      <c r="N22" s="70">
        <f>_xlfn.IFNA(VLOOKUP(CONCATENATE($N$5,$B22,$C22),'PM2'!$A$6:$M$250,13,FALSE),0)</f>
        <v>7</v>
      </c>
      <c r="O22" s="70">
        <f>_xlfn.IFNA(VLOOKUP(CONCATENATE($O$5,$B22,$C22),'PM3'!$A$6:$M$250,13,FALSE),0)</f>
        <v>5</v>
      </c>
      <c r="P22" s="70">
        <f>_xlfn.IFNA(VLOOKUP(CONCATENATE($P$5,$B22,$C22),LOG!$A$6:$M$250,13,FALSE),0)</f>
        <v>0</v>
      </c>
      <c r="Q22" s="70">
        <f>_xlfn.IFNA(VLOOKUP(CONCATENATE($Q$5,$B22,$C22),'SER1'!$A$6:$M$163,13,FALSE),0)</f>
        <v>0</v>
      </c>
      <c r="R22" s="70">
        <f>_xlfn.IFNA(VLOOKUP(CONCATENATE($R$5,$B22,$C22),SC!$A$6:$M$250,13,FALSE),0)</f>
        <v>0</v>
      </c>
      <c r="S22" s="70"/>
      <c r="T22" s="202"/>
      <c r="U22" s="202"/>
      <c r="V22" s="202"/>
      <c r="W22" s="61"/>
    </row>
    <row r="23" spans="1:23" x14ac:dyDescent="0.25">
      <c r="A23" s="394"/>
      <c r="B23" s="66" t="s">
        <v>410</v>
      </c>
      <c r="C23" s="71" t="s">
        <v>200</v>
      </c>
      <c r="D23" s="71"/>
      <c r="E23" s="71" t="s">
        <v>201</v>
      </c>
      <c r="F23" s="72">
        <v>45400</v>
      </c>
      <c r="G23" s="73">
        <v>11</v>
      </c>
      <c r="H23" s="68">
        <f t="shared" si="0"/>
        <v>0</v>
      </c>
      <c r="I23" s="69">
        <f t="shared" si="1"/>
        <v>0</v>
      </c>
      <c r="J23" s="200">
        <f t="shared" si="3"/>
        <v>15</v>
      </c>
      <c r="K23" s="151">
        <f>_xlfn.IFNA(VLOOKUP(CONCATENATE($K$5,$B23,$C23),MOR!$A$6:$M$250,13,FALSE),0)</f>
        <v>0</v>
      </c>
      <c r="L23" s="70">
        <f>_xlfn.IFNA(VLOOKUP(CONCATENATE(L$5,$B23,$C23),'PM1'!$A$6:$M$250,13,FALSE),0)</f>
        <v>0</v>
      </c>
      <c r="M23" s="70">
        <f>_xlfn.IFNA(VLOOKUP(CONCATENATE($M$5,$B23,$C23),'BAL1'!$A$6:$M$250,13,FALSE),0)</f>
        <v>0</v>
      </c>
      <c r="N23" s="70">
        <f>_xlfn.IFNA(VLOOKUP(CONCATENATE($N$5,$B23,$C23),'PM2'!$A$6:$M$250,13,FALSE),0)</f>
        <v>0</v>
      </c>
      <c r="O23" s="70">
        <f>_xlfn.IFNA(VLOOKUP(CONCATENATE($O$5,$B23,$C23),'PM3'!$A$6:$M$250,13,FALSE),0)</f>
        <v>0</v>
      </c>
      <c r="P23" s="70">
        <f>_xlfn.IFNA(VLOOKUP(CONCATENATE($P$5,$B23,$C23),LOG!$A$6:$M$250,13,FALSE),0)</f>
        <v>0</v>
      </c>
      <c r="Q23" s="70">
        <f>_xlfn.IFNA(VLOOKUP(CONCATENATE($Q$5,$B23,$C23),'SER1'!$A$6:$M$163,13,FALSE),0)</f>
        <v>0</v>
      </c>
      <c r="R23" s="70">
        <f>_xlfn.IFNA(VLOOKUP(CONCATENATE($R$5,$B23,$C23),SC!$A$6:$M$250,13,FALSE),0)</f>
        <v>0</v>
      </c>
      <c r="S23" s="70"/>
      <c r="T23" s="202"/>
      <c r="U23" s="202"/>
      <c r="V23" s="202"/>
      <c r="W23" s="61"/>
    </row>
    <row r="24" spans="1:23" x14ac:dyDescent="0.25">
      <c r="A24" s="394"/>
      <c r="B24" s="66" t="s">
        <v>202</v>
      </c>
      <c r="C24" s="71" t="s">
        <v>203</v>
      </c>
      <c r="D24" s="71"/>
      <c r="E24" s="71" t="s">
        <v>145</v>
      </c>
      <c r="F24" s="72">
        <v>45412</v>
      </c>
      <c r="G24" s="73">
        <v>23</v>
      </c>
      <c r="H24" s="68">
        <f t="shared" si="0"/>
        <v>3</v>
      </c>
      <c r="I24" s="69">
        <f t="shared" si="1"/>
        <v>20</v>
      </c>
      <c r="J24" s="200">
        <f t="shared" si="3"/>
        <v>2</v>
      </c>
      <c r="K24" s="151">
        <f>_xlfn.IFNA(VLOOKUP(CONCATENATE($K$5,$B24,$C24),MOR!$A$6:$M$250,13,FALSE),0)</f>
        <v>0</v>
      </c>
      <c r="L24" s="70">
        <f>_xlfn.IFNA(VLOOKUP(CONCATENATE(L$5,$B24,$C24),'PM1'!$A$6:$M$250,13,FALSE),0)</f>
        <v>7</v>
      </c>
      <c r="M24" s="70">
        <f>_xlfn.IFNA(VLOOKUP(CONCATENATE($M$5,$B24,$C24),'BAL1'!$A$6:$M$250,13,FALSE),0)</f>
        <v>0</v>
      </c>
      <c r="N24" s="70">
        <f>_xlfn.IFNA(VLOOKUP(CONCATENATE($N$5,$B24,$C24),'PM2'!$A$6:$M$250,13,FALSE),0)</f>
        <v>6</v>
      </c>
      <c r="O24" s="70">
        <f>_xlfn.IFNA(VLOOKUP(CONCATENATE($O$5,$B24,$C24),'PM3'!$A$6:$M$250,13,FALSE),0)</f>
        <v>7</v>
      </c>
      <c r="P24" s="70">
        <f>_xlfn.IFNA(VLOOKUP(CONCATENATE($P$5,$B24,$C24),LOG!$A$6:$M$250,13,FALSE),0)</f>
        <v>0</v>
      </c>
      <c r="Q24" s="70">
        <f>_xlfn.IFNA(VLOOKUP(CONCATENATE($Q$5,$B24,$C24),'SER1'!$A$6:$M$163,13,FALSE),0)</f>
        <v>0</v>
      </c>
      <c r="R24" s="70">
        <f>_xlfn.IFNA(VLOOKUP(CONCATENATE($R$5,$B24,$C24),SC!$A$6:$M$250,13,FALSE),0)</f>
        <v>0</v>
      </c>
      <c r="S24" s="70"/>
      <c r="T24" s="202"/>
      <c r="U24" s="202"/>
      <c r="V24" s="202"/>
      <c r="W24" s="61"/>
    </row>
    <row r="25" spans="1:23" x14ac:dyDescent="0.25">
      <c r="A25" s="394"/>
      <c r="B25" s="66" t="s">
        <v>170</v>
      </c>
      <c r="C25" s="71" t="s">
        <v>171</v>
      </c>
      <c r="D25" s="71"/>
      <c r="E25" s="71" t="s">
        <v>172</v>
      </c>
      <c r="F25" s="72">
        <v>45418</v>
      </c>
      <c r="G25" s="73">
        <v>9</v>
      </c>
      <c r="H25" s="68">
        <f t="shared" si="0"/>
        <v>1</v>
      </c>
      <c r="I25" s="69">
        <f t="shared" si="1"/>
        <v>14</v>
      </c>
      <c r="J25" s="200">
        <f t="shared" si="3"/>
        <v>3</v>
      </c>
      <c r="K25" s="151">
        <f>_xlfn.IFNA(VLOOKUP(CONCATENATE($K$5,$B25,$C25),MOR!$A$6:$M$250,13,FALSE),0)</f>
        <v>0</v>
      </c>
      <c r="L25" s="70">
        <f>_xlfn.IFNA(VLOOKUP(CONCATENATE(L$5,$B25,$C25),'PM1'!$A$6:$M$250,13,FALSE),0)</f>
        <v>0</v>
      </c>
      <c r="M25" s="70">
        <f>_xlfn.IFNA(VLOOKUP(CONCATENATE($M$5,$B25,$C25),'BAL1'!$A$6:$M$250,13,FALSE),0)</f>
        <v>0</v>
      </c>
      <c r="N25" s="70">
        <f>_xlfn.IFNA(VLOOKUP(CONCATENATE($N$5,$B25,$C25),'PM2'!$A$6:$M$250,13,FALSE),0)</f>
        <v>0</v>
      </c>
      <c r="O25" s="70">
        <f>_xlfn.IFNA(VLOOKUP(CONCATENATE($O$5,$B25,$C25),'PM3'!$A$6:$M$250,13,FALSE),0)</f>
        <v>0</v>
      </c>
      <c r="P25" s="70">
        <f>_xlfn.IFNA(VLOOKUP(CONCATENATE($P$5,$B25,$C25),LOG!$A$6:$M$250,13,FALSE),0)</f>
        <v>0</v>
      </c>
      <c r="Q25" s="70">
        <f>_xlfn.IFNA(VLOOKUP(CONCATENATE($Q$5,$B25,$C25),'SER1'!$A$6:$M$163,13,FALSE),0)</f>
        <v>0</v>
      </c>
      <c r="R25" s="70">
        <f>_xlfn.IFNA(VLOOKUP(CONCATENATE($R$5,$B25,$C25),SC!$A$6:$M$250,13,FALSE),0)</f>
        <v>14</v>
      </c>
      <c r="S25" s="70"/>
      <c r="T25" s="202"/>
      <c r="U25" s="202"/>
      <c r="V25" s="202"/>
      <c r="W25" s="60"/>
    </row>
    <row r="26" spans="1:23" x14ac:dyDescent="0.25">
      <c r="A26" s="394"/>
      <c r="B26" s="66" t="s">
        <v>204</v>
      </c>
      <c r="C26" s="71" t="s">
        <v>205</v>
      </c>
      <c r="D26" s="71"/>
      <c r="E26" s="71" t="s">
        <v>156</v>
      </c>
      <c r="F26" s="72">
        <v>45423</v>
      </c>
      <c r="G26" s="73">
        <v>14</v>
      </c>
      <c r="H26" s="68">
        <f t="shared" si="0"/>
        <v>0</v>
      </c>
      <c r="I26" s="69">
        <f t="shared" si="1"/>
        <v>0</v>
      </c>
      <c r="J26" s="200">
        <f t="shared" si="3"/>
        <v>15</v>
      </c>
      <c r="K26" s="151">
        <f>_xlfn.IFNA(VLOOKUP(CONCATENATE($K$5,$B26,$C26),MOR!$A$6:$M$250,13,FALSE),0)</f>
        <v>0</v>
      </c>
      <c r="L26" s="70">
        <f>_xlfn.IFNA(VLOOKUP(CONCATENATE(L$5,$B26,$C26),'PM1'!$A$6:$M$250,13,FALSE),0)</f>
        <v>0</v>
      </c>
      <c r="M26" s="70">
        <f>_xlfn.IFNA(VLOOKUP(CONCATENATE($M$5,$B26,$C26),'BAL1'!$A$6:$M$250,13,FALSE),0)</f>
        <v>0</v>
      </c>
      <c r="N26" s="70">
        <f>_xlfn.IFNA(VLOOKUP(CONCATENATE($N$5,$B26,$C26),'PM2'!$A$6:$M$250,13,FALSE),0)</f>
        <v>0</v>
      </c>
      <c r="O26" s="70">
        <f>_xlfn.IFNA(VLOOKUP(CONCATENATE($O$5,$B26,$C26),'PM3'!$A$6:$M$250,13,FALSE),0)</f>
        <v>0</v>
      </c>
      <c r="P26" s="70">
        <f>_xlfn.IFNA(VLOOKUP(CONCATENATE($P$5,$B26,$C26),LOG!$A$6:$M$250,13,FALSE),0)</f>
        <v>0</v>
      </c>
      <c r="Q26" s="70">
        <f>_xlfn.IFNA(VLOOKUP(CONCATENATE($Q$5,$B26,$C26),'SER1'!$A$6:$M$163,13,FALSE),0)</f>
        <v>0</v>
      </c>
      <c r="R26" s="70">
        <f>_xlfn.IFNA(VLOOKUP(CONCATENATE($R$5,$B26,$C26),SC!$A$6:$M$250,13,FALSE),0)</f>
        <v>0</v>
      </c>
      <c r="S26" s="70"/>
      <c r="T26" s="202"/>
      <c r="U26" s="202"/>
      <c r="V26" s="202"/>
      <c r="W26" s="60"/>
    </row>
    <row r="27" spans="1:23" x14ac:dyDescent="0.25">
      <c r="A27" s="394"/>
      <c r="B27" s="66" t="s">
        <v>206</v>
      </c>
      <c r="C27" s="71" t="s">
        <v>207</v>
      </c>
      <c r="D27" s="71"/>
      <c r="E27" s="71" t="s">
        <v>208</v>
      </c>
      <c r="F27" s="72">
        <v>45433</v>
      </c>
      <c r="G27" s="73">
        <v>12</v>
      </c>
      <c r="H27" s="68">
        <f t="shared" si="0"/>
        <v>0</v>
      </c>
      <c r="I27" s="69">
        <f t="shared" si="1"/>
        <v>0</v>
      </c>
      <c r="J27" s="200">
        <f t="shared" si="3"/>
        <v>15</v>
      </c>
      <c r="K27" s="151">
        <f>_xlfn.IFNA(VLOOKUP(CONCATENATE($K$5,$B27,$C27),MOR!$A$6:$M$250,13,FALSE),0)</f>
        <v>0</v>
      </c>
      <c r="L27" s="70">
        <f>_xlfn.IFNA(VLOOKUP(CONCATENATE(L$5,$B27,$C27),'PM1'!$A$6:$M$250,13,FALSE),0)</f>
        <v>0</v>
      </c>
      <c r="M27" s="70">
        <f>_xlfn.IFNA(VLOOKUP(CONCATENATE($M$5,$B27,$C27),'BAL1'!$A$6:$M$250,13,FALSE),0)</f>
        <v>0</v>
      </c>
      <c r="N27" s="70">
        <f>_xlfn.IFNA(VLOOKUP(CONCATENATE($N$5,$B27,$C27),'PM2'!$A$6:$M$250,13,FALSE),0)</f>
        <v>0</v>
      </c>
      <c r="O27" s="70">
        <f>_xlfn.IFNA(VLOOKUP(CONCATENATE($O$5,$B27,$C27),'PM3'!$A$6:$M$250,13,FALSE),0)</f>
        <v>0</v>
      </c>
      <c r="P27" s="70">
        <f>_xlfn.IFNA(VLOOKUP(CONCATENATE($P$5,$B27,$C27),LOG!$A$6:$M$250,13,FALSE),0)</f>
        <v>0</v>
      </c>
      <c r="Q27" s="70">
        <f>_xlfn.IFNA(VLOOKUP(CONCATENATE($Q$5,$B27,$C27),'SER1'!$A$6:$M$163,13,FALSE),0)</f>
        <v>0</v>
      </c>
      <c r="R27" s="70">
        <f>_xlfn.IFNA(VLOOKUP(CONCATENATE($R$5,$B27,$C27),SC!$A$6:$M$250,13,FALSE),0)</f>
        <v>0</v>
      </c>
      <c r="S27" s="70"/>
      <c r="T27" s="202"/>
      <c r="U27" s="202"/>
      <c r="V27" s="202"/>
      <c r="W27" s="60"/>
    </row>
    <row r="28" spans="1:23" x14ac:dyDescent="0.25">
      <c r="A28" s="394"/>
      <c r="B28" s="66" t="s">
        <v>209</v>
      </c>
      <c r="C28" s="71" t="s">
        <v>419</v>
      </c>
      <c r="D28" s="67"/>
      <c r="E28" s="67" t="s">
        <v>210</v>
      </c>
      <c r="F28" s="72">
        <v>45441</v>
      </c>
      <c r="G28" s="73">
        <v>13</v>
      </c>
      <c r="H28" s="68">
        <f t="shared" si="0"/>
        <v>0</v>
      </c>
      <c r="I28" s="69">
        <f t="shared" si="1"/>
        <v>0</v>
      </c>
      <c r="J28" s="200">
        <f t="shared" si="3"/>
        <v>15</v>
      </c>
      <c r="K28" s="151">
        <f>_xlfn.IFNA(VLOOKUP(CONCATENATE($K$5,$B28,$C28),MOR!$A$6:$M$250,13,FALSE),0)</f>
        <v>0</v>
      </c>
      <c r="L28" s="70">
        <f>_xlfn.IFNA(VLOOKUP(CONCATENATE(L$5,$B28,$C28),'PM1'!$A$6:$M$250,13,FALSE),0)</f>
        <v>0</v>
      </c>
      <c r="M28" s="70">
        <f>_xlfn.IFNA(VLOOKUP(CONCATENATE($M$5,$B28,$C28),'BAL1'!$A$6:$M$250,13,FALSE),0)</f>
        <v>0</v>
      </c>
      <c r="N28" s="70">
        <f>_xlfn.IFNA(VLOOKUP(CONCATENATE($N$5,$B28,$C28),'PM2'!$A$6:$M$250,13,FALSE),0)</f>
        <v>0</v>
      </c>
      <c r="O28" s="70">
        <f>_xlfn.IFNA(VLOOKUP(CONCATENATE($O$5,$B28,$C28),'PM3'!$A$6:$M$250,13,FALSE),0)</f>
        <v>0</v>
      </c>
      <c r="P28" s="70">
        <f>_xlfn.IFNA(VLOOKUP(CONCATENATE($P$5,$B28,$C28),LOG!$A$6:$M$250,13,FALSE),0)</f>
        <v>0</v>
      </c>
      <c r="Q28" s="70">
        <f>_xlfn.IFNA(VLOOKUP(CONCATENATE($Q$5,$B28,$C28),'SER1'!$A$6:$M$163,13,FALSE),0)</f>
        <v>0</v>
      </c>
      <c r="R28" s="70">
        <f>_xlfn.IFNA(VLOOKUP(CONCATENATE($R$5,$B28,$C28),SC!$A$6:$M$250,13,FALSE),0)</f>
        <v>0</v>
      </c>
      <c r="S28" s="70"/>
      <c r="T28" s="202"/>
      <c r="U28" s="202"/>
      <c r="V28" s="202"/>
      <c r="W28" s="61"/>
    </row>
    <row r="29" spans="1:23" x14ac:dyDescent="0.25">
      <c r="A29" s="394"/>
      <c r="B29" s="66" t="s">
        <v>374</v>
      </c>
      <c r="C29" s="71" t="s">
        <v>211</v>
      </c>
      <c r="D29" s="71" t="s">
        <v>211</v>
      </c>
      <c r="E29" s="71" t="s">
        <v>130</v>
      </c>
      <c r="F29" s="72">
        <v>45443</v>
      </c>
      <c r="G29" s="73">
        <v>14</v>
      </c>
      <c r="H29" s="68">
        <f t="shared" si="0"/>
        <v>0</v>
      </c>
      <c r="I29" s="69">
        <f t="shared" si="1"/>
        <v>0</v>
      </c>
      <c r="J29" s="200">
        <f t="shared" si="3"/>
        <v>15</v>
      </c>
      <c r="K29" s="151">
        <f>_xlfn.IFNA(VLOOKUP(CONCATENATE($K$5,$B29,$C29),MOR!$A$6:$M$250,13,FALSE),0)</f>
        <v>0</v>
      </c>
      <c r="L29" s="70">
        <f>_xlfn.IFNA(VLOOKUP(CONCATENATE(L$5,$B29,$C29),'PM1'!$A$6:$M$250,13,FALSE),0)</f>
        <v>0</v>
      </c>
      <c r="M29" s="70">
        <f>_xlfn.IFNA(VLOOKUP(CONCATENATE($M$5,$B29,$C29),'BAL1'!$A$6:$M$250,13,FALSE),0)</f>
        <v>0</v>
      </c>
      <c r="N29" s="70">
        <f>_xlfn.IFNA(VLOOKUP(CONCATENATE($N$5,$B29,$C29),'PM2'!$A$6:$M$250,13,FALSE),0)</f>
        <v>0</v>
      </c>
      <c r="O29" s="70">
        <f>_xlfn.IFNA(VLOOKUP(CONCATENATE($O$5,$B29,$C29),'PM3'!$A$6:$M$250,13,FALSE),0)</f>
        <v>0</v>
      </c>
      <c r="P29" s="70">
        <f>_xlfn.IFNA(VLOOKUP(CONCATENATE($P$5,$B29,$C29),LOG!$A$6:$M$250,13,FALSE),0)</f>
        <v>0</v>
      </c>
      <c r="Q29" s="70">
        <f>_xlfn.IFNA(VLOOKUP(CONCATENATE($Q$5,$B29,$C29),'SER1'!$A$6:$M$163,13,FALSE),0)</f>
        <v>0</v>
      </c>
      <c r="R29" s="70">
        <f>_xlfn.IFNA(VLOOKUP(CONCATENATE($R$5,$B29,$C29),SC!$A$6:$M$250,13,FALSE),0)</f>
        <v>0</v>
      </c>
      <c r="S29" s="70"/>
      <c r="T29" s="202"/>
      <c r="U29" s="202"/>
      <c r="V29" s="202"/>
      <c r="W29" s="61"/>
    </row>
    <row r="30" spans="1:23" x14ac:dyDescent="0.25">
      <c r="A30" s="394"/>
      <c r="B30" s="66" t="s">
        <v>131</v>
      </c>
      <c r="C30" s="71" t="s">
        <v>132</v>
      </c>
      <c r="D30" s="71"/>
      <c r="E30" s="71" t="s">
        <v>133</v>
      </c>
      <c r="F30" s="72">
        <v>45367</v>
      </c>
      <c r="G30" s="73">
        <v>11</v>
      </c>
      <c r="H30" s="68">
        <f t="shared" si="0"/>
        <v>0</v>
      </c>
      <c r="I30" s="69">
        <f t="shared" si="1"/>
        <v>0</v>
      </c>
      <c r="J30" s="200">
        <f t="shared" si="3"/>
        <v>15</v>
      </c>
      <c r="K30" s="151">
        <f>_xlfn.IFNA(VLOOKUP(CONCATENATE($K$5,$B30,$C30),MOR!$A$6:$M$250,13,FALSE),0)</f>
        <v>0</v>
      </c>
      <c r="L30" s="70">
        <f>_xlfn.IFNA(VLOOKUP(CONCATENATE(L$5,$B30,$C30),'PM1'!$A$6:$M$250,13,FALSE),0)</f>
        <v>0</v>
      </c>
      <c r="M30" s="70">
        <f>_xlfn.IFNA(VLOOKUP(CONCATENATE($M$5,$B30,$C30),'BAL1'!$A$6:$M$250,13,FALSE),0)</f>
        <v>0</v>
      </c>
      <c r="N30" s="70">
        <f>_xlfn.IFNA(VLOOKUP(CONCATENATE($N$5,$B30,$C30),'PM2'!$A$6:$M$250,13,FALSE),0)</f>
        <v>0</v>
      </c>
      <c r="O30" s="70">
        <f>_xlfn.IFNA(VLOOKUP(CONCATENATE($O$5,$B30,$C30),'PM3'!$A$6:$M$250,13,FALSE),0)</f>
        <v>0</v>
      </c>
      <c r="P30" s="70">
        <f>_xlfn.IFNA(VLOOKUP(CONCATENATE($P$5,$B30,$C30),LOG!$A$6:$M$250,13,FALSE),0)</f>
        <v>0</v>
      </c>
      <c r="Q30" s="70">
        <f>_xlfn.IFNA(VLOOKUP(CONCATENATE($Q$5,$B30,$C30),'SER1'!$A$6:$M$163,13,FALSE),0)</f>
        <v>0</v>
      </c>
      <c r="R30" s="70">
        <f>_xlfn.IFNA(VLOOKUP(CONCATENATE($R$5,$B30,$C30),SC!$A$6:$M$250,13,FALSE),0)</f>
        <v>0</v>
      </c>
      <c r="S30" s="70"/>
      <c r="T30" s="202"/>
      <c r="U30" s="202"/>
      <c r="V30" s="202"/>
      <c r="W30" s="61"/>
    </row>
    <row r="31" spans="1:23" x14ac:dyDescent="0.25">
      <c r="A31" s="394"/>
      <c r="B31" s="66" t="s">
        <v>134</v>
      </c>
      <c r="C31" s="71" t="s">
        <v>135</v>
      </c>
      <c r="D31" s="71"/>
      <c r="E31" s="71" t="s">
        <v>136</v>
      </c>
      <c r="F31" s="72">
        <v>45367</v>
      </c>
      <c r="G31" s="73">
        <v>12</v>
      </c>
      <c r="H31" s="68">
        <f t="shared" si="0"/>
        <v>0</v>
      </c>
      <c r="I31" s="69">
        <f t="shared" si="1"/>
        <v>0</v>
      </c>
      <c r="J31" s="200">
        <f t="shared" si="3"/>
        <v>15</v>
      </c>
      <c r="K31" s="151">
        <f>_xlfn.IFNA(VLOOKUP(CONCATENATE($K$5,$B31,$C31),MOR!$A$6:$M$250,13,FALSE),0)</f>
        <v>0</v>
      </c>
      <c r="L31" s="70">
        <f>_xlfn.IFNA(VLOOKUP(CONCATENATE(L$5,$B31,$C31),'PM1'!$A$6:$M$250,13,FALSE),0)</f>
        <v>0</v>
      </c>
      <c r="M31" s="70">
        <f>_xlfn.IFNA(VLOOKUP(CONCATENATE($M$5,$B31,$C31),'BAL1'!$A$6:$M$250,13,FALSE),0)</f>
        <v>0</v>
      </c>
      <c r="N31" s="70">
        <f>_xlfn.IFNA(VLOOKUP(CONCATENATE($N$5,$B31,$C31),'PM2'!$A$6:$M$250,13,FALSE),0)</f>
        <v>0</v>
      </c>
      <c r="O31" s="70">
        <f>_xlfn.IFNA(VLOOKUP(CONCATENATE($O$5,$B31,$C31),'PM3'!$A$6:$M$250,13,FALSE),0)</f>
        <v>0</v>
      </c>
      <c r="P31" s="70">
        <f>_xlfn.IFNA(VLOOKUP(CONCATENATE($P$5,$B31,$C31),LOG!$A$6:$M$250,13,FALSE),0)</f>
        <v>0</v>
      </c>
      <c r="Q31" s="70">
        <f>_xlfn.IFNA(VLOOKUP(CONCATENATE($Q$5,$B31,$C31),'SER1'!$A$6:$M$163,13,FALSE),0)</f>
        <v>0</v>
      </c>
      <c r="R31" s="70">
        <f>_xlfn.IFNA(VLOOKUP(CONCATENATE($R$5,$B31,$C31),SC!$A$6:$M$250,13,FALSE),0)</f>
        <v>0</v>
      </c>
      <c r="S31" s="70"/>
      <c r="T31" s="202"/>
      <c r="U31" s="202"/>
      <c r="V31" s="202"/>
      <c r="W31" s="61"/>
    </row>
    <row r="32" spans="1:23" x14ac:dyDescent="0.25">
      <c r="A32" s="394"/>
      <c r="B32" s="66" t="s">
        <v>141</v>
      </c>
      <c r="C32" s="71" t="s">
        <v>142</v>
      </c>
      <c r="D32" s="71"/>
      <c r="E32" s="71" t="s">
        <v>145</v>
      </c>
      <c r="F32" s="72">
        <v>45371</v>
      </c>
      <c r="G32" s="73">
        <v>10</v>
      </c>
      <c r="H32" s="68">
        <f t="shared" si="0"/>
        <v>0</v>
      </c>
      <c r="I32" s="69">
        <f t="shared" si="1"/>
        <v>0</v>
      </c>
      <c r="J32" s="200">
        <f t="shared" si="3"/>
        <v>15</v>
      </c>
      <c r="K32" s="151">
        <f>_xlfn.IFNA(VLOOKUP(CONCATENATE($K$5,$B32,$C32),MOR!$A$6:$M$250,13,FALSE),0)</f>
        <v>0</v>
      </c>
      <c r="L32" s="70">
        <f>_xlfn.IFNA(VLOOKUP(CONCATENATE(L$5,$B32,$C32),'PM1'!$A$6:$M$250,13,FALSE),0)</f>
        <v>0</v>
      </c>
      <c r="M32" s="70">
        <f>_xlfn.IFNA(VLOOKUP(CONCATENATE($M$5,$B32,$C32),'BAL1'!$A$6:$M$250,13,FALSE),0)</f>
        <v>0</v>
      </c>
      <c r="N32" s="70">
        <f>_xlfn.IFNA(VLOOKUP(CONCATENATE($N$5,$B32,$C32),'PM2'!$A$6:$M$250,13,FALSE),0)</f>
        <v>0</v>
      </c>
      <c r="O32" s="70">
        <f>_xlfn.IFNA(VLOOKUP(CONCATENATE($O$5,$B32,$C32),'PM3'!$A$6:$M$250,13,FALSE),0)</f>
        <v>0</v>
      </c>
      <c r="P32" s="70">
        <f>_xlfn.IFNA(VLOOKUP(CONCATENATE($P$5,$B32,$C32),LOG!$A$6:$M$250,13,FALSE),0)</f>
        <v>0</v>
      </c>
      <c r="Q32" s="70">
        <f>_xlfn.IFNA(VLOOKUP(CONCATENATE($Q$5,$B32,$C32),'SER1'!$A$6:$M$163,13,FALSE),0)</f>
        <v>0</v>
      </c>
      <c r="R32" s="70">
        <f>_xlfn.IFNA(VLOOKUP(CONCATENATE($R$5,$B32,$C32),SC!$A$6:$M$250,13,FALSE),0)</f>
        <v>0</v>
      </c>
      <c r="S32" s="70"/>
      <c r="T32" s="202"/>
      <c r="U32" s="202"/>
      <c r="V32" s="202"/>
      <c r="W32" s="60"/>
    </row>
    <row r="33" spans="1:23" x14ac:dyDescent="0.25">
      <c r="A33" s="394"/>
      <c r="B33" s="66" t="s">
        <v>143</v>
      </c>
      <c r="C33" s="71" t="s">
        <v>144</v>
      </c>
      <c r="D33" s="71"/>
      <c r="E33" s="71" t="s">
        <v>145</v>
      </c>
      <c r="F33" s="72">
        <v>45371</v>
      </c>
      <c r="G33" s="73">
        <v>11</v>
      </c>
      <c r="H33" s="68">
        <f t="shared" si="0"/>
        <v>0</v>
      </c>
      <c r="I33" s="69">
        <f t="shared" si="1"/>
        <v>0</v>
      </c>
      <c r="J33" s="200">
        <f t="shared" si="3"/>
        <v>15</v>
      </c>
      <c r="K33" s="151">
        <f>_xlfn.IFNA(VLOOKUP(CONCATENATE($K$5,$B33,$C33),MOR!$A$6:$M$250,13,FALSE),0)</f>
        <v>0</v>
      </c>
      <c r="L33" s="70">
        <f>_xlfn.IFNA(VLOOKUP(CONCATENATE(L$5,$B33,$C33),'PM1'!$A$6:$M$250,13,FALSE),0)</f>
        <v>0</v>
      </c>
      <c r="M33" s="70">
        <f>_xlfn.IFNA(VLOOKUP(CONCATENATE($M$5,$B33,$C33),'BAL1'!$A$6:$M$250,13,FALSE),0)</f>
        <v>0</v>
      </c>
      <c r="N33" s="70">
        <f>_xlfn.IFNA(VLOOKUP(CONCATENATE($N$5,$B33,$C33),'PM2'!$A$6:$M$250,13,FALSE),0)</f>
        <v>0</v>
      </c>
      <c r="O33" s="70">
        <f>_xlfn.IFNA(VLOOKUP(CONCATENATE($O$5,$B33,$C33),'PM3'!$A$6:$M$250,13,FALSE),0)</f>
        <v>0</v>
      </c>
      <c r="P33" s="70">
        <f>_xlfn.IFNA(VLOOKUP(CONCATENATE($P$5,$B33,$C33),LOG!$A$6:$M$250,13,FALSE),0)</f>
        <v>0</v>
      </c>
      <c r="Q33" s="70">
        <f>_xlfn.IFNA(VLOOKUP(CONCATENATE($Q$5,$B33,$C33),'SER1'!$A$6:$M$163,13,FALSE),0)</f>
        <v>0</v>
      </c>
      <c r="R33" s="70">
        <f>_xlfn.IFNA(VLOOKUP(CONCATENATE($R$5,$B33,$C33),SC!$A$6:$M$250,13,FALSE),0)</f>
        <v>0</v>
      </c>
      <c r="S33" s="70"/>
      <c r="T33" s="202"/>
      <c r="U33" s="202"/>
      <c r="V33" s="202"/>
      <c r="W33" s="60"/>
    </row>
    <row r="34" spans="1:23" x14ac:dyDescent="0.25">
      <c r="A34" s="394"/>
      <c r="B34" s="66" t="s">
        <v>151</v>
      </c>
      <c r="C34" s="71" t="s">
        <v>152</v>
      </c>
      <c r="D34" s="71"/>
      <c r="E34" s="71" t="s">
        <v>149</v>
      </c>
      <c r="F34" s="72">
        <v>45373</v>
      </c>
      <c r="G34" s="73">
        <v>11</v>
      </c>
      <c r="H34" s="68">
        <f t="shared" si="0"/>
        <v>0</v>
      </c>
      <c r="I34" s="69">
        <f t="shared" si="1"/>
        <v>0</v>
      </c>
      <c r="J34" s="200">
        <f t="shared" si="3"/>
        <v>15</v>
      </c>
      <c r="K34" s="151">
        <f>_xlfn.IFNA(VLOOKUP(CONCATENATE($K$5,$B34,$C34),MOR!$A$6:$M$250,13,FALSE),0)</f>
        <v>0</v>
      </c>
      <c r="L34" s="70">
        <f>_xlfn.IFNA(VLOOKUP(CONCATENATE(L$5,$B34,$C34),'PM1'!$A$6:$M$250,13,FALSE),0)</f>
        <v>0</v>
      </c>
      <c r="M34" s="70">
        <f>_xlfn.IFNA(VLOOKUP(CONCATENATE($M$5,$B34,$C34),'BAL1'!$A$6:$M$250,13,FALSE),0)</f>
        <v>0</v>
      </c>
      <c r="N34" s="70">
        <f>_xlfn.IFNA(VLOOKUP(CONCATENATE($N$5,$B34,$C34),'PM2'!$A$6:$M$250,13,FALSE),0)</f>
        <v>0</v>
      </c>
      <c r="O34" s="70">
        <f>_xlfn.IFNA(VLOOKUP(CONCATENATE($O$5,$B34,$C34),'PM3'!$A$6:$M$250,13,FALSE),0)</f>
        <v>0</v>
      </c>
      <c r="P34" s="70">
        <f>_xlfn.IFNA(VLOOKUP(CONCATENATE($P$5,$B34,$C34),LOG!$A$6:$M$250,13,FALSE),0)</f>
        <v>0</v>
      </c>
      <c r="Q34" s="70">
        <f>_xlfn.IFNA(VLOOKUP(CONCATENATE($Q$5,$B34,$C34),'SER1'!$A$6:$M$163,13,FALSE),0)</f>
        <v>0</v>
      </c>
      <c r="R34" s="70">
        <f>_xlfn.IFNA(VLOOKUP(CONCATENATE($R$5,$B34,$C34),SC!$A$6:$M$250,13,FALSE),0)</f>
        <v>0</v>
      </c>
      <c r="S34" s="70"/>
      <c r="T34" s="202"/>
      <c r="U34" s="202"/>
      <c r="V34" s="202"/>
      <c r="W34" s="60"/>
    </row>
    <row r="35" spans="1:23" s="3" customFormat="1" x14ac:dyDescent="0.25">
      <c r="A35" s="394"/>
      <c r="B35" s="66" t="s">
        <v>212</v>
      </c>
      <c r="C35" s="71" t="s">
        <v>213</v>
      </c>
      <c r="D35" s="71"/>
      <c r="E35" s="71" t="s">
        <v>214</v>
      </c>
      <c r="F35" s="72">
        <v>45393</v>
      </c>
      <c r="G35" s="73">
        <v>14</v>
      </c>
      <c r="H35" s="68">
        <f t="shared" si="0"/>
        <v>1</v>
      </c>
      <c r="I35" s="69">
        <f t="shared" si="1"/>
        <v>7</v>
      </c>
      <c r="J35" s="200">
        <f t="shared" si="3"/>
        <v>6</v>
      </c>
      <c r="K35" s="151">
        <f>_xlfn.IFNA(VLOOKUP(CONCATENATE($K$5,$B35,$C35),MOR!$A$6:$M$250,13,FALSE),0)</f>
        <v>0</v>
      </c>
      <c r="L35" s="70">
        <f>_xlfn.IFNA(VLOOKUP(CONCATENATE(L$5,$B35,$C35),'PM1'!$A$6:$M$250,13,FALSE),0)</f>
        <v>0</v>
      </c>
      <c r="M35" s="70">
        <f>_xlfn.IFNA(VLOOKUP(CONCATENATE($M$5,$B35,$C35),'BAL1'!$A$6:$M$250,13,FALSE),0)</f>
        <v>7</v>
      </c>
      <c r="N35" s="70">
        <f>_xlfn.IFNA(VLOOKUP(CONCATENATE($N$5,$B35,$C35),'PM2'!$A$6:$M$250,13,FALSE),0)</f>
        <v>0</v>
      </c>
      <c r="O35" s="70">
        <f>_xlfn.IFNA(VLOOKUP(CONCATENATE($O$5,$B35,$C35),'PM3'!$A$6:$M$250,13,FALSE),0)</f>
        <v>0</v>
      </c>
      <c r="P35" s="70">
        <f>_xlfn.IFNA(VLOOKUP(CONCATENATE($P$5,$B35,$C35),LOG!$A$6:$M$250,13,FALSE),0)</f>
        <v>0</v>
      </c>
      <c r="Q35" s="70">
        <f>_xlfn.IFNA(VLOOKUP(CONCATENATE($Q$5,$B35,$C35),'SER1'!$A$6:$M$163,13,FALSE),0)</f>
        <v>0</v>
      </c>
      <c r="R35" s="70">
        <f>_xlfn.IFNA(VLOOKUP(CONCATENATE($R$5,$B35,$C35),SC!$A$6:$M$250,13,FALSE),0)</f>
        <v>0</v>
      </c>
      <c r="S35" s="70"/>
      <c r="T35" s="202"/>
      <c r="U35" s="202"/>
      <c r="V35" s="202"/>
      <c r="W35" s="61"/>
    </row>
    <row r="36" spans="1:23" x14ac:dyDescent="0.25">
      <c r="A36" s="394"/>
      <c r="B36" s="66" t="s">
        <v>215</v>
      </c>
      <c r="C36" s="71" t="s">
        <v>216</v>
      </c>
      <c r="D36" s="67"/>
      <c r="E36" s="67" t="s">
        <v>156</v>
      </c>
      <c r="F36" s="72">
        <v>45399</v>
      </c>
      <c r="G36" s="73">
        <v>13</v>
      </c>
      <c r="H36" s="68">
        <f t="shared" si="0"/>
        <v>0</v>
      </c>
      <c r="I36" s="69">
        <f t="shared" si="1"/>
        <v>0</v>
      </c>
      <c r="J36" s="200">
        <f t="shared" si="3"/>
        <v>15</v>
      </c>
      <c r="K36" s="151">
        <f>_xlfn.IFNA(VLOOKUP(CONCATENATE($K$5,$B36,$C36),MOR!$A$6:$M$250,13,FALSE),0)</f>
        <v>0</v>
      </c>
      <c r="L36" s="70">
        <f>_xlfn.IFNA(VLOOKUP(CONCATENATE(L$5,$B36,$C36),'PM1'!$A$6:$M$250,13,FALSE),0)</f>
        <v>0</v>
      </c>
      <c r="M36" s="70">
        <f>_xlfn.IFNA(VLOOKUP(CONCATENATE($M$5,$B36,$C36),'BAL1'!$A$6:$M$250,13,FALSE),0)</f>
        <v>0</v>
      </c>
      <c r="N36" s="70">
        <f>_xlfn.IFNA(VLOOKUP(CONCATENATE($N$5,$B36,$C36),'PM2'!$A$6:$M$250,13,FALSE),0)</f>
        <v>0</v>
      </c>
      <c r="O36" s="70">
        <f>_xlfn.IFNA(VLOOKUP(CONCATENATE($O$5,$B36,$C36),'PM3'!$A$6:$M$250,13,FALSE),0)</f>
        <v>0</v>
      </c>
      <c r="P36" s="70">
        <f>_xlfn.IFNA(VLOOKUP(CONCATENATE($P$5,$B36,$C36),LOG!$A$6:$M$250,13,FALSE),0)</f>
        <v>0</v>
      </c>
      <c r="Q36" s="70">
        <f>_xlfn.IFNA(VLOOKUP(CONCATENATE($Q$5,$B36,$C36),'SER1'!$A$6:$M$163,13,FALSE),0)</f>
        <v>0</v>
      </c>
      <c r="R36" s="70">
        <f>_xlfn.IFNA(VLOOKUP(CONCATENATE($R$5,$B36,$C36),SC!$A$6:$M$250,13,FALSE),0)</f>
        <v>0</v>
      </c>
      <c r="S36" s="70"/>
      <c r="T36" s="202"/>
      <c r="U36" s="202"/>
      <c r="V36" s="202"/>
      <c r="W36" s="61"/>
    </row>
    <row r="37" spans="1:23" x14ac:dyDescent="0.25">
      <c r="A37" s="394"/>
      <c r="B37" s="66" t="s">
        <v>157</v>
      </c>
      <c r="C37" s="71" t="s">
        <v>158</v>
      </c>
      <c r="D37" s="71"/>
      <c r="E37" s="71" t="s">
        <v>130</v>
      </c>
      <c r="F37" s="72">
        <v>45399</v>
      </c>
      <c r="G37" s="73">
        <v>9</v>
      </c>
      <c r="H37" s="68">
        <f t="shared" si="0"/>
        <v>1</v>
      </c>
      <c r="I37" s="69">
        <f t="shared" si="1"/>
        <v>1</v>
      </c>
      <c r="J37" s="200">
        <f t="shared" si="3"/>
        <v>13</v>
      </c>
      <c r="K37" s="151">
        <f>_xlfn.IFNA(VLOOKUP(CONCATENATE($K$5,$B37,$C37),MOR!$A$6:$M$250,13,FALSE),0)</f>
        <v>0</v>
      </c>
      <c r="L37" s="70">
        <f>_xlfn.IFNA(VLOOKUP(CONCATENATE(L$5,$B37,$C37),'PM1'!$A$6:$M$250,13,FALSE),0)</f>
        <v>0</v>
      </c>
      <c r="M37" s="70">
        <f>_xlfn.IFNA(VLOOKUP(CONCATENATE($M$5,$B37,$C37),'BAL1'!$A$6:$M$250,13,FALSE),0)</f>
        <v>0</v>
      </c>
      <c r="N37" s="70">
        <f>_xlfn.IFNA(VLOOKUP(CONCATENATE($N$5,$B37,$C37),'PM2'!$A$6:$M$250,13,FALSE),0)</f>
        <v>0</v>
      </c>
      <c r="O37" s="70">
        <f>_xlfn.IFNA(VLOOKUP(CONCATENATE($O$5,$B37,$C37),'PM3'!$A$6:$M$250,13,FALSE),0)</f>
        <v>0</v>
      </c>
      <c r="P37" s="70">
        <f>_xlfn.IFNA(VLOOKUP(CONCATENATE($P$5,$B37,$C37),LOG!$A$6:$M$250,13,FALSE),0)</f>
        <v>0</v>
      </c>
      <c r="Q37" s="70">
        <f>_xlfn.IFNA(VLOOKUP(CONCATENATE($Q$5,$B37,$C37),'SER1'!$A$6:$M$163,13,FALSE),0)</f>
        <v>1</v>
      </c>
      <c r="R37" s="70">
        <f>_xlfn.IFNA(VLOOKUP(CONCATENATE($R$5,$B37,$C37),SC!$A$6:$M$250,13,FALSE),0)</f>
        <v>0</v>
      </c>
      <c r="S37" s="70"/>
      <c r="T37" s="202"/>
      <c r="U37" s="202"/>
      <c r="V37" s="202"/>
      <c r="W37" s="61"/>
    </row>
    <row r="38" spans="1:23" x14ac:dyDescent="0.25">
      <c r="A38" s="394"/>
      <c r="B38" s="66" t="s">
        <v>160</v>
      </c>
      <c r="C38" s="71" t="s">
        <v>161</v>
      </c>
      <c r="D38" s="71"/>
      <c r="E38" s="71" t="s">
        <v>136</v>
      </c>
      <c r="F38" s="72">
        <v>45402</v>
      </c>
      <c r="G38" s="73">
        <v>11</v>
      </c>
      <c r="H38" s="68">
        <f t="shared" ref="H38:H69" si="4">COUNTIF(K38:W38,"&gt;0")</f>
        <v>0</v>
      </c>
      <c r="I38" s="69">
        <f t="shared" ref="I38:I69" si="5">SUM(K38:V38)</f>
        <v>0</v>
      </c>
      <c r="J38" s="200">
        <f t="shared" si="3"/>
        <v>15</v>
      </c>
      <c r="K38" s="151">
        <f>_xlfn.IFNA(VLOOKUP(CONCATENATE($K$5,$B38,$C38),MOR!$A$6:$M$250,13,FALSE),0)</f>
        <v>0</v>
      </c>
      <c r="L38" s="70">
        <f>_xlfn.IFNA(VLOOKUP(CONCATENATE(L$5,$B38,$C38),'PM1'!$A$6:$M$250,13,FALSE),0)</f>
        <v>0</v>
      </c>
      <c r="M38" s="70">
        <f>_xlfn.IFNA(VLOOKUP(CONCATENATE($M$5,$B38,$C38),'BAL1'!$A$6:$M$250,13,FALSE),0)</f>
        <v>0</v>
      </c>
      <c r="N38" s="70">
        <f>_xlfn.IFNA(VLOOKUP(CONCATENATE($N$5,$B38,$C38),'PM2'!$A$6:$M$250,13,FALSE),0)</f>
        <v>0</v>
      </c>
      <c r="O38" s="70">
        <f>_xlfn.IFNA(VLOOKUP(CONCATENATE($O$5,$B38,$C38),'PM3'!$A$6:$M$250,13,FALSE),0)</f>
        <v>0</v>
      </c>
      <c r="P38" s="70">
        <f>_xlfn.IFNA(VLOOKUP(CONCATENATE($P$5,$B38,$C38),LOG!$A$6:$M$250,13,FALSE),0)</f>
        <v>0</v>
      </c>
      <c r="Q38" s="70">
        <f>_xlfn.IFNA(VLOOKUP(CONCATENATE($Q$5,$B38,$C38),'SER1'!$A$6:$M$163,13,FALSE),0)</f>
        <v>0</v>
      </c>
      <c r="R38" s="70">
        <f>_xlfn.IFNA(VLOOKUP(CONCATENATE($R$5,$B38,$C38),SC!$A$6:$M$250,13,FALSE),0)</f>
        <v>0</v>
      </c>
      <c r="S38" s="70"/>
      <c r="T38" s="202"/>
      <c r="U38" s="202"/>
      <c r="V38" s="202"/>
      <c r="W38" s="61"/>
    </row>
    <row r="39" spans="1:23" x14ac:dyDescent="0.25">
      <c r="A39" s="394"/>
      <c r="B39" s="66" t="s">
        <v>162</v>
      </c>
      <c r="C39" s="71" t="s">
        <v>163</v>
      </c>
      <c r="D39" s="71"/>
      <c r="E39" s="71" t="s">
        <v>127</v>
      </c>
      <c r="F39" s="72">
        <v>45415</v>
      </c>
      <c r="G39" s="73">
        <v>13</v>
      </c>
      <c r="H39" s="68">
        <f t="shared" si="4"/>
        <v>0</v>
      </c>
      <c r="I39" s="69">
        <f t="shared" si="5"/>
        <v>0</v>
      </c>
      <c r="J39" s="200">
        <f t="shared" si="3"/>
        <v>15</v>
      </c>
      <c r="K39" s="151">
        <f>_xlfn.IFNA(VLOOKUP(CONCATENATE($K$5,$B39,$C39),MOR!$A$6:$M$250,13,FALSE),0)</f>
        <v>0</v>
      </c>
      <c r="L39" s="70">
        <f>_xlfn.IFNA(VLOOKUP(CONCATENATE(L$5,$B39,$C39),'PM1'!$A$6:$M$250,13,FALSE),0)</f>
        <v>0</v>
      </c>
      <c r="M39" s="70">
        <f>_xlfn.IFNA(VLOOKUP(CONCATENATE($M$5,$B39,$C39),'BAL1'!$A$6:$M$250,13,FALSE),0)</f>
        <v>0</v>
      </c>
      <c r="N39" s="70">
        <f>_xlfn.IFNA(VLOOKUP(CONCATENATE($N$5,$B39,$C39),'PM2'!$A$6:$M$250,13,FALSE),0)</f>
        <v>0</v>
      </c>
      <c r="O39" s="70">
        <f>_xlfn.IFNA(VLOOKUP(CONCATENATE($O$5,$B39,$C39),'PM3'!$A$6:$M$250,13,FALSE),0)</f>
        <v>0</v>
      </c>
      <c r="P39" s="70">
        <f>_xlfn.IFNA(VLOOKUP(CONCATENATE($P$5,$B39,$C39),LOG!$A$6:$M$250,13,FALSE),0)</f>
        <v>0</v>
      </c>
      <c r="Q39" s="70">
        <f>_xlfn.IFNA(VLOOKUP(CONCATENATE($Q$5,$B39,$C39),'SER1'!$A$6:$M$163,13,FALSE),0)</f>
        <v>0</v>
      </c>
      <c r="R39" s="70">
        <f>_xlfn.IFNA(VLOOKUP(CONCATENATE($R$5,$B39,$C39),SC!$A$6:$M$250,13,FALSE),0)</f>
        <v>0</v>
      </c>
      <c r="S39" s="70"/>
      <c r="T39" s="202"/>
      <c r="U39" s="202"/>
      <c r="V39" s="202"/>
      <c r="W39" s="61"/>
    </row>
    <row r="40" spans="1:23" x14ac:dyDescent="0.25">
      <c r="A40" s="394"/>
      <c r="B40" s="66" t="s">
        <v>408</v>
      </c>
      <c r="C40" s="71" t="s">
        <v>388</v>
      </c>
      <c r="D40" s="71"/>
      <c r="E40" s="71" t="s">
        <v>130</v>
      </c>
      <c r="F40" s="72">
        <v>45423</v>
      </c>
      <c r="G40" s="73">
        <v>12</v>
      </c>
      <c r="H40" s="68">
        <f t="shared" si="4"/>
        <v>0</v>
      </c>
      <c r="I40" s="69">
        <f t="shared" si="5"/>
        <v>0</v>
      </c>
      <c r="J40" s="200">
        <f t="shared" si="3"/>
        <v>15</v>
      </c>
      <c r="K40" s="151">
        <f>_xlfn.IFNA(VLOOKUP(CONCATENATE($K$5,$B40,$C40),MOR!$A$6:$M$250,13,FALSE),0)</f>
        <v>0</v>
      </c>
      <c r="L40" s="70">
        <f>_xlfn.IFNA(VLOOKUP(CONCATENATE(L$5,$B40,$C40),'PM1'!$A$6:$M$250,13,FALSE),0)</f>
        <v>0</v>
      </c>
      <c r="M40" s="70">
        <f>_xlfn.IFNA(VLOOKUP(CONCATENATE($M$5,$B40,$C40),'BAL1'!$A$6:$M$250,13,FALSE),0)</f>
        <v>0</v>
      </c>
      <c r="N40" s="70">
        <f>_xlfn.IFNA(VLOOKUP(CONCATENATE($N$5,$B40,$C40),'PM2'!$A$6:$M$250,13,FALSE),0)</f>
        <v>0</v>
      </c>
      <c r="O40" s="70">
        <f>_xlfn.IFNA(VLOOKUP(CONCATENATE($O$5,$B40,$C40),'PM3'!$A$6:$M$250,13,FALSE),0)</f>
        <v>0</v>
      </c>
      <c r="P40" s="70">
        <f>_xlfn.IFNA(VLOOKUP(CONCATENATE($P$5,$B40,$C40),LOG!$A$6:$M$250,13,FALSE),0)</f>
        <v>0</v>
      </c>
      <c r="Q40" s="70">
        <f>_xlfn.IFNA(VLOOKUP(CONCATENATE($Q$5,$B40,$C40),'SER1'!$A$6:$M$163,13,FALSE),0)</f>
        <v>0</v>
      </c>
      <c r="R40" s="70">
        <f>_xlfn.IFNA(VLOOKUP(CONCATENATE($R$5,$B40,$C40),SC!$A$6:$M$250,13,FALSE),0)</f>
        <v>0</v>
      </c>
      <c r="S40" s="70"/>
      <c r="T40" s="202"/>
      <c r="U40" s="202"/>
      <c r="V40" s="202"/>
      <c r="W40" s="61"/>
    </row>
    <row r="41" spans="1:23" x14ac:dyDescent="0.25">
      <c r="A41" s="394"/>
      <c r="B41" s="66" t="s">
        <v>217</v>
      </c>
      <c r="C41" s="71" t="s">
        <v>218</v>
      </c>
      <c r="D41" s="71"/>
      <c r="E41" s="71" t="s">
        <v>136</v>
      </c>
      <c r="F41" s="72">
        <v>45425</v>
      </c>
      <c r="G41" s="73">
        <v>13</v>
      </c>
      <c r="H41" s="68">
        <f t="shared" si="4"/>
        <v>1</v>
      </c>
      <c r="I41" s="69">
        <f t="shared" si="5"/>
        <v>1</v>
      </c>
      <c r="J41" s="200">
        <f t="shared" si="3"/>
        <v>13</v>
      </c>
      <c r="K41" s="151">
        <f>_xlfn.IFNA(VLOOKUP(CONCATENATE($K$5,$B41,$C41),MOR!$A$6:$M$250,13,FALSE),0)</f>
        <v>0</v>
      </c>
      <c r="L41" s="70">
        <f>_xlfn.IFNA(VLOOKUP(CONCATENATE(L$5,$B41,$C41),'PM1'!$A$6:$M$250,13,FALSE),0)</f>
        <v>0</v>
      </c>
      <c r="M41" s="70">
        <f>_xlfn.IFNA(VLOOKUP(CONCATENATE($M$5,$B41,$C41),'BAL1'!$A$6:$M$250,13,FALSE),0)</f>
        <v>1</v>
      </c>
      <c r="N41" s="70">
        <f>_xlfn.IFNA(VLOOKUP(CONCATENATE($N$5,$B41,$C41),'PM2'!$A$6:$M$250,13,FALSE),0)</f>
        <v>0</v>
      </c>
      <c r="O41" s="70">
        <f>_xlfn.IFNA(VLOOKUP(CONCATENATE($O$5,$B41,$C41),'PM3'!$A$6:$M$250,13,FALSE),0)</f>
        <v>0</v>
      </c>
      <c r="P41" s="70">
        <f>_xlfn.IFNA(VLOOKUP(CONCATENATE($P$5,$B41,$C41),LOG!$A$6:$M$250,13,FALSE),0)</f>
        <v>0</v>
      </c>
      <c r="Q41" s="70">
        <f>_xlfn.IFNA(VLOOKUP(CONCATENATE($Q$5,$B41,$C41),'SER1'!$A$6:$M$163,13,FALSE),0)</f>
        <v>0</v>
      </c>
      <c r="R41" s="70">
        <f>_xlfn.IFNA(VLOOKUP(CONCATENATE($R$5,$B41,$C41),SC!$A$6:$M$250,13,FALSE),0)</f>
        <v>0</v>
      </c>
      <c r="S41" s="70"/>
      <c r="T41" s="202"/>
      <c r="U41" s="202"/>
      <c r="V41" s="202"/>
      <c r="W41" s="60"/>
    </row>
    <row r="42" spans="1:23" x14ac:dyDescent="0.25">
      <c r="A42" s="394"/>
      <c r="B42" s="66" t="s">
        <v>274</v>
      </c>
      <c r="C42" s="71" t="s">
        <v>275</v>
      </c>
      <c r="D42" s="71"/>
      <c r="E42" s="71" t="s">
        <v>339</v>
      </c>
      <c r="F42" s="72">
        <v>45485</v>
      </c>
      <c r="G42" s="73">
        <v>14</v>
      </c>
      <c r="H42" s="68">
        <f t="shared" si="4"/>
        <v>0</v>
      </c>
      <c r="I42" s="69">
        <f t="shared" si="5"/>
        <v>0</v>
      </c>
      <c r="J42" s="200">
        <f t="shared" si="3"/>
        <v>15</v>
      </c>
      <c r="K42" s="151">
        <f>_xlfn.IFNA(VLOOKUP(CONCATENATE($K$5,$B42,$C42),MOR!$A$6:$M$250,13,FALSE),0)</f>
        <v>0</v>
      </c>
      <c r="L42" s="70">
        <f>_xlfn.IFNA(VLOOKUP(CONCATENATE(L$5,$B42,$C42),'PM1'!$A$6:$M$250,13,FALSE),0)</f>
        <v>0</v>
      </c>
      <c r="M42" s="70">
        <f>_xlfn.IFNA(VLOOKUP(CONCATENATE($M$5,$B42,$C42),'BAL1'!$A$6:$M$250,13,FALSE),0)</f>
        <v>0</v>
      </c>
      <c r="N42" s="70">
        <f>_xlfn.IFNA(VLOOKUP(CONCATENATE($N$5,$B42,$C42),'PM2'!$A$6:$M$250,13,FALSE),0)</f>
        <v>0</v>
      </c>
      <c r="O42" s="70">
        <f>_xlfn.IFNA(VLOOKUP(CONCATENATE($O$5,$B42,$C42),'PM3'!$A$6:$M$250,13,FALSE),0)</f>
        <v>0</v>
      </c>
      <c r="P42" s="70">
        <f>_xlfn.IFNA(VLOOKUP(CONCATENATE($P$5,$B42,$C42),LOG!$A$6:$M$250,13,FALSE),0)</f>
        <v>0</v>
      </c>
      <c r="Q42" s="70">
        <f>_xlfn.IFNA(VLOOKUP(CONCATENATE($Q$5,$B42,$C42),'SER1'!$A$6:$M$163,13,FALSE),0)</f>
        <v>0</v>
      </c>
      <c r="R42" s="70">
        <f>_xlfn.IFNA(VLOOKUP(CONCATENATE($R$5,$B42,$C42),SC!$A$6:$M$250,13,FALSE),0)</f>
        <v>0</v>
      </c>
      <c r="S42" s="70"/>
      <c r="T42" s="202"/>
      <c r="U42" s="202"/>
      <c r="V42" s="202"/>
      <c r="W42" s="60"/>
    </row>
    <row r="43" spans="1:23" x14ac:dyDescent="0.25">
      <c r="A43" s="394"/>
      <c r="B43" s="66" t="s">
        <v>276</v>
      </c>
      <c r="C43" s="71" t="s">
        <v>277</v>
      </c>
      <c r="D43" s="67"/>
      <c r="E43" s="71" t="s">
        <v>339</v>
      </c>
      <c r="F43" s="72">
        <v>45490</v>
      </c>
      <c r="G43" s="73">
        <v>9</v>
      </c>
      <c r="H43" s="68">
        <f t="shared" si="4"/>
        <v>0</v>
      </c>
      <c r="I43" s="69">
        <f t="shared" si="5"/>
        <v>0</v>
      </c>
      <c r="J43" s="200">
        <f t="shared" si="3"/>
        <v>15</v>
      </c>
      <c r="K43" s="151">
        <f>_xlfn.IFNA(VLOOKUP(CONCATENATE($K$5,$B43,$C43),MOR!$A$6:$M$250,13,FALSE),0)</f>
        <v>0</v>
      </c>
      <c r="L43" s="70">
        <f>_xlfn.IFNA(VLOOKUP(CONCATENATE(L$5,$B43,$C43),'PM1'!$A$6:$M$250,13,FALSE),0)</f>
        <v>0</v>
      </c>
      <c r="M43" s="70">
        <f>_xlfn.IFNA(VLOOKUP(CONCATENATE($M$5,$B43,$C43),'BAL1'!$A$6:$M$250,13,FALSE),0)</f>
        <v>0</v>
      </c>
      <c r="N43" s="70">
        <f>_xlfn.IFNA(VLOOKUP(CONCATENATE($N$5,$B43,$C43),'PM2'!$A$6:$M$250,13,FALSE),0)</f>
        <v>0</v>
      </c>
      <c r="O43" s="70">
        <f>_xlfn.IFNA(VLOOKUP(CONCATENATE($O$5,$B43,$C43),'PM3'!$A$6:$M$250,13,FALSE),0)</f>
        <v>0</v>
      </c>
      <c r="P43" s="70">
        <f>_xlfn.IFNA(VLOOKUP(CONCATENATE($P$5,$B43,$C43),LOG!$A$6:$M$250,13,FALSE),0)</f>
        <v>0</v>
      </c>
      <c r="Q43" s="70">
        <f>_xlfn.IFNA(VLOOKUP(CONCATENATE($Q$5,$B43,$C43),'SER1'!$A$6:$M$163,13,FALSE),0)</f>
        <v>0</v>
      </c>
      <c r="R43" s="70">
        <f>_xlfn.IFNA(VLOOKUP(CONCATENATE($R$5,$B43,$C43),SC!$A$6:$M$250,13,FALSE),0)</f>
        <v>0</v>
      </c>
      <c r="S43" s="70"/>
      <c r="T43" s="202"/>
      <c r="U43" s="202"/>
      <c r="V43" s="202"/>
      <c r="W43" s="61"/>
    </row>
    <row r="44" spans="1:23" x14ac:dyDescent="0.25">
      <c r="A44" s="394"/>
      <c r="B44" s="66" t="s">
        <v>278</v>
      </c>
      <c r="C44" s="71" t="s">
        <v>279</v>
      </c>
      <c r="D44" s="71" t="s">
        <v>280</v>
      </c>
      <c r="E44" s="71" t="s">
        <v>344</v>
      </c>
      <c r="F44" s="72">
        <v>45496</v>
      </c>
      <c r="G44" s="73">
        <v>14</v>
      </c>
      <c r="H44" s="68">
        <f t="shared" si="4"/>
        <v>3</v>
      </c>
      <c r="I44" s="69">
        <f t="shared" si="5"/>
        <v>27</v>
      </c>
      <c r="J44" s="200">
        <f t="shared" si="3"/>
        <v>1</v>
      </c>
      <c r="K44" s="151">
        <f>_xlfn.IFNA(VLOOKUP(CONCATENATE($K$5,$B44,$C44),MOR!$A$6:$M$250,13,FALSE),0)</f>
        <v>0</v>
      </c>
      <c r="L44" s="70">
        <f>_xlfn.IFNA(VLOOKUP(CONCATENATE(L$5,$B44,$C44),'PM1'!$A$6:$M$250,13,FALSE),0)</f>
        <v>0</v>
      </c>
      <c r="M44" s="70">
        <f>_xlfn.IFNA(VLOOKUP(CONCATENATE($M$5,$B44,$C44),'BAL1'!$A$6:$M$250,13,FALSE),0)</f>
        <v>0</v>
      </c>
      <c r="N44" s="70">
        <f>_xlfn.IFNA(VLOOKUP(CONCATENATE($N$5,$B44,$C44),'PM2'!$A$6:$M$250,13,FALSE),0)</f>
        <v>7</v>
      </c>
      <c r="O44" s="70">
        <f>_xlfn.IFNA(VLOOKUP(CONCATENATE($O$5,$B44,$C44),'PM3'!$A$6:$M$250,13,FALSE),0)</f>
        <v>6</v>
      </c>
      <c r="P44" s="70">
        <f>_xlfn.IFNA(VLOOKUP(CONCATENATE($P$5,$B44,$C44),LOG!$A$6:$M$250,13,FALSE),0)</f>
        <v>0</v>
      </c>
      <c r="Q44" s="70">
        <f>_xlfn.IFNA(VLOOKUP(CONCATENATE($Q$5,$B44,$C44),'SER1'!$A$6:$M$163,13,FALSE),0)</f>
        <v>0</v>
      </c>
      <c r="R44" s="70">
        <f>_xlfn.IFNA(VLOOKUP(CONCATENATE($R$5,$B44,$C44),SC!$A$6:$M$250,13,FALSE),0)</f>
        <v>14</v>
      </c>
      <c r="S44" s="70"/>
      <c r="T44" s="202"/>
      <c r="U44" s="202"/>
      <c r="V44" s="202"/>
      <c r="W44" s="61"/>
    </row>
    <row r="45" spans="1:23" x14ac:dyDescent="0.25">
      <c r="A45" s="394"/>
      <c r="B45" s="66" t="s">
        <v>281</v>
      </c>
      <c r="C45" s="71" t="s">
        <v>282</v>
      </c>
      <c r="D45" s="71"/>
      <c r="E45" s="71" t="s">
        <v>237</v>
      </c>
      <c r="F45" s="72">
        <v>45451</v>
      </c>
      <c r="G45" s="73">
        <v>15</v>
      </c>
      <c r="H45" s="68">
        <f t="shared" si="4"/>
        <v>0</v>
      </c>
      <c r="I45" s="69">
        <f t="shared" si="5"/>
        <v>0</v>
      </c>
      <c r="J45" s="200">
        <f t="shared" si="3"/>
        <v>15</v>
      </c>
      <c r="K45" s="151">
        <f>_xlfn.IFNA(VLOOKUP(CONCATENATE($K$5,$B45,$C45),MOR!$A$6:$M$250,13,FALSE),0)</f>
        <v>0</v>
      </c>
      <c r="L45" s="70">
        <f>_xlfn.IFNA(VLOOKUP(CONCATENATE(L$5,$B45,$C45),'PM1'!$A$6:$M$250,13,FALSE),0)</f>
        <v>0</v>
      </c>
      <c r="M45" s="70">
        <f>_xlfn.IFNA(VLOOKUP(CONCATENATE($M$5,$B45,$C45),'BAL1'!$A$6:$M$250,13,FALSE),0)</f>
        <v>0</v>
      </c>
      <c r="N45" s="70">
        <f>_xlfn.IFNA(VLOOKUP(CONCATENATE($N$5,$B45,$C45),'PM2'!$A$6:$M$250,13,FALSE),0)</f>
        <v>0</v>
      </c>
      <c r="O45" s="70">
        <f>_xlfn.IFNA(VLOOKUP(CONCATENATE($O$5,$B45,$C45),'PM3'!$A$6:$M$250,13,FALSE),0)</f>
        <v>0</v>
      </c>
      <c r="P45" s="70">
        <f>_xlfn.IFNA(VLOOKUP(CONCATENATE($P$5,$B45,$C45),LOG!$A$6:$M$250,13,FALSE),0)</f>
        <v>0</v>
      </c>
      <c r="Q45" s="70">
        <f>_xlfn.IFNA(VLOOKUP(CONCATENATE($Q$5,$B45,$C45),'SER1'!$A$6:$M$163,13,FALSE),0)</f>
        <v>0</v>
      </c>
      <c r="R45" s="70">
        <f>_xlfn.IFNA(VLOOKUP(CONCATENATE($R$5,$B45,$C45),SC!$A$6:$M$250,13,FALSE),0)</f>
        <v>0</v>
      </c>
      <c r="S45" s="70"/>
      <c r="T45" s="202"/>
      <c r="U45" s="202"/>
      <c r="V45" s="202"/>
      <c r="W45" s="61"/>
    </row>
    <row r="46" spans="1:23" x14ac:dyDescent="0.25">
      <c r="A46" s="394"/>
      <c r="B46" s="66" t="s">
        <v>283</v>
      </c>
      <c r="C46" s="71" t="s">
        <v>284</v>
      </c>
      <c r="D46" s="71"/>
      <c r="E46" s="71" t="s">
        <v>345</v>
      </c>
      <c r="F46" s="72">
        <v>45452</v>
      </c>
      <c r="G46" s="73">
        <v>13</v>
      </c>
      <c r="H46" s="68">
        <f t="shared" si="4"/>
        <v>0</v>
      </c>
      <c r="I46" s="69">
        <f t="shared" si="5"/>
        <v>0</v>
      </c>
      <c r="J46" s="200">
        <f t="shared" si="3"/>
        <v>15</v>
      </c>
      <c r="K46" s="151">
        <f>_xlfn.IFNA(VLOOKUP(CONCATENATE($K$5,$B46,$C46),MOR!$A$6:$M$250,13,FALSE),0)</f>
        <v>0</v>
      </c>
      <c r="L46" s="70">
        <f>_xlfn.IFNA(VLOOKUP(CONCATENATE(L$5,$B46,$C46),'PM1'!$A$6:$M$250,13,FALSE),0)</f>
        <v>0</v>
      </c>
      <c r="M46" s="70">
        <f>_xlfn.IFNA(VLOOKUP(CONCATENATE($M$5,$B46,$C46),'BAL1'!$A$6:$M$250,13,FALSE),0)</f>
        <v>0</v>
      </c>
      <c r="N46" s="70">
        <f>_xlfn.IFNA(VLOOKUP(CONCATENATE($N$5,$B46,$C46),'PM2'!$A$6:$M$250,13,FALSE),0)</f>
        <v>0</v>
      </c>
      <c r="O46" s="70">
        <f>_xlfn.IFNA(VLOOKUP(CONCATENATE($O$5,$B46,$C46),'PM3'!$A$6:$M$250,13,FALSE),0)</f>
        <v>0</v>
      </c>
      <c r="P46" s="70">
        <f>_xlfn.IFNA(VLOOKUP(CONCATENATE($P$5,$B46,$C46),LOG!$A$6:$M$250,13,FALSE),0)</f>
        <v>0</v>
      </c>
      <c r="Q46" s="70">
        <f>_xlfn.IFNA(VLOOKUP(CONCATENATE($Q$5,$B46,$C46),'SER1'!$A$6:$M$163,13,FALSE),0)</f>
        <v>0</v>
      </c>
      <c r="R46" s="70">
        <f>_xlfn.IFNA(VLOOKUP(CONCATENATE($R$5,$B46,$C46),SC!$A$6:$M$250,13,FALSE),0)</f>
        <v>0</v>
      </c>
      <c r="S46" s="70"/>
      <c r="T46" s="202"/>
      <c r="U46" s="202"/>
      <c r="V46" s="202"/>
      <c r="W46" s="61"/>
    </row>
    <row r="47" spans="1:23" x14ac:dyDescent="0.25">
      <c r="A47" s="394"/>
      <c r="B47" s="66" t="s">
        <v>285</v>
      </c>
      <c r="C47" s="71" t="s">
        <v>286</v>
      </c>
      <c r="D47" s="71"/>
      <c r="E47" s="71" t="s">
        <v>127</v>
      </c>
      <c r="F47" s="72">
        <v>45466</v>
      </c>
      <c r="G47" s="73">
        <v>14</v>
      </c>
      <c r="H47" s="68">
        <f t="shared" si="4"/>
        <v>0</v>
      </c>
      <c r="I47" s="69">
        <f t="shared" si="5"/>
        <v>0</v>
      </c>
      <c r="J47" s="200">
        <f t="shared" si="3"/>
        <v>15</v>
      </c>
      <c r="K47" s="151">
        <f>_xlfn.IFNA(VLOOKUP(CONCATENATE($K$5,$B47,$C47),MOR!$A$6:$M$250,13,FALSE),0)</f>
        <v>0</v>
      </c>
      <c r="L47" s="70">
        <f>_xlfn.IFNA(VLOOKUP(CONCATENATE(L$5,$B47,$C47),'PM1'!$A$6:$M$250,13,FALSE),0)</f>
        <v>0</v>
      </c>
      <c r="M47" s="70">
        <f>_xlfn.IFNA(VLOOKUP(CONCATENATE($M$5,$B47,$C47),'BAL1'!$A$6:$M$250,13,FALSE),0)</f>
        <v>0</v>
      </c>
      <c r="N47" s="70">
        <f>_xlfn.IFNA(VLOOKUP(CONCATENATE($N$5,$B47,$C47),'PM2'!$A$6:$M$250,13,FALSE),0)</f>
        <v>0</v>
      </c>
      <c r="O47" s="70">
        <f>_xlfn.IFNA(VLOOKUP(CONCATENATE($O$5,$B47,$C47),'PM3'!$A$6:$M$250,13,FALSE),0)</f>
        <v>0</v>
      </c>
      <c r="P47" s="70">
        <f>_xlfn.IFNA(VLOOKUP(CONCATENATE($P$5,$B47,$C47),LOG!$A$6:$M$250,13,FALSE),0)</f>
        <v>0</v>
      </c>
      <c r="Q47" s="70">
        <f>_xlfn.IFNA(VLOOKUP(CONCATENATE($Q$5,$B47,$C47),'SER1'!$A$6:$M$163,13,FALSE),0)</f>
        <v>0</v>
      </c>
      <c r="R47" s="70">
        <f>_xlfn.IFNA(VLOOKUP(CONCATENATE($R$5,$B47,$C47),SC!$A$6:$M$250,13,FALSE),0)</f>
        <v>0</v>
      </c>
      <c r="S47" s="70"/>
      <c r="T47" s="202"/>
      <c r="U47" s="202"/>
      <c r="V47" s="202"/>
      <c r="W47" s="60"/>
    </row>
    <row r="48" spans="1:23" x14ac:dyDescent="0.25">
      <c r="A48" s="394"/>
      <c r="B48" s="66" t="s">
        <v>285</v>
      </c>
      <c r="C48" s="71" t="s">
        <v>287</v>
      </c>
      <c r="D48" s="71"/>
      <c r="E48" s="71" t="s">
        <v>127</v>
      </c>
      <c r="F48" s="72">
        <v>45466</v>
      </c>
      <c r="G48" s="73">
        <v>14</v>
      </c>
      <c r="H48" s="68">
        <f t="shared" si="4"/>
        <v>0</v>
      </c>
      <c r="I48" s="69">
        <f t="shared" si="5"/>
        <v>0</v>
      </c>
      <c r="J48" s="200">
        <f t="shared" si="3"/>
        <v>15</v>
      </c>
      <c r="K48" s="151">
        <f>_xlfn.IFNA(VLOOKUP(CONCATENATE($K$5,$B48,$C48),MOR!$A$6:$M$250,13,FALSE),0)</f>
        <v>0</v>
      </c>
      <c r="L48" s="70">
        <f>_xlfn.IFNA(VLOOKUP(CONCATENATE(L$5,$B48,$C48),'PM1'!$A$6:$M$250,13,FALSE),0)</f>
        <v>0</v>
      </c>
      <c r="M48" s="70">
        <f>_xlfn.IFNA(VLOOKUP(CONCATENATE($M$5,$B48,$C48),'BAL1'!$A$6:$M$250,13,FALSE),0)</f>
        <v>0</v>
      </c>
      <c r="N48" s="70">
        <f>_xlfn.IFNA(VLOOKUP(CONCATENATE($N$5,$B48,$C48),'PM2'!$A$6:$M$250,13,FALSE),0)</f>
        <v>0</v>
      </c>
      <c r="O48" s="70">
        <f>_xlfn.IFNA(VLOOKUP(CONCATENATE($O$5,$B48,$C48),'PM3'!$A$6:$M$250,13,FALSE),0)</f>
        <v>0</v>
      </c>
      <c r="P48" s="70">
        <f>_xlfn.IFNA(VLOOKUP(CONCATENATE($P$5,$B48,$C48),LOG!$A$6:$M$250,13,FALSE),0)</f>
        <v>0</v>
      </c>
      <c r="Q48" s="70">
        <f>_xlfn.IFNA(VLOOKUP(CONCATENATE($Q$5,$B48,$C48),'SER1'!$A$6:$M$163,13,FALSE),0)</f>
        <v>0</v>
      </c>
      <c r="R48" s="70">
        <f>_xlfn.IFNA(VLOOKUP(CONCATENATE($R$5,$B48,$C48),SC!$A$6:$M$250,13,FALSE),0)</f>
        <v>0</v>
      </c>
      <c r="S48" s="70"/>
      <c r="T48" s="202"/>
      <c r="U48" s="202"/>
      <c r="V48" s="202"/>
      <c r="W48" s="60"/>
    </row>
    <row r="49" spans="1:23" x14ac:dyDescent="0.25">
      <c r="A49" s="394"/>
      <c r="B49" s="66" t="s">
        <v>255</v>
      </c>
      <c r="C49" s="71" t="s">
        <v>256</v>
      </c>
      <c r="D49" s="71"/>
      <c r="E49" s="71" t="s">
        <v>257</v>
      </c>
      <c r="F49" s="72">
        <v>45474</v>
      </c>
      <c r="G49" s="73">
        <v>11</v>
      </c>
      <c r="H49" s="68">
        <f t="shared" si="4"/>
        <v>1</v>
      </c>
      <c r="I49" s="69">
        <f t="shared" si="5"/>
        <v>7</v>
      </c>
      <c r="J49" s="200">
        <f t="shared" si="3"/>
        <v>6</v>
      </c>
      <c r="K49" s="151">
        <f>_xlfn.IFNA(VLOOKUP(CONCATENATE($K$5,$B49,$C49),MOR!$A$6:$M$250,13,FALSE),0)</f>
        <v>0</v>
      </c>
      <c r="L49" s="70">
        <f>_xlfn.IFNA(VLOOKUP(CONCATENATE(L$5,$B49,$C49),'PM1'!$A$6:$M$250,13,FALSE),0)</f>
        <v>0</v>
      </c>
      <c r="M49" s="70">
        <f>_xlfn.IFNA(VLOOKUP(CONCATENATE($M$5,$B49,$C49),'BAL1'!$A$6:$M$250,13,FALSE),0)</f>
        <v>0</v>
      </c>
      <c r="N49" s="70">
        <f>_xlfn.IFNA(VLOOKUP(CONCATENATE($N$5,$B49,$C49),'PM2'!$A$6:$M$250,13,FALSE),0)</f>
        <v>0</v>
      </c>
      <c r="O49" s="70">
        <f>_xlfn.IFNA(VLOOKUP(CONCATENATE($O$5,$B49,$C49),'PM3'!$A$6:$M$250,13,FALSE),0)</f>
        <v>0</v>
      </c>
      <c r="P49" s="70">
        <f>_xlfn.IFNA(VLOOKUP(CONCATENATE($P$5,$B49,$C49),LOG!$A$6:$M$250,13,FALSE),0)</f>
        <v>0</v>
      </c>
      <c r="Q49" s="70">
        <f>_xlfn.IFNA(VLOOKUP(CONCATENATE($Q$5,$B49,$C49),'SER1'!$A$6:$M$163,13,FALSE),0)</f>
        <v>7</v>
      </c>
      <c r="R49" s="70">
        <f>_xlfn.IFNA(VLOOKUP(CONCATENATE($R$5,$B49,$C49),SC!$A$6:$M$250,13,FALSE),0)</f>
        <v>0</v>
      </c>
      <c r="S49" s="70"/>
      <c r="T49" s="202"/>
      <c r="U49" s="202"/>
      <c r="V49" s="202"/>
      <c r="W49" s="60"/>
    </row>
    <row r="50" spans="1:23" x14ac:dyDescent="0.25">
      <c r="A50" s="394"/>
      <c r="B50" s="66" t="s">
        <v>288</v>
      </c>
      <c r="C50" s="71" t="s">
        <v>289</v>
      </c>
      <c r="D50" s="71"/>
      <c r="E50" s="71" t="s">
        <v>127</v>
      </c>
      <c r="F50" s="72">
        <v>45479</v>
      </c>
      <c r="G50" s="73">
        <v>13</v>
      </c>
      <c r="H50" s="68">
        <f t="shared" si="4"/>
        <v>0</v>
      </c>
      <c r="I50" s="69">
        <f t="shared" si="5"/>
        <v>0</v>
      </c>
      <c r="J50" s="200">
        <f t="shared" si="3"/>
        <v>15</v>
      </c>
      <c r="K50" s="151">
        <f>_xlfn.IFNA(VLOOKUP(CONCATENATE($K$5,$B50,$C50),MOR!$A$6:$M$250,13,FALSE),0)</f>
        <v>0</v>
      </c>
      <c r="L50" s="70">
        <f>_xlfn.IFNA(VLOOKUP(CONCATENATE(L$5,$B50,$C50),'PM1'!$A$6:$M$250,13,FALSE),0)</f>
        <v>0</v>
      </c>
      <c r="M50" s="70">
        <f>_xlfn.IFNA(VLOOKUP(CONCATENATE($M$5,$B50,$C50),'BAL1'!$A$6:$M$250,13,FALSE),0)</f>
        <v>0</v>
      </c>
      <c r="N50" s="70">
        <f>_xlfn.IFNA(VLOOKUP(CONCATENATE($N$5,$B50,$C50),'PM2'!$A$6:$M$250,13,FALSE),0)</f>
        <v>0</v>
      </c>
      <c r="O50" s="70">
        <f>_xlfn.IFNA(VLOOKUP(CONCATENATE($O$5,$B50,$C50),'PM3'!$A$6:$M$250,13,FALSE),0)</f>
        <v>0</v>
      </c>
      <c r="P50" s="70">
        <f>_xlfn.IFNA(VLOOKUP(CONCATENATE($P$5,$B50,$C50),LOG!$A$6:$M$250,13,FALSE),0)</f>
        <v>0</v>
      </c>
      <c r="Q50" s="70">
        <f>_xlfn.IFNA(VLOOKUP(CONCATENATE($Q$5,$B50,$C50),'SER1'!$A$6:$M$163,13,FALSE),0)</f>
        <v>0</v>
      </c>
      <c r="R50" s="70">
        <f>_xlfn.IFNA(VLOOKUP(CONCATENATE($R$5,$B50,$C50),SC!$A$6:$M$250,13,FALSE),0)</f>
        <v>0</v>
      </c>
      <c r="S50" s="70"/>
      <c r="T50" s="202"/>
      <c r="U50" s="202"/>
      <c r="V50" s="202"/>
      <c r="W50" s="60"/>
    </row>
    <row r="51" spans="1:23" x14ac:dyDescent="0.25">
      <c r="A51" s="394"/>
      <c r="B51" s="66" t="s">
        <v>260</v>
      </c>
      <c r="C51" s="71" t="s">
        <v>261</v>
      </c>
      <c r="D51" s="71"/>
      <c r="E51" s="71" t="s">
        <v>262</v>
      </c>
      <c r="F51" s="72">
        <v>45481</v>
      </c>
      <c r="G51" s="73">
        <v>10</v>
      </c>
      <c r="H51" s="68">
        <f t="shared" si="4"/>
        <v>0</v>
      </c>
      <c r="I51" s="69">
        <f t="shared" si="5"/>
        <v>0</v>
      </c>
      <c r="J51" s="200">
        <f t="shared" si="3"/>
        <v>15</v>
      </c>
      <c r="K51" s="151">
        <f>_xlfn.IFNA(VLOOKUP(CONCATENATE($K$5,$B51,$C51),MOR!$A$6:$M$250,13,FALSE),0)</f>
        <v>0</v>
      </c>
      <c r="L51" s="70">
        <f>_xlfn.IFNA(VLOOKUP(CONCATENATE(L$5,$B51,$C51),'PM1'!$A$6:$M$250,13,FALSE),0)</f>
        <v>0</v>
      </c>
      <c r="M51" s="70">
        <f>_xlfn.IFNA(VLOOKUP(CONCATENATE($M$5,$B51,$C51),'BAL1'!$A$6:$M$250,13,FALSE),0)</f>
        <v>0</v>
      </c>
      <c r="N51" s="70">
        <f>_xlfn.IFNA(VLOOKUP(CONCATENATE($N$5,$B51,$C51),'PM2'!$A$6:$M$250,13,FALSE),0)</f>
        <v>0</v>
      </c>
      <c r="O51" s="70">
        <f>_xlfn.IFNA(VLOOKUP(CONCATENATE($O$5,$B51,$C51),'PM3'!$A$6:$M$250,13,FALSE),0)</f>
        <v>0</v>
      </c>
      <c r="P51" s="70">
        <f>_xlfn.IFNA(VLOOKUP(CONCATENATE($P$5,$B51,$C51),LOG!$A$6:$M$250,13,FALSE),0)</f>
        <v>0</v>
      </c>
      <c r="Q51" s="70">
        <f>_xlfn.IFNA(VLOOKUP(CONCATENATE($Q$5,$B51,$C51),'SER1'!$A$6:$M$163,13,FALSE),0)</f>
        <v>0</v>
      </c>
      <c r="R51" s="70">
        <f>_xlfn.IFNA(VLOOKUP(CONCATENATE($R$5,$B51,$C51),SC!$A$6:$M$250,13,FALSE),0)</f>
        <v>0</v>
      </c>
      <c r="S51" s="70"/>
      <c r="T51" s="202"/>
      <c r="U51" s="202"/>
      <c r="V51" s="202"/>
      <c r="W51" s="60"/>
    </row>
    <row r="52" spans="1:23" x14ac:dyDescent="0.25">
      <c r="A52" s="394"/>
      <c r="B52" s="66" t="s">
        <v>263</v>
      </c>
      <c r="C52" s="71" t="s">
        <v>264</v>
      </c>
      <c r="D52" s="71"/>
      <c r="E52" s="71" t="s">
        <v>180</v>
      </c>
      <c r="F52" s="72">
        <v>45492</v>
      </c>
      <c r="G52" s="73">
        <v>11</v>
      </c>
      <c r="H52" s="68">
        <f t="shared" si="4"/>
        <v>0</v>
      </c>
      <c r="I52" s="69">
        <f t="shared" si="5"/>
        <v>0</v>
      </c>
      <c r="J52" s="200">
        <f t="shared" si="3"/>
        <v>15</v>
      </c>
      <c r="K52" s="151">
        <f>_xlfn.IFNA(VLOOKUP(CONCATENATE($K$5,$B52,$C52),MOR!$A$6:$M$250,13,FALSE),0)</f>
        <v>0</v>
      </c>
      <c r="L52" s="70">
        <f>_xlfn.IFNA(VLOOKUP(CONCATENATE(L$5,$B52,$C52),'PM1'!$A$6:$M$250,13,FALSE),0)</f>
        <v>0</v>
      </c>
      <c r="M52" s="70">
        <f>_xlfn.IFNA(VLOOKUP(CONCATENATE($M$5,$B52,$C52),'BAL1'!$A$6:$M$250,13,FALSE),0)</f>
        <v>0</v>
      </c>
      <c r="N52" s="70">
        <f>_xlfn.IFNA(VLOOKUP(CONCATENATE($N$5,$B52,$C52),'PM2'!$A$6:$M$250,13,FALSE),0)</f>
        <v>0</v>
      </c>
      <c r="O52" s="70">
        <f>_xlfn.IFNA(VLOOKUP(CONCATENATE($O$5,$B52,$C52),'PM3'!$A$6:$M$250,13,FALSE),0)</f>
        <v>0</v>
      </c>
      <c r="P52" s="70">
        <f>_xlfn.IFNA(VLOOKUP(CONCATENATE($P$5,$B52,$C52),LOG!$A$6:$M$250,13,FALSE),0)</f>
        <v>0</v>
      </c>
      <c r="Q52" s="70">
        <f>_xlfn.IFNA(VLOOKUP(CONCATENATE($Q$5,$B52,$C52),'SER1'!$A$6:$M$163,13,FALSE),0)</f>
        <v>0</v>
      </c>
      <c r="R52" s="70">
        <f>_xlfn.IFNA(VLOOKUP(CONCATENATE($R$5,$B52,$C52),SC!$A$6:$M$250,13,FALSE),0)</f>
        <v>0</v>
      </c>
      <c r="S52" s="70"/>
      <c r="T52" s="202"/>
      <c r="U52" s="202"/>
      <c r="V52" s="202"/>
      <c r="W52" s="60"/>
    </row>
    <row r="53" spans="1:23" x14ac:dyDescent="0.25">
      <c r="A53" s="394"/>
      <c r="B53" s="66" t="s">
        <v>265</v>
      </c>
      <c r="C53" s="71" t="s">
        <v>266</v>
      </c>
      <c r="D53" s="71"/>
      <c r="E53" s="71" t="s">
        <v>180</v>
      </c>
      <c r="F53" s="72">
        <v>45492</v>
      </c>
      <c r="G53" s="73">
        <v>10</v>
      </c>
      <c r="H53" s="68">
        <f t="shared" si="4"/>
        <v>0</v>
      </c>
      <c r="I53" s="69">
        <f t="shared" si="5"/>
        <v>0</v>
      </c>
      <c r="J53" s="200">
        <f t="shared" si="3"/>
        <v>15</v>
      </c>
      <c r="K53" s="151">
        <f>_xlfn.IFNA(VLOOKUP(CONCATENATE($K$5,$B53,$C53),MOR!$A$6:$M$250,13,FALSE),0)</f>
        <v>0</v>
      </c>
      <c r="L53" s="70">
        <f>_xlfn.IFNA(VLOOKUP(CONCATENATE(L$5,$B53,$C53),'PM1'!$A$6:$M$250,13,FALSE),0)</f>
        <v>0</v>
      </c>
      <c r="M53" s="70">
        <f>_xlfn.IFNA(VLOOKUP(CONCATENATE($M$5,$B53,$C53),'BAL1'!$A$6:$M$250,13,FALSE),0)</f>
        <v>0</v>
      </c>
      <c r="N53" s="70">
        <f>_xlfn.IFNA(VLOOKUP(CONCATENATE($N$5,$B53,$C53),'PM2'!$A$6:$M$250,13,FALSE),0)</f>
        <v>0</v>
      </c>
      <c r="O53" s="70">
        <f>_xlfn.IFNA(VLOOKUP(CONCATENATE($O$5,$B53,$C53),'PM3'!$A$6:$M$250,13,FALSE),0)</f>
        <v>0</v>
      </c>
      <c r="P53" s="70">
        <f>_xlfn.IFNA(VLOOKUP(CONCATENATE($P$5,$B53,$C53),LOG!$A$6:$M$250,13,FALSE),0)</f>
        <v>0</v>
      </c>
      <c r="Q53" s="70">
        <f>_xlfn.IFNA(VLOOKUP(CONCATENATE($Q$5,$B53,$C53),'SER1'!$A$6:$M$163,13,FALSE),0)</f>
        <v>0</v>
      </c>
      <c r="R53" s="70">
        <f>_xlfn.IFNA(VLOOKUP(CONCATENATE($R$5,$B53,$C53),SC!$A$6:$M$250,13,FALSE),0)</f>
        <v>0</v>
      </c>
      <c r="S53" s="70"/>
      <c r="T53" s="202"/>
      <c r="U53" s="202"/>
      <c r="V53" s="202"/>
      <c r="W53" s="60"/>
    </row>
    <row r="54" spans="1:23" x14ac:dyDescent="0.25">
      <c r="A54" s="394"/>
      <c r="B54" s="66" t="s">
        <v>312</v>
      </c>
      <c r="C54" s="71" t="s">
        <v>313</v>
      </c>
      <c r="D54" s="71"/>
      <c r="E54" s="71" t="s">
        <v>149</v>
      </c>
      <c r="F54" s="72">
        <v>45499</v>
      </c>
      <c r="G54" s="73">
        <v>16</v>
      </c>
      <c r="H54" s="68">
        <f t="shared" si="4"/>
        <v>0</v>
      </c>
      <c r="I54" s="69">
        <f t="shared" si="5"/>
        <v>0</v>
      </c>
      <c r="J54" s="200">
        <f t="shared" si="3"/>
        <v>15</v>
      </c>
      <c r="K54" s="151">
        <f>_xlfn.IFNA(VLOOKUP(CONCATENATE($K$5,$B54,$C54),MOR!$A$6:$M$250,13,FALSE),0)</f>
        <v>0</v>
      </c>
      <c r="L54" s="70">
        <f>_xlfn.IFNA(VLOOKUP(CONCATENATE(L$5,$B54,$C54),'PM1'!$A$6:$M$250,13,FALSE),0)</f>
        <v>0</v>
      </c>
      <c r="M54" s="70">
        <f>_xlfn.IFNA(VLOOKUP(CONCATENATE($M$5,$B54,$C54),'BAL1'!$A$6:$M$250,13,FALSE),0)</f>
        <v>0</v>
      </c>
      <c r="N54" s="70">
        <f>_xlfn.IFNA(VLOOKUP(CONCATENATE($N$5,$B54,$C54),'PM2'!$A$6:$M$250,13,FALSE),0)</f>
        <v>0</v>
      </c>
      <c r="O54" s="70">
        <f>_xlfn.IFNA(VLOOKUP(CONCATENATE($O$5,$B54,$C54),'PM3'!$A$6:$M$250,13,FALSE),0)</f>
        <v>0</v>
      </c>
      <c r="P54" s="70">
        <f>_xlfn.IFNA(VLOOKUP(CONCATENATE($P$5,$B54,$C54),LOG!$A$6:$M$250,13,FALSE),0)</f>
        <v>0</v>
      </c>
      <c r="Q54" s="70">
        <f>_xlfn.IFNA(VLOOKUP(CONCATENATE($Q$5,$B54,$C54),'SER1'!$A$6:$M$163,13,FALSE),0)</f>
        <v>0</v>
      </c>
      <c r="R54" s="70">
        <f>_xlfn.IFNA(VLOOKUP(CONCATENATE($R$5,$B54,$C54),SC!$A$6:$M$250,13,FALSE),0)</f>
        <v>0</v>
      </c>
      <c r="S54" s="70"/>
      <c r="T54" s="202"/>
      <c r="U54" s="202"/>
      <c r="V54" s="202"/>
      <c r="W54" s="60"/>
    </row>
    <row r="55" spans="1:23" x14ac:dyDescent="0.25">
      <c r="A55" s="394"/>
      <c r="B55" s="66" t="s">
        <v>310</v>
      </c>
      <c r="C55" s="71" t="s">
        <v>314</v>
      </c>
      <c r="D55" s="71"/>
      <c r="E55" s="71" t="s">
        <v>136</v>
      </c>
      <c r="F55" s="72">
        <v>45526</v>
      </c>
      <c r="G55" s="73">
        <v>12</v>
      </c>
      <c r="H55" s="68">
        <f t="shared" si="4"/>
        <v>0</v>
      </c>
      <c r="I55" s="69">
        <f t="shared" si="5"/>
        <v>0</v>
      </c>
      <c r="J55" s="200">
        <f t="shared" si="3"/>
        <v>15</v>
      </c>
      <c r="K55" s="151">
        <f>_xlfn.IFNA(VLOOKUP(CONCATENATE($K$5,$B55,$C55),MOR!$A$6:$M$250,13,FALSE),0)</f>
        <v>0</v>
      </c>
      <c r="L55" s="70">
        <f>_xlfn.IFNA(VLOOKUP(CONCATENATE(L$5,$B55,$C55),'PM1'!$A$6:$M$250,13,FALSE),0)</f>
        <v>0</v>
      </c>
      <c r="M55" s="70">
        <f>_xlfn.IFNA(VLOOKUP(CONCATENATE($M$5,$B55,$C55),'BAL1'!$A$6:$M$250,13,FALSE),0)</f>
        <v>0</v>
      </c>
      <c r="N55" s="70">
        <f>_xlfn.IFNA(VLOOKUP(CONCATENATE($N$5,$B55,$C55),'PM2'!$A$6:$M$250,13,FALSE),0)</f>
        <v>0</v>
      </c>
      <c r="O55" s="70">
        <f>_xlfn.IFNA(VLOOKUP(CONCATENATE($O$5,$B55,$C55),'PM3'!$A$6:$M$250,13,FALSE),0)</f>
        <v>0</v>
      </c>
      <c r="P55" s="70">
        <f>_xlfn.IFNA(VLOOKUP(CONCATENATE($P$5,$B55,$C55),LOG!$A$6:$M$250,13,FALSE),0)</f>
        <v>0</v>
      </c>
      <c r="Q55" s="70">
        <f>_xlfn.IFNA(VLOOKUP(CONCATENATE($Q$5,$B55,$C55),'SER1'!$A$6:$M$163,13,FALSE),0)</f>
        <v>0</v>
      </c>
      <c r="R55" s="70">
        <f>_xlfn.IFNA(VLOOKUP(CONCATENATE($R$5,$B55,$C55),SC!$A$6:$M$250,13,FALSE),0)</f>
        <v>0</v>
      </c>
      <c r="S55" s="70"/>
      <c r="T55" s="202"/>
      <c r="U55" s="202"/>
      <c r="V55" s="202"/>
      <c r="W55" s="60"/>
    </row>
    <row r="56" spans="1:23" x14ac:dyDescent="0.25">
      <c r="A56" s="394"/>
      <c r="B56" s="66" t="s">
        <v>315</v>
      </c>
      <c r="C56" s="71" t="s">
        <v>316</v>
      </c>
      <c r="D56" s="71" t="s">
        <v>681</v>
      </c>
      <c r="E56" s="71" t="s">
        <v>343</v>
      </c>
      <c r="F56" s="72">
        <v>45532</v>
      </c>
      <c r="G56" s="73">
        <v>14</v>
      </c>
      <c r="H56" s="68">
        <f t="shared" si="4"/>
        <v>0</v>
      </c>
      <c r="I56" s="69">
        <f t="shared" si="5"/>
        <v>0</v>
      </c>
      <c r="J56" s="200">
        <f t="shared" si="3"/>
        <v>15</v>
      </c>
      <c r="K56" s="151">
        <f>_xlfn.IFNA(VLOOKUP(CONCATENATE($K$5,$B56,$C56),MOR!$A$6:$M$250,13,FALSE),0)</f>
        <v>0</v>
      </c>
      <c r="L56" s="70">
        <f>_xlfn.IFNA(VLOOKUP(CONCATENATE(L$5,$B56,$C56),'PM1'!$A$6:$M$250,13,FALSE),0)</f>
        <v>0</v>
      </c>
      <c r="M56" s="70">
        <f>_xlfn.IFNA(VLOOKUP(CONCATENATE($M$5,$B56,$C56),'BAL1'!$A$6:$M$250,13,FALSE),0)</f>
        <v>0</v>
      </c>
      <c r="N56" s="70">
        <f>_xlfn.IFNA(VLOOKUP(CONCATENATE($N$5,$B56,$C56),'PM2'!$A$6:$M$250,13,FALSE),0)</f>
        <v>0</v>
      </c>
      <c r="O56" s="70">
        <f>_xlfn.IFNA(VLOOKUP(CONCATENATE($O$5,$B56,$C56),'PM3'!$A$6:$M$250,13,FALSE),0)</f>
        <v>0</v>
      </c>
      <c r="P56" s="70">
        <f>_xlfn.IFNA(VLOOKUP(CONCATENATE($P$5,$B56,$C56),LOG!$A$6:$M$250,13,FALSE),0)</f>
        <v>0</v>
      </c>
      <c r="Q56" s="70">
        <f>_xlfn.IFNA(VLOOKUP(CONCATENATE($Q$5,$B56,$C56),'SER1'!$A$6:$M$163,13,FALSE),0)</f>
        <v>0</v>
      </c>
      <c r="R56" s="70">
        <f>_xlfn.IFNA(VLOOKUP(CONCATENATE($R$5,$B56,$C56),SC!$A$6:$M$250,13,FALSE),0)</f>
        <v>0</v>
      </c>
      <c r="S56" s="70"/>
      <c r="T56" s="202"/>
      <c r="U56" s="202"/>
      <c r="V56" s="202"/>
      <c r="W56" s="60"/>
    </row>
    <row r="57" spans="1:23" x14ac:dyDescent="0.25">
      <c r="A57" s="394"/>
      <c r="B57" s="66" t="s">
        <v>178</v>
      </c>
      <c r="C57" s="71" t="s">
        <v>317</v>
      </c>
      <c r="D57" s="71"/>
      <c r="E57" s="71" t="s">
        <v>180</v>
      </c>
      <c r="F57" s="72">
        <v>45532</v>
      </c>
      <c r="G57" s="73">
        <v>16</v>
      </c>
      <c r="H57" s="68">
        <f t="shared" si="4"/>
        <v>0</v>
      </c>
      <c r="I57" s="69">
        <f t="shared" si="5"/>
        <v>0</v>
      </c>
      <c r="J57" s="200">
        <f t="shared" si="3"/>
        <v>15</v>
      </c>
      <c r="K57" s="151">
        <f>_xlfn.IFNA(VLOOKUP(CONCATENATE($K$5,$B57,$C57),MOR!$A$6:$M$250,13,FALSE),0)</f>
        <v>0</v>
      </c>
      <c r="L57" s="70">
        <f>_xlfn.IFNA(VLOOKUP(CONCATENATE(L$5,$B57,$C57),'PM1'!$A$6:$M$250,13,FALSE),0)</f>
        <v>0</v>
      </c>
      <c r="M57" s="70">
        <f>_xlfn.IFNA(VLOOKUP(CONCATENATE($M$5,$B57,$C57),'BAL1'!$A$6:$M$250,13,FALSE),0)</f>
        <v>0</v>
      </c>
      <c r="N57" s="70">
        <f>_xlfn.IFNA(VLOOKUP(CONCATENATE($N$5,$B57,$C57),'PM2'!$A$6:$M$250,13,FALSE),0)</f>
        <v>0</v>
      </c>
      <c r="O57" s="70">
        <f>_xlfn.IFNA(VLOOKUP(CONCATENATE($O$5,$B57,$C57),'PM3'!$A$6:$M$250,13,FALSE),0)</f>
        <v>0</v>
      </c>
      <c r="P57" s="70">
        <f>_xlfn.IFNA(VLOOKUP(CONCATENATE($P$5,$B57,$C57),LOG!$A$6:$M$250,13,FALSE),0)</f>
        <v>0</v>
      </c>
      <c r="Q57" s="70">
        <f>_xlfn.IFNA(VLOOKUP(CONCATENATE($Q$5,$B57,$C57),'SER1'!$A$6:$M$163,13,FALSE),0)</f>
        <v>0</v>
      </c>
      <c r="R57" s="70">
        <f>_xlfn.IFNA(VLOOKUP(CONCATENATE($R$5,$B57,$C57),SC!$A$6:$M$250,13,FALSE),0)</f>
        <v>0</v>
      </c>
      <c r="S57" s="70"/>
      <c r="T57" s="202"/>
      <c r="U57" s="202"/>
      <c r="V57" s="202"/>
      <c r="W57" s="60"/>
    </row>
    <row r="58" spans="1:23" x14ac:dyDescent="0.25">
      <c r="A58" s="394"/>
      <c r="B58" s="66" t="s">
        <v>318</v>
      </c>
      <c r="C58" s="71" t="s">
        <v>319</v>
      </c>
      <c r="D58" s="71" t="s">
        <v>319</v>
      </c>
      <c r="E58" s="71" t="s">
        <v>343</v>
      </c>
      <c r="F58" s="72">
        <v>45532</v>
      </c>
      <c r="G58" s="73">
        <v>18</v>
      </c>
      <c r="H58" s="68">
        <f t="shared" si="4"/>
        <v>0</v>
      </c>
      <c r="I58" s="69">
        <f t="shared" si="5"/>
        <v>0</v>
      </c>
      <c r="J58" s="200">
        <f t="shared" si="3"/>
        <v>15</v>
      </c>
      <c r="K58" s="151">
        <f>_xlfn.IFNA(VLOOKUP(CONCATENATE($K$5,$B58,$C58),MOR!$A$6:$M$250,13,FALSE),0)</f>
        <v>0</v>
      </c>
      <c r="L58" s="70">
        <f>_xlfn.IFNA(VLOOKUP(CONCATENATE(L$5,$B58,$C58),'PM1'!$A$6:$M$250,13,FALSE),0)</f>
        <v>0</v>
      </c>
      <c r="M58" s="70">
        <f>_xlfn.IFNA(VLOOKUP(CONCATENATE($M$5,$B58,$C58),'BAL1'!$A$6:$M$250,13,FALSE),0)</f>
        <v>0</v>
      </c>
      <c r="N58" s="70">
        <f>_xlfn.IFNA(VLOOKUP(CONCATENATE($N$5,$B58,$C58),'PM2'!$A$6:$M$250,13,FALSE),0)</f>
        <v>0</v>
      </c>
      <c r="O58" s="70">
        <f>_xlfn.IFNA(VLOOKUP(CONCATENATE($O$5,$B58,$C58),'PM3'!$A$6:$M$250,13,FALSE),0)</f>
        <v>0</v>
      </c>
      <c r="P58" s="70">
        <f>_xlfn.IFNA(VLOOKUP(CONCATENATE($P$5,$B58,$C58),LOG!$A$6:$M$250,13,FALSE),0)</f>
        <v>0</v>
      </c>
      <c r="Q58" s="70">
        <f>_xlfn.IFNA(VLOOKUP(CONCATENATE($Q$5,$B58,$C58),'SER1'!$A$6:$M$163,13,FALSE),0)</f>
        <v>0</v>
      </c>
      <c r="R58" s="70">
        <f>_xlfn.IFNA(VLOOKUP(CONCATENATE($R$5,$B58,$C58),SC!$A$6:$M$250,13,FALSE),0)</f>
        <v>0</v>
      </c>
      <c r="S58" s="70"/>
      <c r="T58" s="202"/>
      <c r="U58" s="202"/>
      <c r="V58" s="202"/>
      <c r="W58" s="60"/>
    </row>
    <row r="59" spans="1:23" x14ac:dyDescent="0.25">
      <c r="A59" s="394"/>
      <c r="B59" s="66" t="s">
        <v>321</v>
      </c>
      <c r="C59" s="71" t="s">
        <v>322</v>
      </c>
      <c r="D59" s="71" t="s">
        <v>322</v>
      </c>
      <c r="E59" s="71" t="s">
        <v>342</v>
      </c>
      <c r="F59" s="72">
        <v>45532</v>
      </c>
      <c r="G59" s="73">
        <v>13</v>
      </c>
      <c r="H59" s="68">
        <f t="shared" si="4"/>
        <v>1</v>
      </c>
      <c r="I59" s="69">
        <f t="shared" si="5"/>
        <v>5</v>
      </c>
      <c r="J59" s="200">
        <f t="shared" si="3"/>
        <v>11</v>
      </c>
      <c r="K59" s="151">
        <f>_xlfn.IFNA(VLOOKUP(CONCATENATE($K$5,$B59,$C59),MOR!$A$6:$M$250,13,FALSE),0)</f>
        <v>0</v>
      </c>
      <c r="L59" s="70">
        <f>_xlfn.IFNA(VLOOKUP(CONCATENATE(L$5,$B59,$C59),'PM1'!$A$6:$M$250,13,FALSE),0)</f>
        <v>0</v>
      </c>
      <c r="M59" s="70">
        <f>_xlfn.IFNA(VLOOKUP(CONCATENATE($M$5,$B59,$C59),'BAL1'!$A$6:$M$250,13,FALSE),0)</f>
        <v>0</v>
      </c>
      <c r="N59" s="70">
        <f>_xlfn.IFNA(VLOOKUP(CONCATENATE($N$5,$B59,$C59),'PM2'!$A$6:$M$250,13,FALSE),0)</f>
        <v>0</v>
      </c>
      <c r="O59" s="70">
        <f>_xlfn.IFNA(VLOOKUP(CONCATENATE($O$5,$B59,$C59),'PM3'!$A$6:$M$250,13,FALSE),0)</f>
        <v>0</v>
      </c>
      <c r="P59" s="70">
        <f>_xlfn.IFNA(VLOOKUP(CONCATENATE($P$5,$B59,$C59),LOG!$A$6:$M$250,13,FALSE),0)</f>
        <v>5</v>
      </c>
      <c r="Q59" s="70">
        <f>_xlfn.IFNA(VLOOKUP(CONCATENATE($Q$5,$B59,$C59),'SER1'!$A$6:$M$163,13,FALSE),0)</f>
        <v>0</v>
      </c>
      <c r="R59" s="70">
        <f>_xlfn.IFNA(VLOOKUP(CONCATENATE($R$5,$B59,$C59),SC!$A$6:$M$250,13,FALSE),0)</f>
        <v>0</v>
      </c>
      <c r="S59" s="70"/>
      <c r="T59" s="202"/>
      <c r="U59" s="202"/>
      <c r="V59" s="202"/>
      <c r="W59" s="60"/>
    </row>
    <row r="60" spans="1:23" x14ac:dyDescent="0.25">
      <c r="A60" s="394"/>
      <c r="B60" s="66" t="s">
        <v>323</v>
      </c>
      <c r="C60" s="71" t="s">
        <v>324</v>
      </c>
      <c r="D60" s="71"/>
      <c r="E60" s="71" t="s">
        <v>136</v>
      </c>
      <c r="F60" s="72">
        <v>45532</v>
      </c>
      <c r="G60" s="73">
        <v>13</v>
      </c>
      <c r="H60" s="68">
        <f t="shared" si="4"/>
        <v>0</v>
      </c>
      <c r="I60" s="69">
        <f t="shared" si="5"/>
        <v>0</v>
      </c>
      <c r="J60" s="200">
        <f t="shared" si="3"/>
        <v>15</v>
      </c>
      <c r="K60" s="151">
        <f>_xlfn.IFNA(VLOOKUP(CONCATENATE($K$5,$B60,$C60),MOR!$A$6:$M$250,13,FALSE),0)</f>
        <v>0</v>
      </c>
      <c r="L60" s="70">
        <f>_xlfn.IFNA(VLOOKUP(CONCATENATE(L$5,$B60,$C60),'PM1'!$A$6:$M$250,13,FALSE),0)</f>
        <v>0</v>
      </c>
      <c r="M60" s="70">
        <f>_xlfn.IFNA(VLOOKUP(CONCATENATE($M$5,$B60,$C60),'BAL1'!$A$6:$M$250,13,FALSE),0)</f>
        <v>0</v>
      </c>
      <c r="N60" s="70">
        <f>_xlfn.IFNA(VLOOKUP(CONCATENATE($N$5,$B60,$C60),'PM2'!$A$6:$M$250,13,FALSE),0)</f>
        <v>0</v>
      </c>
      <c r="O60" s="70">
        <f>_xlfn.IFNA(VLOOKUP(CONCATENATE($O$5,$B60,$C60),'PM3'!$A$6:$M$250,13,FALSE),0)</f>
        <v>0</v>
      </c>
      <c r="P60" s="70">
        <f>_xlfn.IFNA(VLOOKUP(CONCATENATE($P$5,$B60,$C60),LOG!$A$6:$M$250,13,FALSE),0)</f>
        <v>0</v>
      </c>
      <c r="Q60" s="70">
        <f>_xlfn.IFNA(VLOOKUP(CONCATENATE($Q$5,$B60,$C60),'SER1'!$A$6:$M$163,13,FALSE),0)</f>
        <v>0</v>
      </c>
      <c r="R60" s="70">
        <f>_xlfn.IFNA(VLOOKUP(CONCATENATE($R$5,$B60,$C60),SC!$A$6:$M$250,13,FALSE),0)</f>
        <v>0</v>
      </c>
      <c r="S60" s="70"/>
      <c r="T60" s="202"/>
      <c r="U60" s="202"/>
      <c r="V60" s="202"/>
      <c r="W60" s="60"/>
    </row>
    <row r="61" spans="1:23" x14ac:dyDescent="0.25">
      <c r="A61" s="394"/>
      <c r="B61" s="66" t="s">
        <v>325</v>
      </c>
      <c r="C61" s="71" t="s">
        <v>326</v>
      </c>
      <c r="D61" s="71" t="s">
        <v>327</v>
      </c>
      <c r="E61" s="71" t="s">
        <v>328</v>
      </c>
      <c r="F61" s="72">
        <v>45532</v>
      </c>
      <c r="G61" s="73">
        <v>15</v>
      </c>
      <c r="H61" s="68">
        <f t="shared" si="4"/>
        <v>1</v>
      </c>
      <c r="I61" s="69">
        <f t="shared" si="5"/>
        <v>4</v>
      </c>
      <c r="J61" s="200">
        <f t="shared" si="3"/>
        <v>12</v>
      </c>
      <c r="K61" s="151">
        <f>_xlfn.IFNA(VLOOKUP(CONCATENATE($K$5,$B61,$C61),MOR!$A$6:$M$250,13,FALSE),0)</f>
        <v>0</v>
      </c>
      <c r="L61" s="70">
        <f>_xlfn.IFNA(VLOOKUP(CONCATENATE(L$5,$B61,$C61),'PM1'!$A$6:$M$250,13,FALSE),0)</f>
        <v>0</v>
      </c>
      <c r="M61" s="70">
        <f>_xlfn.IFNA(VLOOKUP(CONCATENATE($M$5,$B61,$C61),'BAL1'!$A$6:$M$250,13,FALSE),0)</f>
        <v>0</v>
      </c>
      <c r="N61" s="70">
        <f>_xlfn.IFNA(VLOOKUP(CONCATENATE($N$5,$B61,$C61),'PM2'!$A$6:$M$250,13,FALSE),0)</f>
        <v>0</v>
      </c>
      <c r="O61" s="70">
        <f>_xlfn.IFNA(VLOOKUP(CONCATENATE($O$5,$B61,$C61),'PM3'!$A$6:$M$250,13,FALSE),0)</f>
        <v>0</v>
      </c>
      <c r="P61" s="70">
        <f>_xlfn.IFNA(VLOOKUP(CONCATENATE($P$5,$B61,$C61),LOG!$A$6:$M$250,13,FALSE),0)</f>
        <v>4</v>
      </c>
      <c r="Q61" s="70">
        <f>_xlfn.IFNA(VLOOKUP(CONCATENATE($Q$5,$B61,$C61),'SER1'!$A$6:$M$163,13,FALSE),0)</f>
        <v>0</v>
      </c>
      <c r="R61" s="70">
        <f>_xlfn.IFNA(VLOOKUP(CONCATENATE($R$5,$B61,$C61),SC!$A$6:$M$250,13,FALSE),0)</f>
        <v>0</v>
      </c>
      <c r="S61" s="70"/>
      <c r="T61" s="202"/>
      <c r="U61" s="202"/>
      <c r="V61" s="202"/>
      <c r="W61" s="60"/>
    </row>
    <row r="62" spans="1:23" x14ac:dyDescent="0.25">
      <c r="A62" s="394"/>
      <c r="B62" s="66" t="s">
        <v>329</v>
      </c>
      <c r="C62" s="71" t="s">
        <v>330</v>
      </c>
      <c r="D62" s="71" t="s">
        <v>331</v>
      </c>
      <c r="E62" s="71" t="s">
        <v>341</v>
      </c>
      <c r="F62" s="72">
        <v>45533</v>
      </c>
      <c r="G62" s="73">
        <v>20</v>
      </c>
      <c r="H62" s="68">
        <f t="shared" si="4"/>
        <v>0</v>
      </c>
      <c r="I62" s="69">
        <f t="shared" si="5"/>
        <v>0</v>
      </c>
      <c r="J62" s="200">
        <f t="shared" si="3"/>
        <v>15</v>
      </c>
      <c r="K62" s="151">
        <f>_xlfn.IFNA(VLOOKUP(CONCATENATE($K$5,$B62,$C62),MOR!$A$6:$M$250,13,FALSE),0)</f>
        <v>0</v>
      </c>
      <c r="L62" s="70">
        <f>_xlfn.IFNA(VLOOKUP(CONCATENATE(L$5,$B62,$C62),'PM1'!$A$6:$M$250,13,FALSE),0)</f>
        <v>0</v>
      </c>
      <c r="M62" s="70">
        <f>_xlfn.IFNA(VLOOKUP(CONCATENATE($M$5,$B62,$C62),'BAL1'!$A$6:$M$250,13,FALSE),0)</f>
        <v>0</v>
      </c>
      <c r="N62" s="70">
        <f>_xlfn.IFNA(VLOOKUP(CONCATENATE($N$5,$B62,$C62),'PM2'!$A$6:$M$250,13,FALSE),0)</f>
        <v>0</v>
      </c>
      <c r="O62" s="70">
        <f>_xlfn.IFNA(VLOOKUP(CONCATENATE($O$5,$B62,$C62),'PM3'!$A$6:$M$250,13,FALSE),0)</f>
        <v>0</v>
      </c>
      <c r="P62" s="70">
        <f>_xlfn.IFNA(VLOOKUP(CONCATENATE($P$5,$B62,$C62),LOG!$A$6:$M$250,13,FALSE),0)</f>
        <v>0</v>
      </c>
      <c r="Q62" s="70">
        <f>_xlfn.IFNA(VLOOKUP(CONCATENATE($Q$5,$B62,$C62),'SER1'!$A$6:$M$163,13,FALSE),0)</f>
        <v>0</v>
      </c>
      <c r="R62" s="70">
        <f>_xlfn.IFNA(VLOOKUP(CONCATENATE($R$5,$B62,$C62),SC!$A$6:$M$250,13,FALSE),0)</f>
        <v>0</v>
      </c>
      <c r="S62" s="70"/>
      <c r="T62" s="202"/>
      <c r="U62" s="202"/>
      <c r="V62" s="202"/>
      <c r="W62" s="60"/>
    </row>
    <row r="63" spans="1:23" x14ac:dyDescent="0.25">
      <c r="A63" s="394"/>
      <c r="B63" s="66" t="s">
        <v>332</v>
      </c>
      <c r="C63" s="71" t="s">
        <v>333</v>
      </c>
      <c r="D63" s="71" t="s">
        <v>334</v>
      </c>
      <c r="E63" s="71" t="s">
        <v>340</v>
      </c>
      <c r="F63" s="72">
        <v>45533</v>
      </c>
      <c r="G63" s="73">
        <v>11</v>
      </c>
      <c r="H63" s="68">
        <f t="shared" si="4"/>
        <v>1</v>
      </c>
      <c r="I63" s="69">
        <f t="shared" si="5"/>
        <v>6</v>
      </c>
      <c r="J63" s="200">
        <f t="shared" si="3"/>
        <v>8</v>
      </c>
      <c r="K63" s="151">
        <f>_xlfn.IFNA(VLOOKUP(CONCATENATE($K$5,$B63,$C63),MOR!$A$6:$M$250,13,FALSE),0)</f>
        <v>0</v>
      </c>
      <c r="L63" s="70">
        <f>_xlfn.IFNA(VLOOKUP(CONCATENATE(L$5,$B63,$C63),'PM1'!$A$6:$M$250,13,FALSE),0)</f>
        <v>0</v>
      </c>
      <c r="M63" s="70">
        <f>_xlfn.IFNA(VLOOKUP(CONCATENATE($M$5,$B63,$C63),'BAL1'!$A$6:$M$250,13,FALSE),0)</f>
        <v>0</v>
      </c>
      <c r="N63" s="70">
        <f>_xlfn.IFNA(VLOOKUP(CONCATENATE($N$5,$B63,$C63),'PM2'!$A$6:$M$250,13,FALSE),0)</f>
        <v>0</v>
      </c>
      <c r="O63" s="70">
        <f>_xlfn.IFNA(VLOOKUP(CONCATENATE($O$5,$B63,$C63),'PM3'!$A$6:$M$250,13,FALSE),0)</f>
        <v>0</v>
      </c>
      <c r="P63" s="70">
        <f>_xlfn.IFNA(VLOOKUP(CONCATENATE($P$5,$B63,$C63),LOG!$A$6:$M$250,13,FALSE),0)</f>
        <v>0</v>
      </c>
      <c r="Q63" s="70">
        <f>_xlfn.IFNA(VLOOKUP(CONCATENATE($Q$5,$B63,$C63),'SER1'!$A$6:$M$163,13,FALSE),0)</f>
        <v>0</v>
      </c>
      <c r="R63" s="70">
        <f>_xlfn.IFNA(VLOOKUP(CONCATENATE($R$5,$B63,$C63),SC!$A$6:$M$250,13,FALSE),0)</f>
        <v>6</v>
      </c>
      <c r="S63" s="70"/>
      <c r="T63" s="202"/>
      <c r="U63" s="202"/>
      <c r="V63" s="202"/>
      <c r="W63" s="60"/>
    </row>
    <row r="64" spans="1:23" x14ac:dyDescent="0.25">
      <c r="A64" s="394"/>
      <c r="B64" s="66" t="s">
        <v>335</v>
      </c>
      <c r="C64" s="71" t="s">
        <v>336</v>
      </c>
      <c r="D64" s="71"/>
      <c r="E64" s="71" t="s">
        <v>337</v>
      </c>
      <c r="F64" s="72">
        <v>45536</v>
      </c>
      <c r="G64" s="73">
        <v>12</v>
      </c>
      <c r="H64" s="68">
        <f t="shared" si="4"/>
        <v>1</v>
      </c>
      <c r="I64" s="69">
        <f t="shared" si="5"/>
        <v>6</v>
      </c>
      <c r="J64" s="200">
        <f t="shared" si="3"/>
        <v>8</v>
      </c>
      <c r="K64" s="151">
        <f>_xlfn.IFNA(VLOOKUP(CONCATENATE($K$5,$B64,$C64),MOR!$A$6:$M$250,13,FALSE),0)</f>
        <v>6</v>
      </c>
      <c r="L64" s="70">
        <f>_xlfn.IFNA(VLOOKUP(CONCATENATE(L$5,$B64,$C64),'PM1'!$A$6:$M$250,13,FALSE),0)</f>
        <v>0</v>
      </c>
      <c r="M64" s="70">
        <f>_xlfn.IFNA(VLOOKUP(CONCATENATE($M$5,$B64,$C64),'BAL1'!$A$6:$M$250,13,FALSE),0)</f>
        <v>0</v>
      </c>
      <c r="N64" s="70">
        <f>_xlfn.IFNA(VLOOKUP(CONCATENATE($N$5,$B64,$C64),'PM2'!$A$6:$M$250,13,FALSE),0)</f>
        <v>0</v>
      </c>
      <c r="O64" s="70">
        <f>_xlfn.IFNA(VLOOKUP(CONCATENATE($O$5,$B64,$C64),'PM3'!$A$6:$M$250,13,FALSE),0)</f>
        <v>0</v>
      </c>
      <c r="P64" s="70">
        <f>_xlfn.IFNA(VLOOKUP(CONCATENATE($P$5,$B64,$C64),LOG!$A$6:$M$250,13,FALSE),0)</f>
        <v>0</v>
      </c>
      <c r="Q64" s="70">
        <f>_xlfn.IFNA(VLOOKUP(CONCATENATE($Q$5,$B64,$C64),'SER1'!$A$6:$M$163,13,FALSE),0)</f>
        <v>0</v>
      </c>
      <c r="R64" s="70">
        <f>_xlfn.IFNA(VLOOKUP(CONCATENATE($R$5,$B64,$C64),SC!$A$6:$M$250,13,FALSE),0)</f>
        <v>0</v>
      </c>
      <c r="S64" s="70"/>
      <c r="T64" s="202"/>
      <c r="U64" s="202"/>
      <c r="V64" s="202"/>
      <c r="W64" s="60"/>
    </row>
    <row r="65" spans="1:23" x14ac:dyDescent="0.25">
      <c r="A65" s="394"/>
      <c r="B65" s="66" t="s">
        <v>307</v>
      </c>
      <c r="C65" s="71" t="s">
        <v>308</v>
      </c>
      <c r="D65" s="71"/>
      <c r="E65" s="71" t="s">
        <v>309</v>
      </c>
      <c r="F65" s="72">
        <v>45533</v>
      </c>
      <c r="G65" s="73">
        <v>11</v>
      </c>
      <c r="H65" s="68">
        <f t="shared" si="4"/>
        <v>0</v>
      </c>
      <c r="I65" s="69">
        <f t="shared" si="5"/>
        <v>0</v>
      </c>
      <c r="J65" s="200">
        <f t="shared" si="3"/>
        <v>15</v>
      </c>
      <c r="K65" s="151">
        <f>_xlfn.IFNA(VLOOKUP(CONCATENATE($K$5,$B65,$C65),MOR!$A$6:$M$250,13,FALSE),0)</f>
        <v>0</v>
      </c>
      <c r="L65" s="70">
        <f>_xlfn.IFNA(VLOOKUP(CONCATENATE(L$5,$B65,$C65),'PM1'!$A$6:$M$250,13,FALSE),0)</f>
        <v>0</v>
      </c>
      <c r="M65" s="70">
        <f>_xlfn.IFNA(VLOOKUP(CONCATENATE($M$5,$B65,$C65),'BAL1'!$A$6:$M$250,13,FALSE),0)</f>
        <v>0</v>
      </c>
      <c r="N65" s="70">
        <f>_xlfn.IFNA(VLOOKUP(CONCATENATE($N$5,$B65,$C65),'PM2'!$A$6:$M$250,13,FALSE),0)</f>
        <v>0</v>
      </c>
      <c r="O65" s="70">
        <f>_xlfn.IFNA(VLOOKUP(CONCATENATE($O$5,$B65,$C65),'PM3'!$A$6:$M$250,13,FALSE),0)</f>
        <v>0</v>
      </c>
      <c r="P65" s="70">
        <f>_xlfn.IFNA(VLOOKUP(CONCATENATE($P$5,$B65,$C65),LOG!$A$6:$M$250,13,FALSE),0)</f>
        <v>0</v>
      </c>
      <c r="Q65" s="70">
        <f>_xlfn.IFNA(VLOOKUP(CONCATENATE($Q$5,$B65,$C65),'SER1'!$A$6:$M$163,13,FALSE),0)</f>
        <v>0</v>
      </c>
      <c r="R65" s="70">
        <f>_xlfn.IFNA(VLOOKUP(CONCATENATE($R$5,$B65,$C65),SC!$A$6:$M$250,13,FALSE),0)</f>
        <v>0</v>
      </c>
      <c r="S65" s="70"/>
      <c r="T65" s="202"/>
      <c r="U65" s="202"/>
      <c r="V65" s="202"/>
      <c r="W65" s="60"/>
    </row>
    <row r="66" spans="1:23" x14ac:dyDescent="0.25">
      <c r="A66" s="394"/>
      <c r="B66" s="66" t="s">
        <v>310</v>
      </c>
      <c r="C66" s="71" t="s">
        <v>338</v>
      </c>
      <c r="D66" s="71"/>
      <c r="E66" s="71" t="s">
        <v>136</v>
      </c>
      <c r="F66" s="72">
        <v>45535</v>
      </c>
      <c r="G66" s="73">
        <v>12</v>
      </c>
      <c r="H66" s="68">
        <f t="shared" si="4"/>
        <v>2</v>
      </c>
      <c r="I66" s="69">
        <f t="shared" si="5"/>
        <v>13</v>
      </c>
      <c r="J66" s="200">
        <f t="shared" si="3"/>
        <v>4</v>
      </c>
      <c r="K66" s="151">
        <f>_xlfn.IFNA(VLOOKUP(CONCATENATE($K$5,$B66,$C66),MOR!$A$6:$M$250,13,FALSE),0)</f>
        <v>0</v>
      </c>
      <c r="L66" s="70">
        <f>_xlfn.IFNA(VLOOKUP(CONCATENATE(L$5,$B66,$C66),'PM1'!$A$6:$M$250,13,FALSE),0)</f>
        <v>0</v>
      </c>
      <c r="M66" s="70">
        <f>_xlfn.IFNA(VLOOKUP(CONCATENATE($M$5,$B66,$C66),'BAL1'!$A$6:$M$250,13,FALSE),0)</f>
        <v>0</v>
      </c>
      <c r="N66" s="70">
        <f>_xlfn.IFNA(VLOOKUP(CONCATENATE($N$5,$B66,$C66),'PM2'!$A$6:$M$250,13,FALSE),0)</f>
        <v>0</v>
      </c>
      <c r="O66" s="70">
        <f>_xlfn.IFNA(VLOOKUP(CONCATENATE($O$5,$B66,$C66),'PM3'!$A$6:$M$250,13,FALSE),0)</f>
        <v>0</v>
      </c>
      <c r="P66" s="70">
        <f>_xlfn.IFNA(VLOOKUP(CONCATENATE($P$5,$B66,$C66),LOG!$A$6:$M$250,13,FALSE),0)</f>
        <v>0</v>
      </c>
      <c r="Q66" s="70">
        <f>_xlfn.IFNA(VLOOKUP(CONCATENATE($Q$5,$B66,$C66),'SER1'!$A$6:$M$163,13,FALSE),0)</f>
        <v>3</v>
      </c>
      <c r="R66" s="70">
        <f>_xlfn.IFNA(VLOOKUP(CONCATENATE($R$5,$B66,$C66),SC!$A$6:$M$250,13,FALSE),0)</f>
        <v>10</v>
      </c>
      <c r="S66" s="70"/>
      <c r="T66" s="202"/>
      <c r="U66" s="202"/>
      <c r="V66" s="202"/>
      <c r="W66" s="60"/>
    </row>
    <row r="67" spans="1:23" x14ac:dyDescent="0.25">
      <c r="A67" s="394"/>
      <c r="B67" s="66" t="s">
        <v>288</v>
      </c>
      <c r="C67" s="71" t="s">
        <v>682</v>
      </c>
      <c r="D67" s="71"/>
      <c r="E67" s="71" t="s">
        <v>127</v>
      </c>
      <c r="F67" s="72">
        <v>45479</v>
      </c>
      <c r="G67" s="73">
        <v>13</v>
      </c>
      <c r="H67" s="68">
        <f t="shared" si="4"/>
        <v>0</v>
      </c>
      <c r="I67" s="69">
        <f t="shared" si="5"/>
        <v>0</v>
      </c>
      <c r="J67" s="200">
        <f t="shared" si="3"/>
        <v>15</v>
      </c>
      <c r="K67" s="151">
        <f>_xlfn.IFNA(VLOOKUP(CONCATENATE($K$5,$B67,$C67),MOR!$A$6:$M$250,13,FALSE),0)</f>
        <v>0</v>
      </c>
      <c r="L67" s="70">
        <f>_xlfn.IFNA(VLOOKUP(CONCATENATE(L$5,$B67,$C67),'PM1'!$A$6:$M$250,13,FALSE),0)</f>
        <v>0</v>
      </c>
      <c r="M67" s="70">
        <f>_xlfn.IFNA(VLOOKUP(CONCATENATE($M$5,$B67,$C67),'BAL1'!$A$6:$M$250,13,FALSE),0)</f>
        <v>0</v>
      </c>
      <c r="N67" s="70">
        <f>_xlfn.IFNA(VLOOKUP(CONCATENATE($N$5,$B67,$C67),'PM2'!$A$6:$M$250,13,FALSE),0)</f>
        <v>0</v>
      </c>
      <c r="O67" s="70">
        <f>_xlfn.IFNA(VLOOKUP(CONCATENATE($O$5,$B67,$C67),'PM3'!$A$6:$M$250,13,FALSE),0)</f>
        <v>0</v>
      </c>
      <c r="P67" s="70">
        <f>_xlfn.IFNA(VLOOKUP(CONCATENATE($P$5,$B67,$C67),LOG!$A$6:$M$250,13,FALSE),0)</f>
        <v>0</v>
      </c>
      <c r="Q67" s="70">
        <f>_xlfn.IFNA(VLOOKUP(CONCATENATE($Q$5,$B67,$C67),'SER1'!$A$6:$M$163,13,FALSE),0)</f>
        <v>0</v>
      </c>
      <c r="R67" s="70">
        <f>_xlfn.IFNA(VLOOKUP(CONCATENATE($R$5,$B67,$C67),SC!$A$6:$M$250,13,FALSE),0)</f>
        <v>0</v>
      </c>
      <c r="S67" s="70"/>
      <c r="T67" s="202"/>
      <c r="U67" s="202"/>
      <c r="V67" s="202"/>
      <c r="W67" s="60"/>
    </row>
    <row r="68" spans="1:23" x14ac:dyDescent="0.25">
      <c r="A68" s="394"/>
      <c r="B68" s="66" t="s">
        <v>19</v>
      </c>
      <c r="C68" s="71" t="s">
        <v>19</v>
      </c>
      <c r="D68" s="71"/>
      <c r="E68" s="71"/>
      <c r="F68" s="72"/>
      <c r="G68" s="73"/>
      <c r="H68" s="68">
        <f t="shared" si="4"/>
        <v>0</v>
      </c>
      <c r="I68" s="69">
        <f t="shared" si="5"/>
        <v>0</v>
      </c>
      <c r="J68" s="200">
        <f t="shared" si="3"/>
        <v>15</v>
      </c>
      <c r="K68" s="151">
        <f>_xlfn.IFNA(VLOOKUP(CONCATENATE($K$5,$B68,$C68),MOR!$A$6:$M$250,13,FALSE),0)</f>
        <v>0</v>
      </c>
      <c r="L68" s="70">
        <f>_xlfn.IFNA(VLOOKUP(CONCATENATE(L$5,$B68,$C68),'PM1'!$A$6:$M$250,13,FALSE),0)</f>
        <v>0</v>
      </c>
      <c r="M68" s="70">
        <f>_xlfn.IFNA(VLOOKUP(CONCATENATE($M$5,$B68,$C68),'SER1'!$A$6:$M$163,13,FALSE),0)</f>
        <v>0</v>
      </c>
      <c r="N68" s="70"/>
      <c r="O68" s="70">
        <f>_xlfn.IFNA(VLOOKUP(CONCATENATE($O$5,$B68,$C68),'PM3'!$A$6:$M$250,13,FALSE),0)</f>
        <v>0</v>
      </c>
      <c r="P68" s="70">
        <f>_xlfn.IFNA(VLOOKUP(CONCATENATE($P$5,$B68,$C68),LOG!$A$6:$M$250,13,FALSE),0)</f>
        <v>0</v>
      </c>
      <c r="Q68" s="70">
        <f>_xlfn.IFNA(VLOOKUP(CONCATENATE($Q$5,$B68,$C68),'SER1'!$A$6:$M$163,13,FALSE),0)</f>
        <v>0</v>
      </c>
      <c r="R68" s="70">
        <f>_xlfn.IFNA(VLOOKUP(CONCATENATE($R$5,$B68,$C68),SC!$A$6:$M$250,13,FALSE),0)</f>
        <v>0</v>
      </c>
      <c r="S68" s="70"/>
      <c r="T68" s="202"/>
      <c r="U68" s="202"/>
      <c r="V68" s="202"/>
      <c r="W68" s="60"/>
    </row>
    <row r="69" spans="1:23" x14ac:dyDescent="0.25">
      <c r="A69" s="394"/>
      <c r="B69" s="66" t="s">
        <v>19</v>
      </c>
      <c r="C69" s="71"/>
      <c r="D69" s="71"/>
      <c r="E69" s="71"/>
      <c r="F69" s="72"/>
      <c r="G69" s="73"/>
      <c r="H69" s="68">
        <f t="shared" si="4"/>
        <v>0</v>
      </c>
      <c r="I69" s="69">
        <f t="shared" si="5"/>
        <v>0</v>
      </c>
      <c r="J69" s="200">
        <f t="shared" si="3"/>
        <v>15</v>
      </c>
      <c r="K69" s="151">
        <f>_xlfn.IFNA(VLOOKUP(CONCATENATE($K$5,$B69,$C69),'BAL1'!$A$6:$M$250,13,FALSE),0)</f>
        <v>0</v>
      </c>
      <c r="L69" s="70">
        <f>_xlfn.IFNA(VLOOKUP(CONCATENATE(L$5,$B69,$C69),'PM1'!$A$6:$M$250,13,FALSE),0)</f>
        <v>0</v>
      </c>
      <c r="M69" s="70">
        <f>_xlfn.IFNA(VLOOKUP(CONCATENATE($M$5,$B69,$C69),'SER1'!$A$6:$M$163,13,FALSE),0)</f>
        <v>0</v>
      </c>
      <c r="N69" s="70"/>
      <c r="O69" s="70">
        <f>_xlfn.IFNA(VLOOKUP(CONCATENATE($O$5,$B69,$C69),'PM3'!$A$6:$M$250,13,FALSE),0)</f>
        <v>0</v>
      </c>
      <c r="P69" s="70">
        <f>_xlfn.IFNA(VLOOKUP(CONCATENATE($P$5,$B69,$C69),LOG!$A$6:$M$250,13,FALSE),0)</f>
        <v>0</v>
      </c>
      <c r="Q69" s="70">
        <f>_xlfn.IFNA(VLOOKUP(CONCATENATE($Q$5,$B69,$C69),'SER1'!$A$6:$M$163,13,FALSE),0)</f>
        <v>0</v>
      </c>
      <c r="R69" s="70">
        <f>_xlfn.IFNA(VLOOKUP(CONCATENATE($R$5,$B69,$C69),SC!$A$6:$M$250,13,FALSE),0)</f>
        <v>0</v>
      </c>
      <c r="S69" s="70"/>
      <c r="T69" s="202"/>
      <c r="U69" s="202"/>
      <c r="V69" s="202"/>
      <c r="W69" s="60"/>
    </row>
    <row r="70" spans="1:23" x14ac:dyDescent="0.25">
      <c r="A70" s="394"/>
      <c r="B70" s="66" t="s">
        <v>19</v>
      </c>
      <c r="C70" s="71"/>
      <c r="D70" s="71"/>
      <c r="E70" s="71"/>
      <c r="F70" s="72"/>
      <c r="G70" s="73"/>
      <c r="H70" s="68">
        <f t="shared" ref="H70:H101" si="6">COUNTIF(K70:W70,"&gt;0")</f>
        <v>0</v>
      </c>
      <c r="I70" s="69">
        <f t="shared" ref="I70:I98" si="7">SUM(K70:V70)</f>
        <v>0</v>
      </c>
      <c r="J70" s="200">
        <f t="shared" si="3"/>
        <v>15</v>
      </c>
      <c r="K70" s="151">
        <f>_xlfn.IFNA(VLOOKUP(CONCATENATE($K$5,$B70,$C70),'BAL1'!$A$6:$M$250,13,FALSE),0)</f>
        <v>0</v>
      </c>
      <c r="L70" s="70">
        <f>_xlfn.IFNA(VLOOKUP(CONCATENATE(L$5,$B70,$C70),'PM1'!$A$6:$M$250,13,FALSE),0)</f>
        <v>0</v>
      </c>
      <c r="M70" s="70">
        <f>_xlfn.IFNA(VLOOKUP(CONCATENATE($M$5,$B70,$C70),'SER1'!$A$6:$M$163,13,FALSE),0)</f>
        <v>0</v>
      </c>
      <c r="N70" s="70"/>
      <c r="O70" s="70">
        <f>_xlfn.IFNA(VLOOKUP(CONCATENATE($O$5,$B70,$C70),'PM3'!$A$6:$M$250,13,FALSE),0)</f>
        <v>0</v>
      </c>
      <c r="P70" s="70">
        <f>_xlfn.IFNA(VLOOKUP(CONCATENATE($P$5,$B70,$C70),LOG!$A$6:$M$250,13,FALSE),0)</f>
        <v>0</v>
      </c>
      <c r="Q70" s="70">
        <f>_xlfn.IFNA(VLOOKUP(CONCATENATE($Q$5,$B70,$C70),'SER1'!$A$6:$M$163,13,FALSE),0)</f>
        <v>0</v>
      </c>
      <c r="R70" s="70">
        <f>_xlfn.IFNA(VLOOKUP(CONCATENATE($R$5,$B70,$C70),SC!$A$6:$M$250,13,FALSE),0)</f>
        <v>0</v>
      </c>
      <c r="S70" s="70"/>
      <c r="T70" s="202"/>
      <c r="U70" s="202"/>
      <c r="V70" s="202"/>
      <c r="W70" s="60"/>
    </row>
    <row r="71" spans="1:23" x14ac:dyDescent="0.25">
      <c r="A71" s="394"/>
      <c r="B71" s="66"/>
      <c r="C71" s="71"/>
      <c r="D71" s="71"/>
      <c r="E71" s="71"/>
      <c r="F71" s="72"/>
      <c r="G71" s="73"/>
      <c r="H71" s="68">
        <f t="shared" si="6"/>
        <v>0</v>
      </c>
      <c r="I71" s="69">
        <f t="shared" si="7"/>
        <v>0</v>
      </c>
      <c r="J71" s="200">
        <f t="shared" si="3"/>
        <v>15</v>
      </c>
      <c r="K71" s="151">
        <f>_xlfn.IFNA(VLOOKUP(CONCATENATE($K$5,$B71,$C71),'BAL1'!$A$6:$M$250,13,FALSE),0)</f>
        <v>0</v>
      </c>
      <c r="L71" s="70">
        <f>_xlfn.IFNA(VLOOKUP(CONCATENATE(L$5,$B71,$C71),'PM1'!$A$6:$M$250,13,FALSE),0)</f>
        <v>0</v>
      </c>
      <c r="M71" s="70">
        <f>_xlfn.IFNA(VLOOKUP(CONCATENATE($M$5,$B71,$C71),'SER1'!$A$6:$M$163,13,FALSE),0)</f>
        <v>0</v>
      </c>
      <c r="N71" s="70"/>
      <c r="O71" s="70">
        <f>_xlfn.IFNA(VLOOKUP(CONCATENATE($O$5,$B71,$C71),'PM3'!$A$6:$M$250,13,FALSE),0)</f>
        <v>0</v>
      </c>
      <c r="P71" s="70"/>
      <c r="Q71" s="70"/>
      <c r="R71" s="70">
        <f>_xlfn.IFNA(VLOOKUP(CONCATENATE($R$5,$B71,$C71),SC!$A$6:$M$250,13,FALSE),0)</f>
        <v>0</v>
      </c>
      <c r="S71" s="70"/>
      <c r="T71" s="202"/>
      <c r="U71" s="202"/>
      <c r="V71" s="202"/>
      <c r="W71" s="60"/>
    </row>
    <row r="72" spans="1:23" x14ac:dyDescent="0.25">
      <c r="A72" s="394"/>
      <c r="B72" s="66"/>
      <c r="C72" s="71"/>
      <c r="D72" s="71"/>
      <c r="E72" s="71"/>
      <c r="F72" s="72"/>
      <c r="G72" s="73"/>
      <c r="H72" s="68">
        <f t="shared" si="6"/>
        <v>0</v>
      </c>
      <c r="I72" s="69">
        <f t="shared" si="7"/>
        <v>0</v>
      </c>
      <c r="J72" s="200">
        <f t="shared" ref="J72:J98" si="8">RANK(I72,$I$6:$I$114)</f>
        <v>15</v>
      </c>
      <c r="K72" s="151">
        <f>_xlfn.IFNA(VLOOKUP(CONCATENATE($K$5,$B72,$C72),'BAL1'!$A$6:$M$250,13,FALSE),0)</f>
        <v>0</v>
      </c>
      <c r="L72" s="70">
        <f>_xlfn.IFNA(VLOOKUP(CONCATENATE(L$5,$B72,$C72),'PM1'!$A$6:$M$250,13,FALSE),0)</f>
        <v>0</v>
      </c>
      <c r="M72" s="70">
        <f>_xlfn.IFNA(VLOOKUP(CONCATENATE($M$5,$B72,$C72),'SER1'!$A$6:$M$163,13,FALSE),0)</f>
        <v>0</v>
      </c>
      <c r="N72" s="70"/>
      <c r="O72" s="70"/>
      <c r="P72" s="70"/>
      <c r="Q72" s="70"/>
      <c r="R72" s="70">
        <f>_xlfn.IFNA(VLOOKUP(CONCATENATE($R$5,$B72,$C72),SC!$A$6:$M$250,13,FALSE),0)</f>
        <v>0</v>
      </c>
      <c r="S72" s="70"/>
      <c r="T72" s="202"/>
      <c r="U72" s="202"/>
      <c r="V72" s="202"/>
      <c r="W72" s="60"/>
    </row>
    <row r="73" spans="1:23" x14ac:dyDescent="0.25">
      <c r="A73" s="394"/>
      <c r="B73" s="66"/>
      <c r="C73" s="71"/>
      <c r="D73" s="71"/>
      <c r="E73" s="71"/>
      <c r="F73" s="72"/>
      <c r="G73" s="73"/>
      <c r="H73" s="68">
        <f t="shared" si="6"/>
        <v>0</v>
      </c>
      <c r="I73" s="69">
        <f t="shared" si="7"/>
        <v>0</v>
      </c>
      <c r="J73" s="200">
        <f t="shared" si="8"/>
        <v>15</v>
      </c>
      <c r="K73" s="151">
        <f>_xlfn.IFNA(VLOOKUP(CONCATENATE($K$5,$B73,$C73),'BAL1'!$A$6:$M$250,13,FALSE),0)</f>
        <v>0</v>
      </c>
      <c r="L73" s="70">
        <f>_xlfn.IFNA(VLOOKUP(CONCATENATE(LF$5,$B73,$C73),'PM1'!$A$6:$M$250,13,FALSE),0)</f>
        <v>0</v>
      </c>
      <c r="M73" s="70">
        <f>_xlfn.IFNA(VLOOKUP(CONCATENATE($M$5,$B73,$C73),'SER1'!$A$6:$M$163,13,FALSE),0)</f>
        <v>0</v>
      </c>
      <c r="N73" s="70"/>
      <c r="O73" s="70"/>
      <c r="P73" s="70"/>
      <c r="Q73" s="70"/>
      <c r="R73" s="70"/>
      <c r="S73" s="70"/>
      <c r="T73" s="202"/>
      <c r="U73" s="202"/>
      <c r="V73" s="202"/>
      <c r="W73" s="60"/>
    </row>
    <row r="74" spans="1:23" x14ac:dyDescent="0.25">
      <c r="A74" s="394"/>
      <c r="B74" s="66"/>
      <c r="C74" s="71"/>
      <c r="D74" s="71"/>
      <c r="E74" s="71"/>
      <c r="F74" s="72"/>
      <c r="G74" s="73"/>
      <c r="H74" s="68">
        <f t="shared" si="6"/>
        <v>0</v>
      </c>
      <c r="I74" s="69">
        <f t="shared" si="7"/>
        <v>0</v>
      </c>
      <c r="J74" s="200">
        <f t="shared" si="8"/>
        <v>15</v>
      </c>
      <c r="K74" s="151">
        <f>_xlfn.IFNA(VLOOKUP(CONCATENATE($K$5,$B74,$C74),'BAL1'!$A$6:$M$250,13,FALSE),0)</f>
        <v>0</v>
      </c>
      <c r="L74" s="70">
        <f>_xlfn.IFNA(VLOOKUP(CONCATENATE(LF$5,$B74,$C74),'PM1'!$A$6:$M$250,13,FALSE),0)</f>
        <v>0</v>
      </c>
      <c r="M74" s="70">
        <f>_xlfn.IFNA(VLOOKUP(CONCATENATE($M$5,$B74,$C74),'SER1'!$A$6:$M$163,13,FALSE),0)</f>
        <v>0</v>
      </c>
      <c r="N74" s="70"/>
      <c r="O74" s="70"/>
      <c r="P74" s="70"/>
      <c r="Q74" s="70"/>
      <c r="R74" s="70"/>
      <c r="S74" s="70"/>
      <c r="T74" s="202"/>
      <c r="U74" s="202"/>
      <c r="V74" s="202"/>
      <c r="W74" s="60"/>
    </row>
    <row r="75" spans="1:23" x14ac:dyDescent="0.25">
      <c r="A75" s="394"/>
      <c r="B75" s="66"/>
      <c r="C75" s="71"/>
      <c r="D75" s="71"/>
      <c r="E75" s="71"/>
      <c r="F75" s="72"/>
      <c r="G75" s="73"/>
      <c r="H75" s="68">
        <f t="shared" si="6"/>
        <v>0</v>
      </c>
      <c r="I75" s="69">
        <f t="shared" si="7"/>
        <v>0</v>
      </c>
      <c r="J75" s="200">
        <f t="shared" si="8"/>
        <v>15</v>
      </c>
      <c r="K75" s="151">
        <f>_xlfn.IFNA(VLOOKUP(CONCATENATE($K$5,$B75,$C75),'BAL1'!$A$6:$M$250,13,FALSE),0)</f>
        <v>0</v>
      </c>
      <c r="L75" s="70">
        <f>_xlfn.IFNA(VLOOKUP(CONCATENATE(LF$5,$B75,$C75),'PM1'!$A$6:$M$250,13,FALSE),0)</f>
        <v>0</v>
      </c>
      <c r="M75" s="70">
        <f>_xlfn.IFNA(VLOOKUP(CONCATENATE($M$5,$B75,$C75),'SER1'!$A$6:$M$163,13,FALSE),0)</f>
        <v>0</v>
      </c>
      <c r="N75" s="70"/>
      <c r="O75" s="70"/>
      <c r="P75" s="70"/>
      <c r="Q75" s="70"/>
      <c r="R75" s="70"/>
      <c r="S75" s="70"/>
      <c r="T75" s="202"/>
      <c r="U75" s="202"/>
      <c r="V75" s="202"/>
      <c r="W75" s="60"/>
    </row>
    <row r="76" spans="1:23" x14ac:dyDescent="0.25">
      <c r="A76" s="394"/>
      <c r="B76" s="66"/>
      <c r="C76" s="71"/>
      <c r="D76" s="71"/>
      <c r="E76" s="71"/>
      <c r="F76" s="72"/>
      <c r="G76" s="73"/>
      <c r="H76" s="68">
        <f t="shared" si="6"/>
        <v>0</v>
      </c>
      <c r="I76" s="69">
        <f t="shared" si="7"/>
        <v>0</v>
      </c>
      <c r="J76" s="200">
        <f t="shared" si="8"/>
        <v>15</v>
      </c>
      <c r="K76" s="151">
        <f>_xlfn.IFNA(VLOOKUP(CONCATENATE($K$5,$B76,$C76),'BAL1'!$A$6:$M$250,13,FALSE),0)</f>
        <v>0</v>
      </c>
      <c r="L76" s="70">
        <f>_xlfn.IFNA(VLOOKUP(CONCATENATE(LF$5,$B76,$C76),'PM1'!$A$6:$M$250,13,FALSE),0)</f>
        <v>0</v>
      </c>
      <c r="M76" s="70">
        <f>_xlfn.IFNA(VLOOKUP(CONCATENATE($M$5,$B76,$C76),'SER1'!$A$6:$M$163,13,FALSE),0)</f>
        <v>0</v>
      </c>
      <c r="N76" s="70"/>
      <c r="O76" s="70"/>
      <c r="P76" s="70"/>
      <c r="Q76" s="70"/>
      <c r="R76" s="70"/>
      <c r="S76" s="70"/>
      <c r="T76" s="202"/>
      <c r="U76" s="202"/>
      <c r="V76" s="202"/>
      <c r="W76" s="60"/>
    </row>
    <row r="77" spans="1:23" x14ac:dyDescent="0.25">
      <c r="A77" s="394"/>
      <c r="B77" s="66"/>
      <c r="C77" s="71"/>
      <c r="D77" s="71"/>
      <c r="E77" s="71"/>
      <c r="F77" s="72"/>
      <c r="G77" s="73"/>
      <c r="H77" s="68">
        <f t="shared" si="6"/>
        <v>0</v>
      </c>
      <c r="I77" s="69">
        <f t="shared" si="7"/>
        <v>0</v>
      </c>
      <c r="J77" s="200">
        <f t="shared" si="8"/>
        <v>15</v>
      </c>
      <c r="K77" s="151">
        <f>_xlfn.IFNA(VLOOKUP(CONCATENATE($K$5,$B77,$C77),'BAL1'!$A$6:$M$250,13,FALSE),0)</f>
        <v>0</v>
      </c>
      <c r="L77" s="70">
        <f>_xlfn.IFNA(VLOOKUP(CONCATENATE(LF$5,$B77,$C77),'PM1'!$A$6:$M$250,13,FALSE),0)</f>
        <v>0</v>
      </c>
      <c r="M77" s="70">
        <f>_xlfn.IFNA(VLOOKUP(CONCATENATE($M$5,$B77,$C77),'SER1'!$A$6:$M$163,13,FALSE),0)</f>
        <v>0</v>
      </c>
      <c r="N77" s="70"/>
      <c r="O77" s="70"/>
      <c r="P77" s="70"/>
      <c r="Q77" s="70"/>
      <c r="R77" s="70"/>
      <c r="S77" s="70"/>
      <c r="T77" s="202"/>
      <c r="U77" s="202"/>
      <c r="V77" s="202"/>
      <c r="W77" s="60"/>
    </row>
    <row r="78" spans="1:23" x14ac:dyDescent="0.25">
      <c r="A78" s="394"/>
      <c r="B78" s="66"/>
      <c r="C78" s="71"/>
      <c r="D78" s="71"/>
      <c r="E78" s="71"/>
      <c r="F78" s="72"/>
      <c r="G78" s="73"/>
      <c r="H78" s="68">
        <f t="shared" si="6"/>
        <v>0</v>
      </c>
      <c r="I78" s="69">
        <f t="shared" si="7"/>
        <v>0</v>
      </c>
      <c r="J78" s="200">
        <f t="shared" si="8"/>
        <v>15</v>
      </c>
      <c r="K78" s="151">
        <f>_xlfn.IFNA(VLOOKUP(CONCATENATE($K$5,$B78,$C78),'BAL1'!$A$6:$M$250,13,FALSE),0)</f>
        <v>0</v>
      </c>
      <c r="L78" s="70">
        <f>_xlfn.IFNA(VLOOKUP(CONCATENATE(LF$5,$B78,$C78),'PM1'!$A$6:$M$250,13,FALSE),0)</f>
        <v>0</v>
      </c>
      <c r="M78" s="70">
        <f>_xlfn.IFNA(VLOOKUP(CONCATENATE($M$5,$B78,$C78),'SER1'!$A$6:$M$163,13,FALSE),0)</f>
        <v>0</v>
      </c>
      <c r="N78" s="70"/>
      <c r="O78" s="70"/>
      <c r="P78" s="70"/>
      <c r="Q78" s="70"/>
      <c r="R78" s="70"/>
      <c r="S78" s="70"/>
      <c r="T78" s="202"/>
      <c r="U78" s="202"/>
      <c r="V78" s="202"/>
      <c r="W78" s="60"/>
    </row>
    <row r="79" spans="1:23" x14ac:dyDescent="0.25">
      <c r="A79" s="394"/>
      <c r="B79" s="66"/>
      <c r="C79" s="71"/>
      <c r="D79" s="71"/>
      <c r="E79" s="71"/>
      <c r="F79" s="72"/>
      <c r="G79" s="73"/>
      <c r="H79" s="68">
        <f t="shared" si="6"/>
        <v>0</v>
      </c>
      <c r="I79" s="69">
        <f t="shared" si="7"/>
        <v>0</v>
      </c>
      <c r="J79" s="200">
        <f t="shared" si="8"/>
        <v>15</v>
      </c>
      <c r="K79" s="151">
        <f>_xlfn.IFNA(VLOOKUP(CONCATENATE($K$5,$B79,$C79),'BAL1'!$A$6:$M$250,13,FALSE),0)</f>
        <v>0</v>
      </c>
      <c r="L79" s="70">
        <f>_xlfn.IFNA(VLOOKUP(CONCATENATE(LF$5,$B79,$C79),'PM1'!$A$6:$M$250,13,FALSE),0)</f>
        <v>0</v>
      </c>
      <c r="M79" s="70">
        <f>_xlfn.IFNA(VLOOKUP(CONCATENATE($M$5,$B79,$C79),'SER1'!$A$6:$M$163,13,FALSE),0)</f>
        <v>0</v>
      </c>
      <c r="N79" s="70"/>
      <c r="O79" s="70"/>
      <c r="P79" s="70"/>
      <c r="Q79" s="70"/>
      <c r="R79" s="70"/>
      <c r="S79" s="70"/>
      <c r="T79" s="202"/>
      <c r="U79" s="202"/>
      <c r="V79" s="202"/>
      <c r="W79" s="60"/>
    </row>
    <row r="80" spans="1:23" x14ac:dyDescent="0.25">
      <c r="A80" s="394"/>
      <c r="B80" s="66"/>
      <c r="C80" s="71"/>
      <c r="D80" s="71"/>
      <c r="E80" s="71"/>
      <c r="F80" s="72"/>
      <c r="G80" s="73"/>
      <c r="H80" s="68">
        <f t="shared" si="6"/>
        <v>0</v>
      </c>
      <c r="I80" s="69">
        <f t="shared" si="7"/>
        <v>0</v>
      </c>
      <c r="J80" s="200">
        <f t="shared" si="8"/>
        <v>15</v>
      </c>
      <c r="K80" s="151">
        <f>_xlfn.IFNA(VLOOKUP(CONCATENATE($K$5,$B80,$C80),'BAL1'!$A$6:$M$250,13,FALSE),0)</f>
        <v>0</v>
      </c>
      <c r="L80" s="70">
        <f>_xlfn.IFNA(VLOOKUP(CONCATENATE(LF$5,$B80,$C80),'PM1'!$A$6:$M$250,13,FALSE),0)</f>
        <v>0</v>
      </c>
      <c r="M80" s="70">
        <f>_xlfn.IFNA(VLOOKUP(CONCATENATE($M$5,$B80,$C80),'SER1'!$A$6:$M$163,13,FALSE),0)</f>
        <v>0</v>
      </c>
      <c r="N80" s="70"/>
      <c r="O80" s="70"/>
      <c r="P80" s="70"/>
      <c r="Q80" s="70"/>
      <c r="R80" s="70"/>
      <c r="S80" s="70"/>
      <c r="T80" s="202"/>
      <c r="U80" s="202"/>
      <c r="V80" s="202"/>
      <c r="W80" s="60"/>
    </row>
    <row r="81" spans="1:23" x14ac:dyDescent="0.25">
      <c r="A81" s="394"/>
      <c r="B81" s="66"/>
      <c r="C81" s="71"/>
      <c r="D81" s="71"/>
      <c r="E81" s="71"/>
      <c r="F81" s="72"/>
      <c r="G81" s="73"/>
      <c r="H81" s="68">
        <f t="shared" si="6"/>
        <v>0</v>
      </c>
      <c r="I81" s="69">
        <f t="shared" si="7"/>
        <v>0</v>
      </c>
      <c r="J81" s="200">
        <f t="shared" si="8"/>
        <v>15</v>
      </c>
      <c r="K81" s="151">
        <f>_xlfn.IFNA(VLOOKUP(CONCATENATE($K$5,$B81,$C81),'BAL1'!$A$6:$M$250,13,FALSE),0)</f>
        <v>0</v>
      </c>
      <c r="L81" s="70">
        <f>_xlfn.IFNA(VLOOKUP(CONCATENATE(LF$5,$B81,$C81),'PM1'!$A$6:$M$250,13,FALSE),0)</f>
        <v>0</v>
      </c>
      <c r="M81" s="70">
        <f>_xlfn.IFNA(VLOOKUP(CONCATENATE($M$5,$B81,$C81),'SER1'!$A$6:$M$163,13,FALSE),0)</f>
        <v>0</v>
      </c>
      <c r="N81" s="70"/>
      <c r="O81" s="70"/>
      <c r="P81" s="70"/>
      <c r="Q81" s="70"/>
      <c r="R81" s="70"/>
      <c r="S81" s="70"/>
      <c r="T81" s="202"/>
      <c r="U81" s="202"/>
      <c r="V81" s="202"/>
      <c r="W81" s="60"/>
    </row>
    <row r="82" spans="1:23" x14ac:dyDescent="0.25">
      <c r="A82" s="394"/>
      <c r="B82" s="66"/>
      <c r="C82" s="71"/>
      <c r="D82" s="71"/>
      <c r="E82" s="71"/>
      <c r="F82" s="72"/>
      <c r="G82" s="73"/>
      <c r="H82" s="68">
        <f t="shared" si="6"/>
        <v>0</v>
      </c>
      <c r="I82" s="69">
        <f t="shared" si="7"/>
        <v>0</v>
      </c>
      <c r="J82" s="200">
        <f t="shared" si="8"/>
        <v>15</v>
      </c>
      <c r="K82" s="151">
        <f>_xlfn.IFNA(VLOOKUP(CONCATENATE($K$5,$B82,$C82),'BAL1'!$A$6:$M$250,13,FALSE),0)</f>
        <v>0</v>
      </c>
      <c r="L82" s="70">
        <f>_xlfn.IFNA(VLOOKUP(CONCATENATE(LF$5,$B82,$C82),'PM1'!$A$6:$M$250,13,FALSE),0)</f>
        <v>0</v>
      </c>
      <c r="M82" s="70">
        <f>_xlfn.IFNA(VLOOKUP(CONCATENATE($M$5,$B82,$C82),'SER1'!$A$6:$M$163,13,FALSE),0)</f>
        <v>0</v>
      </c>
      <c r="N82" s="70"/>
      <c r="O82" s="70"/>
      <c r="P82" s="70"/>
      <c r="Q82" s="70"/>
      <c r="R82" s="70"/>
      <c r="S82" s="70"/>
      <c r="T82" s="202"/>
      <c r="U82" s="202"/>
      <c r="V82" s="202"/>
      <c r="W82" s="60"/>
    </row>
    <row r="83" spans="1:23" x14ac:dyDescent="0.25">
      <c r="A83" s="394"/>
      <c r="B83" s="66"/>
      <c r="C83" s="71"/>
      <c r="D83" s="71"/>
      <c r="E83" s="71"/>
      <c r="F83" s="72"/>
      <c r="G83" s="73"/>
      <c r="H83" s="68">
        <f t="shared" si="6"/>
        <v>0</v>
      </c>
      <c r="I83" s="69">
        <f t="shared" si="7"/>
        <v>0</v>
      </c>
      <c r="J83" s="200">
        <f t="shared" si="8"/>
        <v>15</v>
      </c>
      <c r="K83" s="151">
        <f>_xlfn.IFNA(VLOOKUP(CONCATENATE($K$5,$B83,$C83),'BAL1'!$A$6:$M$250,13,FALSE),0)</f>
        <v>0</v>
      </c>
      <c r="L83" s="70">
        <f>_xlfn.IFNA(VLOOKUP(CONCATENATE(LF$5,$B83,$C83),'PM1'!$A$6:$M$250,13,FALSE),0)</f>
        <v>0</v>
      </c>
      <c r="M83" s="70">
        <f>_xlfn.IFNA(VLOOKUP(CONCATENATE($M$5,$B83,$C83),'SER1'!$A$6:$M$163,13,FALSE),0)</f>
        <v>0</v>
      </c>
      <c r="N83" s="70"/>
      <c r="O83" s="70"/>
      <c r="P83" s="70"/>
      <c r="Q83" s="70"/>
      <c r="R83" s="70"/>
      <c r="S83" s="70"/>
      <c r="T83" s="202"/>
      <c r="U83" s="202"/>
      <c r="V83" s="202"/>
      <c r="W83" s="60"/>
    </row>
    <row r="84" spans="1:23" x14ac:dyDescent="0.25">
      <c r="A84" s="394"/>
      <c r="B84" s="66"/>
      <c r="C84" s="71"/>
      <c r="D84" s="71"/>
      <c r="E84" s="71"/>
      <c r="F84" s="72"/>
      <c r="G84" s="73"/>
      <c r="H84" s="68">
        <f t="shared" si="6"/>
        <v>0</v>
      </c>
      <c r="I84" s="69">
        <f t="shared" si="7"/>
        <v>0</v>
      </c>
      <c r="J84" s="200">
        <f t="shared" si="8"/>
        <v>15</v>
      </c>
      <c r="K84" s="151">
        <f>_xlfn.IFNA(VLOOKUP(CONCATENATE($K$5,$B84,$C84),'BAL1'!$A$6:$M$250,13,FALSE),0)</f>
        <v>0</v>
      </c>
      <c r="L84" s="70">
        <f>_xlfn.IFNA(VLOOKUP(CONCATENATE(LF$5,$B84,$C84),'PM1'!$A$6:$M$250,13,FALSE),0)</f>
        <v>0</v>
      </c>
      <c r="M84" s="70">
        <f>_xlfn.IFNA(VLOOKUP(CONCATENATE($M$5,$B84,$C84),'SER1'!$A$6:$M$163,13,FALSE),0)</f>
        <v>0</v>
      </c>
      <c r="N84" s="70"/>
      <c r="O84" s="70"/>
      <c r="P84" s="70"/>
      <c r="Q84" s="70"/>
      <c r="R84" s="70"/>
      <c r="S84" s="70"/>
      <c r="T84" s="202"/>
      <c r="U84" s="202"/>
      <c r="V84" s="202"/>
      <c r="W84" s="60"/>
    </row>
    <row r="85" spans="1:23" x14ac:dyDescent="0.25">
      <c r="A85" s="394"/>
      <c r="B85" s="66"/>
      <c r="C85" s="71"/>
      <c r="D85" s="71"/>
      <c r="E85" s="71"/>
      <c r="F85" s="72"/>
      <c r="G85" s="73"/>
      <c r="H85" s="68">
        <f t="shared" si="6"/>
        <v>0</v>
      </c>
      <c r="I85" s="69">
        <f t="shared" si="7"/>
        <v>0</v>
      </c>
      <c r="J85" s="200">
        <f t="shared" si="8"/>
        <v>15</v>
      </c>
      <c r="K85" s="151">
        <f>_xlfn.IFNA(VLOOKUP(CONCATENATE($K$5,$B85,$C85),'BAL1'!$A$6:$M$250,13,FALSE),0)</f>
        <v>0</v>
      </c>
      <c r="L85" s="70">
        <f>_xlfn.IFNA(VLOOKUP(CONCATENATE(LF$5,$B85,$C85),'PM1'!$A$6:$M$250,13,FALSE),0)</f>
        <v>0</v>
      </c>
      <c r="M85" s="70">
        <f>_xlfn.IFNA(VLOOKUP(CONCATENATE($M$5,$B85,$C85),'SER1'!$A$6:$M$163,13,FALSE),0)</f>
        <v>0</v>
      </c>
      <c r="N85" s="70"/>
      <c r="O85" s="70"/>
      <c r="P85" s="70"/>
      <c r="Q85" s="70"/>
      <c r="R85" s="70"/>
      <c r="S85" s="70"/>
      <c r="T85" s="202"/>
      <c r="U85" s="202"/>
      <c r="V85" s="202"/>
      <c r="W85" s="60"/>
    </row>
    <row r="86" spans="1:23" x14ac:dyDescent="0.25">
      <c r="A86" s="394"/>
      <c r="B86" s="66"/>
      <c r="C86" s="71"/>
      <c r="D86" s="71"/>
      <c r="E86" s="71"/>
      <c r="F86" s="72"/>
      <c r="G86" s="73"/>
      <c r="H86" s="68">
        <f t="shared" si="6"/>
        <v>0</v>
      </c>
      <c r="I86" s="69">
        <f t="shared" si="7"/>
        <v>0</v>
      </c>
      <c r="J86" s="200">
        <f t="shared" si="8"/>
        <v>15</v>
      </c>
      <c r="K86" s="151">
        <f>_xlfn.IFNA(VLOOKUP(CONCATENATE($K$5,$B86,$C86),'BAL1'!$A$6:$M$250,13,FALSE),0)</f>
        <v>0</v>
      </c>
      <c r="L86" s="70">
        <f>_xlfn.IFNA(VLOOKUP(CONCATENATE(LF$5,$B86,$C86),'PM1'!$A$6:$M$250,13,FALSE),0)</f>
        <v>0</v>
      </c>
      <c r="M86" s="70">
        <f>_xlfn.IFNA(VLOOKUP(CONCATENATE($M$5,$B86,$C86),'SER1'!$A$6:$M$163,13,FALSE),0)</f>
        <v>0</v>
      </c>
      <c r="N86" s="70"/>
      <c r="O86" s="70"/>
      <c r="P86" s="70"/>
      <c r="Q86" s="70"/>
      <c r="R86" s="70"/>
      <c r="S86" s="70"/>
      <c r="T86" s="202"/>
      <c r="U86" s="202"/>
      <c r="V86" s="202"/>
      <c r="W86" s="60"/>
    </row>
    <row r="87" spans="1:23" x14ac:dyDescent="0.25">
      <c r="A87" s="394"/>
      <c r="B87" s="66"/>
      <c r="C87" s="71"/>
      <c r="D87" s="71"/>
      <c r="E87" s="71"/>
      <c r="F87" s="72"/>
      <c r="G87" s="73"/>
      <c r="H87" s="68">
        <f t="shared" si="6"/>
        <v>0</v>
      </c>
      <c r="I87" s="69">
        <f t="shared" si="7"/>
        <v>0</v>
      </c>
      <c r="J87" s="200">
        <f t="shared" si="8"/>
        <v>15</v>
      </c>
      <c r="K87" s="151">
        <f>_xlfn.IFNA(VLOOKUP(CONCATENATE($K$5,$B87,$C87),'BAL1'!$A$6:$M$250,13,FALSE),0)</f>
        <v>0</v>
      </c>
      <c r="L87" s="70">
        <f>_xlfn.IFNA(VLOOKUP(CONCATENATE(LF$5,$B87,$C87),'PM1'!$A$6:$M$250,13,FALSE),0)</f>
        <v>0</v>
      </c>
      <c r="M87" s="70">
        <f>_xlfn.IFNA(VLOOKUP(CONCATENATE($M$5,$B87,$C87),'SER1'!$A$6:$M$163,13,FALSE),0)</f>
        <v>0</v>
      </c>
      <c r="N87" s="70"/>
      <c r="O87" s="70"/>
      <c r="P87" s="70"/>
      <c r="Q87" s="70"/>
      <c r="R87" s="70"/>
      <c r="S87" s="70"/>
      <c r="T87" s="202"/>
      <c r="U87" s="202"/>
      <c r="V87" s="202"/>
      <c r="W87" s="60"/>
    </row>
    <row r="88" spans="1:23" x14ac:dyDescent="0.25">
      <c r="A88" s="394"/>
      <c r="B88" s="66"/>
      <c r="C88" s="71"/>
      <c r="D88" s="71"/>
      <c r="E88" s="71"/>
      <c r="F88" s="72"/>
      <c r="G88" s="73"/>
      <c r="H88" s="68">
        <f t="shared" si="6"/>
        <v>0</v>
      </c>
      <c r="I88" s="69">
        <f t="shared" si="7"/>
        <v>0</v>
      </c>
      <c r="J88" s="200">
        <f t="shared" si="8"/>
        <v>15</v>
      </c>
      <c r="K88" s="151">
        <f>_xlfn.IFNA(VLOOKUP(CONCATENATE($K$5,$B88,$C88),'BAL1'!$A$6:$M$250,13,FALSE),0)</f>
        <v>0</v>
      </c>
      <c r="L88" s="70">
        <f>_xlfn.IFNA(VLOOKUP(CONCATENATE(LF$5,$B88,$C88),'PM1'!$A$6:$M$250,13,FALSE),0)</f>
        <v>0</v>
      </c>
      <c r="M88" s="70">
        <f>_xlfn.IFNA(VLOOKUP(CONCATENATE($M$5,$B88,$C88),'SER1'!$A$6:$M$163,13,FALSE),0)</f>
        <v>0</v>
      </c>
      <c r="N88" s="70"/>
      <c r="O88" s="70"/>
      <c r="P88" s="70"/>
      <c r="Q88" s="70"/>
      <c r="R88" s="70"/>
      <c r="S88" s="70"/>
      <c r="T88" s="202"/>
      <c r="U88" s="202"/>
      <c r="V88" s="202"/>
      <c r="W88" s="60"/>
    </row>
    <row r="89" spans="1:23" x14ac:dyDescent="0.25">
      <c r="A89" s="394"/>
      <c r="B89" s="66"/>
      <c r="C89" s="71"/>
      <c r="D89" s="71"/>
      <c r="E89" s="71"/>
      <c r="F89" s="72"/>
      <c r="G89" s="73"/>
      <c r="H89" s="68">
        <f t="shared" si="6"/>
        <v>0</v>
      </c>
      <c r="I89" s="69">
        <f t="shared" si="7"/>
        <v>0</v>
      </c>
      <c r="J89" s="200">
        <f t="shared" si="8"/>
        <v>15</v>
      </c>
      <c r="K89" s="151">
        <f>_xlfn.IFNA(VLOOKUP(CONCATENATE($K$5,$B89,$C89),'BAL1'!$A$6:$M$250,13,FALSE),0)</f>
        <v>0</v>
      </c>
      <c r="L89" s="70">
        <f>_xlfn.IFNA(VLOOKUP(CONCATENATE(LF$5,$B89,$C89),'PM1'!$A$6:$M$250,13,FALSE),0)</f>
        <v>0</v>
      </c>
      <c r="M89" s="70">
        <f>_xlfn.IFNA(VLOOKUP(CONCATENATE($M$5,$B89,$C89),'SER1'!$A$6:$M$163,13,FALSE),0)</f>
        <v>0</v>
      </c>
      <c r="N89" s="70"/>
      <c r="O89" s="70"/>
      <c r="P89" s="70"/>
      <c r="Q89" s="70"/>
      <c r="R89" s="70"/>
      <c r="S89" s="70"/>
      <c r="T89" s="202"/>
      <c r="U89" s="202"/>
      <c r="V89" s="202"/>
      <c r="W89" s="60"/>
    </row>
    <row r="90" spans="1:23" x14ac:dyDescent="0.25">
      <c r="A90" s="394"/>
      <c r="B90" s="66"/>
      <c r="C90" s="71"/>
      <c r="D90" s="71"/>
      <c r="E90" s="71"/>
      <c r="F90" s="72"/>
      <c r="G90" s="73"/>
      <c r="H90" s="68">
        <f t="shared" si="6"/>
        <v>0</v>
      </c>
      <c r="I90" s="69">
        <f t="shared" si="7"/>
        <v>0</v>
      </c>
      <c r="J90" s="200">
        <f t="shared" si="8"/>
        <v>15</v>
      </c>
      <c r="K90" s="151">
        <f>_xlfn.IFNA(VLOOKUP(CONCATENATE($K$5,$B90,$C90),'BAL1'!$A$6:$M$250,13,FALSE),0)</f>
        <v>0</v>
      </c>
      <c r="L90" s="70">
        <f>_xlfn.IFNA(VLOOKUP(CONCATENATE(LF$5,$B90,$C90),'PM1'!$A$6:$M$250,13,FALSE),0)</f>
        <v>0</v>
      </c>
      <c r="M90" s="70">
        <f>_xlfn.IFNA(VLOOKUP(CONCATENATE($M$5,$B90,$C90),'SER1'!$A$6:$M$163,13,FALSE),0)</f>
        <v>0</v>
      </c>
      <c r="N90" s="70"/>
      <c r="O90" s="70"/>
      <c r="P90" s="70"/>
      <c r="Q90" s="70"/>
      <c r="R90" s="70"/>
      <c r="S90" s="70"/>
      <c r="T90" s="202"/>
      <c r="U90" s="202"/>
      <c r="V90" s="202"/>
      <c r="W90" s="60"/>
    </row>
    <row r="91" spans="1:23" x14ac:dyDescent="0.25">
      <c r="A91" s="394"/>
      <c r="B91" s="66"/>
      <c r="C91" s="71"/>
      <c r="D91" s="71"/>
      <c r="E91" s="71"/>
      <c r="F91" s="72"/>
      <c r="G91" s="73"/>
      <c r="H91" s="68">
        <f t="shared" si="6"/>
        <v>0</v>
      </c>
      <c r="I91" s="69">
        <f t="shared" si="7"/>
        <v>0</v>
      </c>
      <c r="J91" s="200">
        <f t="shared" si="8"/>
        <v>15</v>
      </c>
      <c r="K91" s="151">
        <f>_xlfn.IFNA(VLOOKUP(CONCATENATE($K$5,$B91,$C91),'BAL1'!$A$6:$M$250,13,FALSE),0)</f>
        <v>0</v>
      </c>
      <c r="L91" s="70">
        <f>_xlfn.IFNA(VLOOKUP(CONCATENATE(LF$5,$B91,$C91),'PM1'!$A$6:$M$250,13,FALSE),0)</f>
        <v>0</v>
      </c>
      <c r="M91" s="70">
        <f>_xlfn.IFNA(VLOOKUP(CONCATENATE($M$5,$B91,$C91),'SER1'!$A$6:$M$163,13,FALSE),0)</f>
        <v>0</v>
      </c>
      <c r="N91" s="70"/>
      <c r="O91" s="70"/>
      <c r="P91" s="70"/>
      <c r="Q91" s="70"/>
      <c r="R91" s="70"/>
      <c r="S91" s="70"/>
      <c r="T91" s="202"/>
      <c r="U91" s="202"/>
      <c r="V91" s="202"/>
      <c r="W91" s="60"/>
    </row>
    <row r="92" spans="1:23" x14ac:dyDescent="0.25">
      <c r="A92" s="394"/>
      <c r="B92" s="66"/>
      <c r="C92" s="71"/>
      <c r="D92" s="71"/>
      <c r="E92" s="71"/>
      <c r="F92" s="72"/>
      <c r="G92" s="73"/>
      <c r="H92" s="68">
        <f t="shared" si="6"/>
        <v>0</v>
      </c>
      <c r="I92" s="69">
        <f t="shared" si="7"/>
        <v>0</v>
      </c>
      <c r="J92" s="200">
        <f t="shared" si="8"/>
        <v>15</v>
      </c>
      <c r="K92" s="151"/>
      <c r="L92" s="70">
        <f>_xlfn.IFNA(VLOOKUP(CONCATENATE(LF$5,$B92,$C92),'PM1'!$A$6:$M$250,13,FALSE),0)</f>
        <v>0</v>
      </c>
      <c r="M92" s="70">
        <f>_xlfn.IFNA(VLOOKUP(CONCATENATE($M$5,$B92,$C92),'SER1'!$A$6:$M$163,13,FALSE),0)</f>
        <v>0</v>
      </c>
      <c r="N92" s="70"/>
      <c r="O92" s="70"/>
      <c r="P92" s="70"/>
      <c r="Q92" s="70"/>
      <c r="R92" s="70"/>
      <c r="S92" s="70"/>
      <c r="T92" s="202"/>
      <c r="U92" s="202"/>
      <c r="V92" s="202"/>
      <c r="W92" s="60"/>
    </row>
    <row r="93" spans="1:23" x14ac:dyDescent="0.25">
      <c r="A93" s="394"/>
      <c r="B93" s="66"/>
      <c r="C93" s="71"/>
      <c r="D93" s="71"/>
      <c r="E93" s="71"/>
      <c r="F93" s="72"/>
      <c r="G93" s="73"/>
      <c r="H93" s="68">
        <f t="shared" si="6"/>
        <v>0</v>
      </c>
      <c r="I93" s="69">
        <f t="shared" si="7"/>
        <v>0</v>
      </c>
      <c r="J93" s="200">
        <f t="shared" si="8"/>
        <v>15</v>
      </c>
      <c r="K93" s="151"/>
      <c r="L93" s="70">
        <f>_xlfn.IFNA(VLOOKUP(CONCATENATE(LF$5,$B93,$C93),'PM1'!$A$6:$M$250,13,FALSE),0)</f>
        <v>0</v>
      </c>
      <c r="M93" s="70">
        <f>_xlfn.IFNA(VLOOKUP(CONCATENATE($M$5,$B93,$C93),'SER1'!$A$6:$M$163,13,FALSE),0)</f>
        <v>0</v>
      </c>
      <c r="N93" s="70"/>
      <c r="O93" s="70"/>
      <c r="P93" s="70"/>
      <c r="Q93" s="70"/>
      <c r="R93" s="70"/>
      <c r="S93" s="70"/>
      <c r="T93" s="202"/>
      <c r="U93" s="202"/>
      <c r="V93" s="202"/>
      <c r="W93" s="60"/>
    </row>
    <row r="94" spans="1:23" x14ac:dyDescent="0.25">
      <c r="A94" s="394"/>
      <c r="B94" s="66"/>
      <c r="C94" s="71"/>
      <c r="D94" s="71"/>
      <c r="E94" s="71"/>
      <c r="F94" s="72"/>
      <c r="G94" s="73"/>
      <c r="H94" s="68">
        <f t="shared" si="6"/>
        <v>0</v>
      </c>
      <c r="I94" s="69">
        <f t="shared" si="7"/>
        <v>0</v>
      </c>
      <c r="J94" s="200">
        <f t="shared" si="8"/>
        <v>15</v>
      </c>
      <c r="K94" s="151"/>
      <c r="L94" s="70">
        <f>_xlfn.IFNA(VLOOKUP(CONCATENATE(LF$5,$B94,$C94),'PM1'!$A$6:$M$250,13,FALSE),0)</f>
        <v>0</v>
      </c>
      <c r="M94" s="70">
        <f>_xlfn.IFNA(VLOOKUP(CONCATENATE($M$5,$B94,$C94),'SER1'!$A$6:$M$163,13,FALSE),0)</f>
        <v>0</v>
      </c>
      <c r="N94" s="70"/>
      <c r="O94" s="70"/>
      <c r="P94" s="70"/>
      <c r="Q94" s="70"/>
      <c r="R94" s="70"/>
      <c r="S94" s="70"/>
      <c r="T94" s="202"/>
      <c r="U94" s="202"/>
      <c r="V94" s="202"/>
      <c r="W94" s="60"/>
    </row>
    <row r="95" spans="1:23" x14ac:dyDescent="0.25">
      <c r="A95" s="394"/>
      <c r="B95" s="66"/>
      <c r="C95" s="71"/>
      <c r="D95" s="71"/>
      <c r="E95" s="71"/>
      <c r="F95" s="72"/>
      <c r="G95" s="73"/>
      <c r="H95" s="68">
        <f t="shared" si="6"/>
        <v>0</v>
      </c>
      <c r="I95" s="69">
        <f t="shared" si="7"/>
        <v>0</v>
      </c>
      <c r="J95" s="200">
        <f t="shared" si="8"/>
        <v>15</v>
      </c>
      <c r="K95" s="151"/>
      <c r="L95" s="70">
        <f>_xlfn.IFNA(VLOOKUP(CONCATENATE(LF$5,$B95,$C95),'PM1'!$A$6:$M$250,13,FALSE),0)</f>
        <v>0</v>
      </c>
      <c r="M95" s="70">
        <f>_xlfn.IFNA(VLOOKUP(CONCATENATE($M$5,$B95,$C95),'SER1'!$A$6:$M$163,13,FALSE),0)</f>
        <v>0</v>
      </c>
      <c r="N95" s="70"/>
      <c r="O95" s="70"/>
      <c r="P95" s="70"/>
      <c r="Q95" s="70"/>
      <c r="R95" s="70"/>
      <c r="S95" s="70"/>
      <c r="T95" s="202"/>
      <c r="U95" s="202"/>
      <c r="V95" s="202"/>
      <c r="W95" s="60"/>
    </row>
    <row r="96" spans="1:23" x14ac:dyDescent="0.25">
      <c r="A96" s="394"/>
      <c r="B96" s="66"/>
      <c r="C96" s="71"/>
      <c r="D96" s="71"/>
      <c r="E96" s="71"/>
      <c r="F96" s="72"/>
      <c r="G96" s="73"/>
      <c r="H96" s="68">
        <f t="shared" si="6"/>
        <v>0</v>
      </c>
      <c r="I96" s="69">
        <f t="shared" si="7"/>
        <v>0</v>
      </c>
      <c r="J96" s="200">
        <f t="shared" si="8"/>
        <v>15</v>
      </c>
      <c r="K96" s="151"/>
      <c r="L96" s="70">
        <f>_xlfn.IFNA(VLOOKUP(CONCATENATE(LF$5,$B96,$C96),'PM1'!$A$6:$M$250,13,FALSE),0)</f>
        <v>0</v>
      </c>
      <c r="M96" s="70">
        <f>_xlfn.IFNA(VLOOKUP(CONCATENATE($M$5,$B96,$C96),'SER1'!$A$6:$M$163,13,FALSE),0)</f>
        <v>0</v>
      </c>
      <c r="N96" s="70"/>
      <c r="O96" s="70"/>
      <c r="P96" s="70"/>
      <c r="Q96" s="70"/>
      <c r="R96" s="70"/>
      <c r="S96" s="70"/>
      <c r="T96" s="202"/>
      <c r="U96" s="202"/>
      <c r="V96" s="202"/>
      <c r="W96" s="60"/>
    </row>
    <row r="97" spans="1:23" x14ac:dyDescent="0.25">
      <c r="A97" s="394"/>
      <c r="B97" s="66"/>
      <c r="C97" s="71"/>
      <c r="D97" s="71"/>
      <c r="E97" s="71"/>
      <c r="F97" s="72"/>
      <c r="G97" s="73"/>
      <c r="H97" s="68">
        <f t="shared" si="6"/>
        <v>0</v>
      </c>
      <c r="I97" s="69">
        <f t="shared" si="7"/>
        <v>0</v>
      </c>
      <c r="J97" s="200">
        <f t="shared" si="8"/>
        <v>15</v>
      </c>
      <c r="K97" s="151"/>
      <c r="L97" s="70">
        <f>_xlfn.IFNA(VLOOKUP(CONCATENATE(LF$5,$B97,$C97),'PM1'!$A$6:$M$250,13,FALSE),0)</f>
        <v>0</v>
      </c>
      <c r="M97" s="70">
        <f>_xlfn.IFNA(VLOOKUP(CONCATENATE($M$5,$B97,$C97),'SER1'!$A$6:$M$163,13,FALSE),0)</f>
        <v>0</v>
      </c>
      <c r="N97" s="70"/>
      <c r="O97" s="70"/>
      <c r="P97" s="70"/>
      <c r="Q97" s="70"/>
      <c r="R97" s="70"/>
      <c r="S97" s="70"/>
      <c r="T97" s="202"/>
      <c r="U97" s="202"/>
      <c r="V97" s="202"/>
      <c r="W97" s="60"/>
    </row>
    <row r="98" spans="1:23" x14ac:dyDescent="0.25">
      <c r="A98" s="394"/>
      <c r="B98" s="66"/>
      <c r="C98" s="71"/>
      <c r="D98" s="71"/>
      <c r="E98" s="71"/>
      <c r="F98" s="72"/>
      <c r="G98" s="73"/>
      <c r="H98" s="68">
        <f t="shared" si="6"/>
        <v>0</v>
      </c>
      <c r="I98" s="69">
        <f t="shared" si="7"/>
        <v>0</v>
      </c>
      <c r="J98" s="200">
        <f t="shared" si="8"/>
        <v>15</v>
      </c>
      <c r="K98" s="151"/>
      <c r="L98" s="70">
        <f>_xlfn.IFNA(VLOOKUP(CONCATENATE(LF$5,$B98,$C98),'PM1'!$A$6:$M$250,13,FALSE),0)</f>
        <v>0</v>
      </c>
      <c r="M98" s="70">
        <f>_xlfn.IFNA(VLOOKUP(CONCATENATE($M$5,$B98,$C98),'SER1'!$A$6:$M$163,13,FALSE),0)</f>
        <v>0</v>
      </c>
      <c r="N98" s="70"/>
      <c r="O98" s="70"/>
      <c r="P98" s="70"/>
      <c r="Q98" s="70"/>
      <c r="R98" s="70"/>
      <c r="S98" s="70"/>
      <c r="T98" s="202"/>
      <c r="U98" s="202"/>
      <c r="V98" s="202"/>
      <c r="W98" s="60"/>
    </row>
    <row r="99" spans="1:23" x14ac:dyDescent="0.25">
      <c r="A99" s="394"/>
      <c r="B99" s="66"/>
      <c r="C99" s="71"/>
      <c r="D99" s="71"/>
      <c r="E99" s="71"/>
      <c r="F99" s="72"/>
      <c r="G99" s="73"/>
      <c r="H99" s="68">
        <f t="shared" si="6"/>
        <v>0</v>
      </c>
      <c r="I99" s="69"/>
      <c r="J99" s="200"/>
      <c r="K99" s="151"/>
      <c r="L99" s="70"/>
      <c r="M99" s="70"/>
      <c r="N99" s="70"/>
      <c r="O99" s="70"/>
      <c r="P99" s="70"/>
      <c r="Q99" s="70"/>
      <c r="R99" s="70"/>
      <c r="S99" s="70"/>
      <c r="T99" s="202"/>
      <c r="U99" s="202"/>
      <c r="V99" s="202"/>
      <c r="W99" s="60"/>
    </row>
    <row r="100" spans="1:23" x14ac:dyDescent="0.25">
      <c r="A100" s="394"/>
      <c r="B100" s="66"/>
      <c r="C100" s="71"/>
      <c r="D100" s="71"/>
      <c r="E100" s="71"/>
      <c r="F100" s="72"/>
      <c r="G100" s="73"/>
      <c r="H100" s="68">
        <f t="shared" si="6"/>
        <v>0</v>
      </c>
      <c r="I100" s="69"/>
      <c r="J100" s="200"/>
      <c r="K100" s="151"/>
      <c r="L100" s="70"/>
      <c r="M100" s="70"/>
      <c r="N100" s="70"/>
      <c r="O100" s="70"/>
      <c r="P100" s="70"/>
      <c r="Q100" s="70"/>
      <c r="R100" s="70"/>
      <c r="S100" s="70"/>
      <c r="T100" s="202"/>
      <c r="U100" s="202"/>
      <c r="V100" s="202"/>
      <c r="W100" s="60"/>
    </row>
    <row r="101" spans="1:23" x14ac:dyDescent="0.25">
      <c r="A101" s="394"/>
      <c r="B101" s="66"/>
      <c r="C101" s="71"/>
      <c r="D101" s="71"/>
      <c r="E101" s="71"/>
      <c r="F101" s="72"/>
      <c r="G101" s="73"/>
      <c r="H101" s="68">
        <f t="shared" si="6"/>
        <v>0</v>
      </c>
      <c r="I101" s="69"/>
      <c r="J101" s="200"/>
      <c r="K101" s="151"/>
      <c r="L101" s="70"/>
      <c r="M101" s="70"/>
      <c r="N101" s="70"/>
      <c r="O101" s="70"/>
      <c r="P101" s="70"/>
      <c r="Q101" s="70"/>
      <c r="R101" s="70"/>
      <c r="S101" s="70"/>
      <c r="T101" s="202"/>
      <c r="U101" s="202"/>
      <c r="V101" s="202"/>
      <c r="W101" s="60"/>
    </row>
    <row r="102" spans="1:23" x14ac:dyDescent="0.25">
      <c r="A102" s="394"/>
      <c r="B102" s="66"/>
      <c r="C102" s="71"/>
      <c r="D102" s="71"/>
      <c r="E102" s="71"/>
      <c r="F102" s="72"/>
      <c r="G102" s="73"/>
      <c r="H102" s="68">
        <f t="shared" ref="H102:H110" si="9">COUNTIF(K102:W102,"&gt;0")</f>
        <v>0</v>
      </c>
      <c r="I102" s="69"/>
      <c r="J102" s="200"/>
      <c r="K102" s="151"/>
      <c r="L102" s="70"/>
      <c r="M102" s="70"/>
      <c r="N102" s="70"/>
      <c r="O102" s="70"/>
      <c r="P102" s="70"/>
      <c r="Q102" s="70"/>
      <c r="R102" s="70"/>
      <c r="S102" s="70"/>
      <c r="T102" s="202"/>
      <c r="U102" s="202"/>
      <c r="V102" s="202"/>
      <c r="W102" s="60"/>
    </row>
    <row r="103" spans="1:23" x14ac:dyDescent="0.25">
      <c r="A103" s="394"/>
      <c r="B103" s="66"/>
      <c r="C103" s="71"/>
      <c r="D103" s="71"/>
      <c r="E103" s="71"/>
      <c r="F103" s="72"/>
      <c r="G103" s="73"/>
      <c r="H103" s="68">
        <f t="shared" si="9"/>
        <v>0</v>
      </c>
      <c r="I103" s="69"/>
      <c r="J103" s="200"/>
      <c r="K103" s="151"/>
      <c r="L103" s="70"/>
      <c r="M103" s="70"/>
      <c r="N103" s="70"/>
      <c r="O103" s="70"/>
      <c r="P103" s="70"/>
      <c r="Q103" s="70"/>
      <c r="R103" s="70"/>
      <c r="S103" s="70"/>
      <c r="T103" s="202"/>
      <c r="U103" s="202"/>
      <c r="V103" s="202"/>
      <c r="W103" s="60"/>
    </row>
    <row r="104" spans="1:23" x14ac:dyDescent="0.25">
      <c r="A104" s="394"/>
      <c r="B104" s="236"/>
      <c r="C104" s="237"/>
      <c r="D104" s="237"/>
      <c r="E104" s="237"/>
      <c r="F104" s="238"/>
      <c r="G104" s="239"/>
      <c r="H104" s="68">
        <f t="shared" si="9"/>
        <v>0</v>
      </c>
      <c r="I104" s="69"/>
      <c r="J104" s="200"/>
      <c r="K104" s="151"/>
      <c r="L104" s="70"/>
      <c r="M104" s="70"/>
      <c r="N104" s="70"/>
      <c r="O104" s="70"/>
      <c r="P104" s="70"/>
      <c r="Q104" s="70"/>
      <c r="R104" s="70"/>
      <c r="S104" s="70"/>
      <c r="T104" s="202"/>
      <c r="U104" s="202"/>
      <c r="V104" s="202"/>
      <c r="W104" s="60"/>
    </row>
    <row r="105" spans="1:23" x14ac:dyDescent="0.25">
      <c r="A105" s="394"/>
      <c r="B105" s="236"/>
      <c r="C105" s="237"/>
      <c r="D105" s="237"/>
      <c r="E105" s="237"/>
      <c r="F105" s="238"/>
      <c r="G105" s="239"/>
      <c r="H105" s="68">
        <f t="shared" si="9"/>
        <v>0</v>
      </c>
      <c r="I105" s="69"/>
      <c r="J105" s="200"/>
      <c r="K105" s="151"/>
      <c r="L105" s="70"/>
      <c r="M105" s="70"/>
      <c r="N105" s="70"/>
      <c r="O105" s="70"/>
      <c r="P105" s="70"/>
      <c r="Q105" s="70"/>
      <c r="R105" s="70"/>
      <c r="S105" s="70"/>
      <c r="T105" s="202"/>
      <c r="U105" s="202"/>
      <c r="V105" s="202"/>
      <c r="W105" s="60"/>
    </row>
    <row r="106" spans="1:23" x14ac:dyDescent="0.25">
      <c r="A106" s="394"/>
      <c r="B106" s="236"/>
      <c r="C106" s="237"/>
      <c r="D106" s="237"/>
      <c r="E106" s="237"/>
      <c r="F106" s="238"/>
      <c r="G106" s="239"/>
      <c r="H106" s="68">
        <f t="shared" si="9"/>
        <v>0</v>
      </c>
      <c r="I106" s="69"/>
      <c r="J106" s="200"/>
      <c r="K106" s="151"/>
      <c r="L106" s="70"/>
      <c r="M106" s="70"/>
      <c r="N106" s="70"/>
      <c r="O106" s="70"/>
      <c r="P106" s="70"/>
      <c r="Q106" s="70"/>
      <c r="R106" s="70"/>
      <c r="S106" s="70"/>
      <c r="T106" s="202"/>
      <c r="U106" s="202"/>
      <c r="V106" s="202"/>
      <c r="W106" s="60"/>
    </row>
    <row r="107" spans="1:23" x14ac:dyDescent="0.25">
      <c r="A107" s="394"/>
      <c r="B107" s="236"/>
      <c r="C107" s="237"/>
      <c r="D107" s="237"/>
      <c r="E107" s="237"/>
      <c r="F107" s="238"/>
      <c r="G107" s="239"/>
      <c r="H107" s="68">
        <f t="shared" si="9"/>
        <v>0</v>
      </c>
      <c r="I107" s="69"/>
      <c r="J107" s="200"/>
      <c r="K107" s="151"/>
      <c r="L107" s="70"/>
      <c r="M107" s="70"/>
      <c r="N107" s="70"/>
      <c r="O107" s="70"/>
      <c r="P107" s="70"/>
      <c r="Q107" s="70"/>
      <c r="R107" s="70"/>
      <c r="S107" s="70"/>
      <c r="T107" s="202"/>
      <c r="U107" s="202"/>
      <c r="V107" s="202"/>
      <c r="W107" s="60"/>
    </row>
    <row r="108" spans="1:23" x14ac:dyDescent="0.25">
      <c r="A108" s="394"/>
      <c r="B108" s="236"/>
      <c r="C108" s="237"/>
      <c r="D108" s="237"/>
      <c r="E108" s="237"/>
      <c r="F108" s="238"/>
      <c r="G108" s="239"/>
      <c r="H108" s="68">
        <f t="shared" si="9"/>
        <v>0</v>
      </c>
      <c r="I108" s="69"/>
      <c r="J108" s="200"/>
      <c r="K108" s="151"/>
      <c r="L108" s="70"/>
      <c r="M108" s="70"/>
      <c r="N108" s="70"/>
      <c r="O108" s="70"/>
      <c r="P108" s="70"/>
      <c r="Q108" s="70"/>
      <c r="R108" s="70"/>
      <c r="S108" s="70"/>
      <c r="T108" s="202"/>
      <c r="U108" s="202"/>
      <c r="V108" s="202"/>
      <c r="W108" s="60"/>
    </row>
    <row r="109" spans="1:23" x14ac:dyDescent="0.25">
      <c r="A109" s="394"/>
      <c r="B109" s="236"/>
      <c r="C109" s="237"/>
      <c r="D109" s="237"/>
      <c r="E109" s="237"/>
      <c r="F109" s="238"/>
      <c r="G109" s="239"/>
      <c r="H109" s="68">
        <f t="shared" si="9"/>
        <v>0</v>
      </c>
      <c r="I109" s="69"/>
      <c r="J109" s="200"/>
      <c r="K109" s="151"/>
      <c r="L109" s="70"/>
      <c r="M109" s="70"/>
      <c r="N109" s="70"/>
      <c r="O109" s="70"/>
      <c r="P109" s="70"/>
      <c r="Q109" s="70"/>
      <c r="R109" s="70"/>
      <c r="S109" s="70"/>
      <c r="T109" s="202"/>
      <c r="U109" s="202"/>
      <c r="V109" s="202"/>
      <c r="W109" s="60"/>
    </row>
    <row r="110" spans="1:23" x14ac:dyDescent="0.25">
      <c r="A110" s="394"/>
      <c r="B110" s="236"/>
      <c r="C110" s="237"/>
      <c r="D110" s="237"/>
      <c r="E110" s="237"/>
      <c r="F110" s="238"/>
      <c r="G110" s="239"/>
      <c r="H110" s="68">
        <f t="shared" si="9"/>
        <v>0</v>
      </c>
      <c r="I110" s="69"/>
      <c r="J110" s="200"/>
      <c r="K110" s="151"/>
      <c r="L110" s="70"/>
      <c r="M110" s="70"/>
      <c r="N110" s="70"/>
      <c r="O110" s="70"/>
      <c r="P110" s="70"/>
      <c r="Q110" s="70"/>
      <c r="R110" s="70"/>
      <c r="S110" s="70"/>
      <c r="T110" s="202"/>
      <c r="U110" s="202"/>
      <c r="V110" s="202"/>
      <c r="W110" s="60"/>
    </row>
    <row r="111" spans="1:23" ht="15" customHeight="1" x14ac:dyDescent="0.25">
      <c r="A111" s="394"/>
      <c r="B111" s="236"/>
      <c r="C111" s="237"/>
      <c r="D111" s="237"/>
      <c r="E111" s="237"/>
      <c r="F111" s="238"/>
      <c r="G111" s="239"/>
      <c r="H111" s="240"/>
      <c r="I111" s="241"/>
      <c r="J111" s="242"/>
      <c r="K111" s="151"/>
      <c r="L111" s="70"/>
      <c r="M111" s="70"/>
      <c r="N111" s="70"/>
      <c r="O111" s="70"/>
      <c r="P111" s="70"/>
      <c r="Q111" s="70"/>
      <c r="R111" s="70"/>
      <c r="S111" s="70"/>
      <c r="T111" s="202"/>
      <c r="U111" s="202"/>
      <c r="V111" s="202"/>
      <c r="W111" s="60"/>
    </row>
    <row r="112" spans="1:23" ht="14.4" thickBot="1" x14ac:dyDescent="0.3">
      <c r="A112" s="394"/>
      <c r="B112" s="281"/>
      <c r="C112" s="74"/>
      <c r="D112" s="74"/>
      <c r="E112" s="74"/>
      <c r="F112" s="75"/>
      <c r="G112" s="76"/>
      <c r="H112" s="77"/>
      <c r="I112" s="78"/>
      <c r="J112" s="150"/>
      <c r="K112" s="151"/>
      <c r="L112" s="70"/>
      <c r="M112" s="70"/>
      <c r="N112" s="70"/>
      <c r="O112" s="70"/>
      <c r="P112" s="70"/>
      <c r="Q112" s="70"/>
      <c r="R112" s="70"/>
      <c r="S112" s="70"/>
      <c r="T112" s="202"/>
      <c r="U112" s="202"/>
      <c r="V112" s="202"/>
      <c r="W112" s="60"/>
    </row>
    <row r="113" spans="1:23" ht="15.6" x14ac:dyDescent="0.25">
      <c r="A113" s="394"/>
      <c r="B113" s="62"/>
      <c r="C113" s="62"/>
      <c r="D113" s="62"/>
      <c r="E113" s="62"/>
      <c r="F113" s="63"/>
      <c r="G113" s="63"/>
      <c r="H113" s="63"/>
      <c r="I113" s="64"/>
      <c r="J113" s="63"/>
      <c r="K113" s="65"/>
      <c r="L113" s="65"/>
      <c r="M113" s="65"/>
      <c r="N113" s="65"/>
      <c r="O113" s="65"/>
      <c r="P113" s="65"/>
      <c r="Q113" s="65"/>
      <c r="R113" s="65"/>
      <c r="S113" s="65"/>
      <c r="T113" s="63"/>
      <c r="U113" s="63"/>
      <c r="V113" s="63"/>
      <c r="W113" s="63"/>
    </row>
    <row r="114" spans="1:23" x14ac:dyDescent="0.25">
      <c r="B114" s="27"/>
    </row>
    <row r="115" spans="1:23" x14ac:dyDescent="0.25">
      <c r="B115" s="27" t="s">
        <v>96</v>
      </c>
    </row>
    <row r="116" spans="1:23" x14ac:dyDescent="0.25">
      <c r="B116" s="27"/>
    </row>
    <row r="117" spans="1:23" x14ac:dyDescent="0.25">
      <c r="B117" s="27"/>
    </row>
    <row r="118" spans="1:23" x14ac:dyDescent="0.25">
      <c r="B118" s="27"/>
    </row>
    <row r="119" spans="1:23" x14ac:dyDescent="0.25">
      <c r="B119" s="27"/>
    </row>
    <row r="120" spans="1:23" x14ac:dyDescent="0.25">
      <c r="B120" s="27"/>
    </row>
    <row r="121" spans="1:23" x14ac:dyDescent="0.25">
      <c r="B121" s="27"/>
    </row>
    <row r="122" spans="1:23" x14ac:dyDescent="0.25">
      <c r="B122" s="27"/>
    </row>
    <row r="123" spans="1:23" x14ac:dyDescent="0.25">
      <c r="B123" s="27"/>
    </row>
    <row r="124" spans="1:23" x14ac:dyDescent="0.25">
      <c r="B124" s="27"/>
    </row>
    <row r="125" spans="1:23" x14ac:dyDescent="0.25">
      <c r="B125" s="27"/>
    </row>
    <row r="126" spans="1:23" x14ac:dyDescent="0.25">
      <c r="B126" s="27"/>
    </row>
    <row r="127" spans="1:23" x14ac:dyDescent="0.25">
      <c r="B127" s="27"/>
    </row>
    <row r="128" spans="1:23" x14ac:dyDescent="0.25">
      <c r="B128" s="27"/>
    </row>
    <row r="129" spans="2:2" x14ac:dyDescent="0.25">
      <c r="B129" s="27"/>
    </row>
    <row r="130" spans="2:2" x14ac:dyDescent="0.25">
      <c r="B130" s="27"/>
    </row>
    <row r="131" spans="2:2" x14ac:dyDescent="0.25">
      <c r="B131" s="27"/>
    </row>
    <row r="132" spans="2:2" x14ac:dyDescent="0.25">
      <c r="B132" s="27"/>
    </row>
    <row r="133" spans="2:2" x14ac:dyDescent="0.25">
      <c r="B133" s="27"/>
    </row>
    <row r="134" spans="2:2" x14ac:dyDescent="0.25">
      <c r="B134" s="27"/>
    </row>
    <row r="135" spans="2:2" x14ac:dyDescent="0.25">
      <c r="B135" s="27"/>
    </row>
    <row r="136" spans="2:2" x14ac:dyDescent="0.25">
      <c r="B136" s="27"/>
    </row>
    <row r="137" spans="2:2" x14ac:dyDescent="0.25">
      <c r="B137" s="27"/>
    </row>
    <row r="138" spans="2:2" x14ac:dyDescent="0.25">
      <c r="B138" s="27"/>
    </row>
    <row r="139" spans="2:2" x14ac:dyDescent="0.25">
      <c r="B139" s="27"/>
    </row>
    <row r="140" spans="2:2" x14ac:dyDescent="0.25">
      <c r="B140" s="27"/>
    </row>
    <row r="141" spans="2:2" x14ac:dyDescent="0.25">
      <c r="B141" s="27"/>
    </row>
    <row r="142" spans="2:2" x14ac:dyDescent="0.25">
      <c r="B142" s="27"/>
    </row>
    <row r="143" spans="2:2" x14ac:dyDescent="0.25">
      <c r="B143" s="27"/>
    </row>
    <row r="144" spans="2:2" x14ac:dyDescent="0.25">
      <c r="B144" s="27"/>
    </row>
    <row r="145" spans="2:2" x14ac:dyDescent="0.25">
      <c r="B145" s="27"/>
    </row>
    <row r="146" spans="2:2" x14ac:dyDescent="0.25">
      <c r="B146" s="27"/>
    </row>
    <row r="147" spans="2:2" x14ac:dyDescent="0.25">
      <c r="B147" s="27"/>
    </row>
    <row r="148" spans="2:2" x14ac:dyDescent="0.25">
      <c r="B148" s="27"/>
    </row>
    <row r="149" spans="2:2" x14ac:dyDescent="0.25">
      <c r="B149" s="27"/>
    </row>
    <row r="150" spans="2:2" x14ac:dyDescent="0.25">
      <c r="B150" s="27"/>
    </row>
    <row r="151" spans="2:2" x14ac:dyDescent="0.25">
      <c r="B151" s="27"/>
    </row>
    <row r="152" spans="2:2" x14ac:dyDescent="0.25">
      <c r="B152" s="27"/>
    </row>
    <row r="153" spans="2:2" x14ac:dyDescent="0.25">
      <c r="B153" s="27"/>
    </row>
    <row r="154" spans="2:2" x14ac:dyDescent="0.25">
      <c r="B154" s="27"/>
    </row>
    <row r="155" spans="2:2" x14ac:dyDescent="0.25">
      <c r="B155" s="27"/>
    </row>
    <row r="156" spans="2:2" x14ac:dyDescent="0.25">
      <c r="B156" s="27"/>
    </row>
    <row r="157" spans="2:2" x14ac:dyDescent="0.25">
      <c r="B157" s="27"/>
    </row>
    <row r="158" spans="2:2" x14ac:dyDescent="0.25">
      <c r="B158" s="27"/>
    </row>
    <row r="159" spans="2:2" x14ac:dyDescent="0.25">
      <c r="B159" s="27"/>
    </row>
    <row r="160" spans="2:2" x14ac:dyDescent="0.25">
      <c r="B160" s="27"/>
    </row>
    <row r="161" spans="2:2" x14ac:dyDescent="0.25">
      <c r="B161" s="27"/>
    </row>
    <row r="162" spans="2:2" x14ac:dyDescent="0.25">
      <c r="B162" s="27"/>
    </row>
    <row r="163" spans="2:2" x14ac:dyDescent="0.25">
      <c r="B163" s="27"/>
    </row>
    <row r="164" spans="2:2" x14ac:dyDescent="0.25">
      <c r="B164" s="27"/>
    </row>
    <row r="165" spans="2:2" x14ac:dyDescent="0.25">
      <c r="B165" s="27"/>
    </row>
    <row r="166" spans="2:2" x14ac:dyDescent="0.25">
      <c r="B166" s="27"/>
    </row>
    <row r="167" spans="2:2" x14ac:dyDescent="0.25">
      <c r="B167" s="27"/>
    </row>
    <row r="168" spans="2:2" x14ac:dyDescent="0.25">
      <c r="B168" s="27"/>
    </row>
    <row r="169" spans="2:2" x14ac:dyDescent="0.25">
      <c r="B169" s="27"/>
    </row>
    <row r="170" spans="2:2" x14ac:dyDescent="0.25">
      <c r="B170" s="27"/>
    </row>
    <row r="171" spans="2:2" x14ac:dyDescent="0.25">
      <c r="B171" s="27"/>
    </row>
    <row r="172" spans="2:2" x14ac:dyDescent="0.25">
      <c r="B172" s="27"/>
    </row>
    <row r="173" spans="2:2" x14ac:dyDescent="0.25">
      <c r="B173" s="27"/>
    </row>
    <row r="174" spans="2:2" x14ac:dyDescent="0.25">
      <c r="B174" s="27"/>
    </row>
    <row r="175" spans="2:2" x14ac:dyDescent="0.25">
      <c r="B175" s="27"/>
    </row>
    <row r="176" spans="2:2" x14ac:dyDescent="0.25">
      <c r="B176" s="27"/>
    </row>
  </sheetData>
  <sortState xmlns:xlrd2="http://schemas.microsoft.com/office/spreadsheetml/2017/richdata2" ref="B7:S72">
    <sortCondition descending="1" ref="I7:I72"/>
    <sortCondition ref="J7:J72"/>
  </sortState>
  <mergeCells count="43">
    <mergeCell ref="L3:L4"/>
    <mergeCell ref="S3:S4"/>
    <mergeCell ref="R3:R4"/>
    <mergeCell ref="S1:S2"/>
    <mergeCell ref="O1:O2"/>
    <mergeCell ref="Q1:Q2"/>
    <mergeCell ref="R1:R2"/>
    <mergeCell ref="M1:M2"/>
    <mergeCell ref="L1:L2"/>
    <mergeCell ref="Q3:Q4"/>
    <mergeCell ref="N1:N2"/>
    <mergeCell ref="N3:N4"/>
    <mergeCell ref="P1:P2"/>
    <mergeCell ref="P3:P4"/>
    <mergeCell ref="T3:T4"/>
    <mergeCell ref="V3:V4"/>
    <mergeCell ref="T1:T2"/>
    <mergeCell ref="U1:U2"/>
    <mergeCell ref="U3:U4"/>
    <mergeCell ref="V1:V2"/>
    <mergeCell ref="A1:A113"/>
    <mergeCell ref="H3:H4"/>
    <mergeCell ref="I3:I4"/>
    <mergeCell ref="M3:M4"/>
    <mergeCell ref="O3:O4"/>
    <mergeCell ref="G1:G2"/>
    <mergeCell ref="B3:B4"/>
    <mergeCell ref="C3:C4"/>
    <mergeCell ref="E3:E4"/>
    <mergeCell ref="F3:F4"/>
    <mergeCell ref="G3:G4"/>
    <mergeCell ref="B1:B2"/>
    <mergeCell ref="H1:H2"/>
    <mergeCell ref="C1:C2"/>
    <mergeCell ref="E1:E2"/>
    <mergeCell ref="F1:F2"/>
    <mergeCell ref="D1:D2"/>
    <mergeCell ref="D3:D4"/>
    <mergeCell ref="K1:K2"/>
    <mergeCell ref="J3:J4"/>
    <mergeCell ref="I1:I2"/>
    <mergeCell ref="J1:J2"/>
    <mergeCell ref="K3:K4"/>
  </mergeCells>
  <phoneticPr fontId="14" type="noConversion"/>
  <conditionalFormatting sqref="C19:D25">
    <cfRule type="duplicateValues" dxfId="48" priority="378"/>
  </conditionalFormatting>
  <conditionalFormatting sqref="C23:D32">
    <cfRule type="duplicateValues" dxfId="47" priority="380"/>
  </conditionalFormatting>
  <conditionalFormatting sqref="C30:D35 C5:D19 C38:D46">
    <cfRule type="duplicateValues" dxfId="46" priority="382"/>
  </conditionalFormatting>
  <conditionalFormatting sqref="C32:D40">
    <cfRule type="duplicateValues" dxfId="45" priority="388"/>
  </conditionalFormatting>
  <conditionalFormatting sqref="C37:D37">
    <cfRule type="duplicateValues" dxfId="44" priority="390"/>
  </conditionalFormatting>
  <conditionalFormatting sqref="C38:D38">
    <cfRule type="duplicateValues" dxfId="43" priority="392"/>
  </conditionalFormatting>
  <conditionalFormatting sqref="C39:D39">
    <cfRule type="duplicateValues" dxfId="42" priority="394"/>
  </conditionalFormatting>
  <conditionalFormatting sqref="C45:D71">
    <cfRule type="duplicateValues" dxfId="41" priority="396"/>
  </conditionalFormatting>
  <conditionalFormatting sqref="C62:D71">
    <cfRule type="duplicateValues" dxfId="40" priority="398"/>
  </conditionalFormatting>
  <conditionalFormatting sqref="C72:D72">
    <cfRule type="duplicateValues" dxfId="39" priority="400"/>
  </conditionalFormatting>
  <conditionalFormatting sqref="C72:D111">
    <cfRule type="duplicateValues" dxfId="38" priority="402"/>
  </conditionalFormatting>
  <conditionalFormatting sqref="C73:D111">
    <cfRule type="duplicateValues" dxfId="37" priority="404"/>
  </conditionalFormatting>
  <conditionalFormatting sqref="C114:D1048576 D3 D1 C1:C4 C5:D71">
    <cfRule type="duplicateValues" dxfId="36" priority="414"/>
  </conditionalFormatting>
  <conditionalFormatting sqref="C114:D1048576 D3 D1 C1:C4">
    <cfRule type="duplicateValues" dxfId="35" priority="406"/>
  </conditionalFormatting>
  <conditionalFormatting sqref="D3 D1 C1:C4 C5:D1048576">
    <cfRule type="duplicateValues" dxfId="34" priority="370"/>
  </conditionalFormatting>
  <conditionalFormatting sqref="K6:S112">
    <cfRule type="cellIs" dxfId="33" priority="28" operator="lessThan">
      <formula>1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11096-29C7-47C2-A464-8881401FB3A7}">
  <sheetPr codeName="Sheet13">
    <tabColor rgb="FF00B0F0"/>
    <pageSetUpPr fitToPage="1"/>
  </sheetPr>
  <dimension ref="A1:AE160"/>
  <sheetViews>
    <sheetView topLeftCell="A16" zoomScale="90" zoomScaleNormal="90" zoomScaleSheetLayoutView="72" workbookViewId="0">
      <selection activeCell="B40" sqref="B40:E40"/>
    </sheetView>
  </sheetViews>
  <sheetFormatPr defaultColWidth="14.44140625" defaultRowHeight="13.8" x14ac:dyDescent="0.25"/>
  <cols>
    <col min="1" max="1" width="3.6640625" style="4" bestFit="1" customWidth="1"/>
    <col min="2" max="2" width="24" style="5" bestFit="1" customWidth="1"/>
    <col min="3" max="3" width="24.44140625" style="5" bestFit="1" customWidth="1"/>
    <col min="4" max="4" width="15.44140625" style="5" customWidth="1"/>
    <col min="5" max="5" width="40.6640625" style="5" bestFit="1" customWidth="1"/>
    <col min="6" max="6" width="13.5546875" style="4" bestFit="1" customWidth="1"/>
    <col min="7" max="7" width="4.44140625" style="4" bestFit="1" customWidth="1"/>
    <col min="8" max="8" width="6.5546875" style="4" bestFit="1" customWidth="1"/>
    <col min="9" max="9" width="6.44140625" style="6" bestFit="1" customWidth="1"/>
    <col min="10" max="10" width="7.88671875" style="2" bestFit="1" customWidth="1"/>
    <col min="11" max="12" width="10.33203125" style="2" bestFit="1" customWidth="1"/>
    <col min="13" max="14" width="10.5546875" style="2" bestFit="1" customWidth="1"/>
    <col min="15" max="15" width="10" style="2" bestFit="1" customWidth="1"/>
    <col min="16" max="16" width="10" style="2" customWidth="1"/>
    <col min="17" max="17" width="12.5546875" style="2" bestFit="1" customWidth="1"/>
    <col min="18" max="18" width="12.5546875" style="2" customWidth="1"/>
    <col min="19" max="19" width="10.109375" style="2" bestFit="1" customWidth="1"/>
    <col min="20" max="20" width="10.109375" style="2" customWidth="1"/>
    <col min="21" max="24" width="9.88671875" style="2" bestFit="1" customWidth="1"/>
    <col min="25" max="25" width="10.109375" style="2" bestFit="1" customWidth="1"/>
    <col min="26" max="26" width="8.6640625" style="2" bestFit="1" customWidth="1"/>
    <col min="27" max="28" width="9.5546875" style="2" bestFit="1" customWidth="1"/>
    <col min="29" max="29" width="9.44140625" style="2" bestFit="1" customWidth="1"/>
    <col min="30" max="30" width="7.88671875" style="2" bestFit="1" customWidth="1"/>
    <col min="31" max="16384" width="14.44140625" style="4"/>
  </cols>
  <sheetData>
    <row r="1" spans="1:31" s="3" customFormat="1" ht="12.75" customHeight="1" x14ac:dyDescent="0.25">
      <c r="A1" s="398" t="s">
        <v>93</v>
      </c>
      <c r="B1" s="399" t="s">
        <v>77</v>
      </c>
      <c r="C1" s="399" t="s">
        <v>83</v>
      </c>
      <c r="D1" s="399" t="s">
        <v>124</v>
      </c>
      <c r="E1" s="399" t="s">
        <v>0</v>
      </c>
      <c r="F1" s="399" t="s">
        <v>1</v>
      </c>
      <c r="G1" s="403" t="s">
        <v>70</v>
      </c>
      <c r="H1" s="401" t="s">
        <v>68</v>
      </c>
      <c r="I1" s="405" t="s">
        <v>3</v>
      </c>
      <c r="J1" s="407" t="s">
        <v>21</v>
      </c>
      <c r="K1" s="409" t="s">
        <v>352</v>
      </c>
      <c r="L1" s="409" t="s">
        <v>352</v>
      </c>
      <c r="M1" s="408" t="s">
        <v>349</v>
      </c>
      <c r="N1" s="411" t="s">
        <v>349</v>
      </c>
      <c r="O1" s="408" t="s">
        <v>350</v>
      </c>
      <c r="P1" s="411" t="s">
        <v>350</v>
      </c>
      <c r="Q1" s="408" t="s">
        <v>351</v>
      </c>
      <c r="R1" s="411" t="s">
        <v>351</v>
      </c>
      <c r="S1" s="408" t="s">
        <v>353</v>
      </c>
      <c r="T1" s="408" t="s">
        <v>353</v>
      </c>
      <c r="U1" s="408" t="s">
        <v>354</v>
      </c>
      <c r="V1" s="408" t="s">
        <v>354</v>
      </c>
      <c r="W1" s="410" t="s">
        <v>100</v>
      </c>
      <c r="X1" s="410" t="s">
        <v>100</v>
      </c>
      <c r="Y1" s="412" t="s">
        <v>355</v>
      </c>
      <c r="Z1" s="413"/>
      <c r="AA1" s="408"/>
      <c r="AB1" s="408"/>
      <c r="AC1" s="408"/>
      <c r="AD1" s="278"/>
      <c r="AE1" s="233"/>
    </row>
    <row r="2" spans="1:31" s="3" customFormat="1" ht="12.75" customHeight="1" x14ac:dyDescent="0.25">
      <c r="A2" s="398"/>
      <c r="B2" s="400"/>
      <c r="C2" s="400"/>
      <c r="D2" s="400"/>
      <c r="E2" s="400"/>
      <c r="F2" s="400"/>
      <c r="G2" s="403"/>
      <c r="H2" s="402"/>
      <c r="I2" s="403"/>
      <c r="J2" s="406"/>
      <c r="K2" s="409"/>
      <c r="L2" s="409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10"/>
      <c r="X2" s="410"/>
      <c r="Y2" s="412"/>
      <c r="Z2" s="413"/>
      <c r="AA2" s="408"/>
      <c r="AB2" s="408"/>
      <c r="AC2" s="408"/>
      <c r="AD2" s="279"/>
      <c r="AE2" s="233"/>
    </row>
    <row r="3" spans="1:31" s="3" customFormat="1" ht="12.75" customHeight="1" x14ac:dyDescent="0.25">
      <c r="A3" s="398"/>
      <c r="B3" s="400" t="s">
        <v>4</v>
      </c>
      <c r="C3" s="400" t="s">
        <v>5</v>
      </c>
      <c r="D3" s="400" t="s">
        <v>126</v>
      </c>
      <c r="E3" s="400" t="s">
        <v>123</v>
      </c>
      <c r="F3" s="400" t="s">
        <v>6</v>
      </c>
      <c r="G3" s="404" t="s">
        <v>2</v>
      </c>
      <c r="H3" s="402" t="s">
        <v>69</v>
      </c>
      <c r="I3" s="403" t="s">
        <v>7</v>
      </c>
      <c r="J3" s="406" t="s">
        <v>20</v>
      </c>
      <c r="K3" s="409">
        <v>45361</v>
      </c>
      <c r="L3" s="409">
        <v>45362</v>
      </c>
      <c r="M3" s="408">
        <v>45424</v>
      </c>
      <c r="N3" s="408">
        <v>45424</v>
      </c>
      <c r="O3" s="408">
        <v>45466</v>
      </c>
      <c r="P3" s="408">
        <v>45466</v>
      </c>
      <c r="Q3" s="408">
        <v>45501</v>
      </c>
      <c r="R3" s="408">
        <v>45501</v>
      </c>
      <c r="S3" s="408">
        <v>45550</v>
      </c>
      <c r="T3" s="408">
        <v>45550</v>
      </c>
      <c r="U3" s="408">
        <v>45564</v>
      </c>
      <c r="V3" s="408">
        <v>45564</v>
      </c>
      <c r="W3" s="410">
        <v>45570</v>
      </c>
      <c r="X3" s="410">
        <v>45570</v>
      </c>
      <c r="Y3" s="412">
        <v>45599</v>
      </c>
      <c r="Z3" s="413"/>
      <c r="AA3" s="408"/>
      <c r="AB3" s="408"/>
      <c r="AC3" s="408"/>
      <c r="AD3" s="277"/>
      <c r="AE3" s="233"/>
    </row>
    <row r="4" spans="1:31" s="2" customFormat="1" ht="12.75" customHeight="1" x14ac:dyDescent="0.25">
      <c r="A4" s="398"/>
      <c r="B4" s="400" t="s">
        <v>4</v>
      </c>
      <c r="C4" s="400"/>
      <c r="D4" s="400"/>
      <c r="E4" s="400"/>
      <c r="F4" s="400"/>
      <c r="G4" s="404"/>
      <c r="H4" s="402"/>
      <c r="I4" s="403"/>
      <c r="J4" s="406"/>
      <c r="K4" s="409"/>
      <c r="L4" s="409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10"/>
      <c r="X4" s="410"/>
      <c r="Y4" s="412"/>
      <c r="Z4" s="413"/>
      <c r="AA4" s="408"/>
      <c r="AB4" s="408"/>
      <c r="AC4" s="408"/>
      <c r="AD4" s="277"/>
      <c r="AE4" s="234"/>
    </row>
    <row r="5" spans="1:31" s="2" customFormat="1" ht="16.2" thickBot="1" x14ac:dyDescent="0.3">
      <c r="A5" s="398"/>
      <c r="B5" s="335" t="s">
        <v>71</v>
      </c>
      <c r="C5" s="335" t="s">
        <v>72</v>
      </c>
      <c r="D5" s="335"/>
      <c r="E5" s="335"/>
      <c r="F5" s="335" t="s">
        <v>6</v>
      </c>
      <c r="G5" s="336" t="s">
        <v>2</v>
      </c>
      <c r="H5" s="52" t="s">
        <v>28</v>
      </c>
      <c r="I5" s="53" t="s">
        <v>7</v>
      </c>
      <c r="J5" s="54" t="s">
        <v>8</v>
      </c>
      <c r="K5" s="227" t="s">
        <v>86</v>
      </c>
      <c r="L5" s="228" t="s">
        <v>405</v>
      </c>
      <c r="M5" s="229" t="s">
        <v>86</v>
      </c>
      <c r="N5" s="229" t="s">
        <v>405</v>
      </c>
      <c r="O5" s="229" t="s">
        <v>86</v>
      </c>
      <c r="P5" s="229" t="s">
        <v>405</v>
      </c>
      <c r="Q5" s="229" t="s">
        <v>86</v>
      </c>
      <c r="R5" s="229" t="s">
        <v>405</v>
      </c>
      <c r="S5" s="229" t="s">
        <v>86</v>
      </c>
      <c r="T5" s="229" t="s">
        <v>405</v>
      </c>
      <c r="U5" s="229" t="s">
        <v>86</v>
      </c>
      <c r="V5" s="229" t="s">
        <v>405</v>
      </c>
      <c r="W5" s="229" t="s">
        <v>86</v>
      </c>
      <c r="X5" s="229" t="s">
        <v>405</v>
      </c>
      <c r="Y5" s="229" t="s">
        <v>86</v>
      </c>
      <c r="Z5" s="229" t="s">
        <v>405</v>
      </c>
      <c r="AA5" s="229" t="s">
        <v>86</v>
      </c>
      <c r="AB5" s="229" t="s">
        <v>86</v>
      </c>
      <c r="AC5" s="229" t="s">
        <v>86</v>
      </c>
      <c r="AD5" s="230"/>
      <c r="AE5" s="234"/>
    </row>
    <row r="6" spans="1:31" s="3" customFormat="1" x14ac:dyDescent="0.25">
      <c r="A6" s="398"/>
      <c r="B6" s="201" t="s">
        <v>128</v>
      </c>
      <c r="C6" s="38" t="s">
        <v>129</v>
      </c>
      <c r="D6" s="38"/>
      <c r="E6" s="38" t="s">
        <v>130</v>
      </c>
      <c r="F6" s="39">
        <v>45366</v>
      </c>
      <c r="G6" s="51">
        <v>11</v>
      </c>
      <c r="H6" s="40">
        <f t="shared" ref="H6:H37" si="0">COUNTIF(K6:AC6,"&gt;0")</f>
        <v>4</v>
      </c>
      <c r="I6" s="41">
        <f t="shared" ref="I6:I37" si="1">SUM(K6:AC6)</f>
        <v>31</v>
      </c>
      <c r="J6" s="49">
        <f t="shared" ref="J6:J37" si="2">RANK(I6,$I$6:$I$80)</f>
        <v>2</v>
      </c>
      <c r="K6" s="225">
        <f>_xlfn.IFNA(VLOOKUP(CONCATENATE($K$5,$B6,$C6),MOR!$A$6:$M$250,13,FALSE),0)</f>
        <v>0</v>
      </c>
      <c r="L6" s="225">
        <f>_xlfn.IFNA(VLOOKUP(CONCATENATE($L$5,$B6,$C6),MOR!$A$6:$M$250,13,FALSE),0)</f>
        <v>0</v>
      </c>
      <c r="M6" s="226">
        <f>_xlfn.IFNA(VLOOKUP(CONCATENATE($M$5,$B6,$C6),'PM1'!$A$6:$M$250,13,FALSE),0)</f>
        <v>5</v>
      </c>
      <c r="N6" s="226">
        <f>_xlfn.IFNA(VLOOKUP(CONCATENATE($N$5,$B6,$C6),'PM1'!$A$6:$M$250,13,FALSE),0)</f>
        <v>0</v>
      </c>
      <c r="O6" s="226">
        <f>_xlfn.IFNA(VLOOKUP(CONCATENATE($O$5,$B6,$C6),'BAL1'!$A$6:$M$250,13,FALSE),0)</f>
        <v>0</v>
      </c>
      <c r="P6" s="226">
        <f>_xlfn.IFNA(VLOOKUP(CONCATENATE($P$5,$B6,$C6),'BAL1'!$A$6:$M$250,13,FALSE),0)</f>
        <v>0</v>
      </c>
      <c r="Q6" s="226">
        <f>_xlfn.IFNA(VLOOKUP(CONCATENATE($Q$5,$B6,$C6),'PM2'!$A$6:$M$250,13,FALSE),0)</f>
        <v>7</v>
      </c>
      <c r="R6" s="226">
        <f>_xlfn.IFNA(VLOOKUP(CONCATENATE($R$5,$B6,$C6),'PM2'!$A$6:$M$250,13,FALSE),0)</f>
        <v>0</v>
      </c>
      <c r="S6" s="226">
        <f>_xlfn.IFNA(VLOOKUP(CONCATENATE($S$5,$B6,$C6),'PM3'!$A$6:$M$250,13,FALSE),0)</f>
        <v>7</v>
      </c>
      <c r="T6" s="226">
        <f>_xlfn.IFNA(VLOOKUP(CONCATENATE($T$5,$B6,$C6),'PM3'!$A$6:$M$250,13,FALSE),0)</f>
        <v>0</v>
      </c>
      <c r="U6" s="226">
        <f>_xlfn.IFNA(VLOOKUP(CONCATENATE($U$5,$B6,$C6),LOG!$A$6:$M$250,13,FALSE),0)</f>
        <v>0</v>
      </c>
      <c r="V6" s="226">
        <f>_xlfn.IFNA(VLOOKUP(CONCATENATE($V$5,$B6,$C6),LOG!$A$6:$M$250,13,FALSE),0)</f>
        <v>0</v>
      </c>
      <c r="W6" s="226">
        <f>_xlfn.IFNA(VLOOKUP(CONCATENATE($W$5,$B6,$C6),[3]SER1!$A$6:$M$250,13,FALSE),0)</f>
        <v>0</v>
      </c>
      <c r="X6" s="226">
        <f>_xlfn.IFNA(VLOOKUP(CONCATENATE($X$5,$B6,$C6),'SER1'!$A$6:$M$248,13,FALSE),0)</f>
        <v>0</v>
      </c>
      <c r="Y6" s="226">
        <f>_xlfn.IFNA(VLOOKUP(CONCATENATE($Y$5,$B6,$C6),SC!$A$6:$M$250,13,FALSE),0)</f>
        <v>12</v>
      </c>
      <c r="Z6" s="42">
        <f>_xlfn.IFNA(VLOOKUP(CONCATENATE($Z$5,$B6,$C6),SC!$A$6:$M$250,13,FALSE),0)</f>
        <v>0</v>
      </c>
      <c r="AA6" s="42"/>
      <c r="AB6" s="226"/>
      <c r="AC6" s="226"/>
      <c r="AD6" s="231">
        <f>_xlfn.IFNA(VLOOKUP(CONCATENATE($AGG$5,$B6,$C6),SC!$A$6:$M$232,13,FALSE),0)</f>
        <v>0</v>
      </c>
      <c r="AE6" s="233"/>
    </row>
    <row r="7" spans="1:31" s="3" customFormat="1" x14ac:dyDescent="0.25">
      <c r="A7" s="398"/>
      <c r="B7" s="37" t="s">
        <v>131</v>
      </c>
      <c r="C7" s="43" t="s">
        <v>132</v>
      </c>
      <c r="D7" s="43"/>
      <c r="E7" s="43" t="s">
        <v>133</v>
      </c>
      <c r="F7" s="44">
        <v>45367</v>
      </c>
      <c r="G7" s="49">
        <v>11</v>
      </c>
      <c r="H7" s="40">
        <f t="shared" si="0"/>
        <v>0</v>
      </c>
      <c r="I7" s="41">
        <f t="shared" si="1"/>
        <v>0</v>
      </c>
      <c r="J7" s="49">
        <f t="shared" si="2"/>
        <v>13</v>
      </c>
      <c r="K7" s="225">
        <f>_xlfn.IFNA(VLOOKUP(CONCATENATE($K$5,$B7,$C7),MOR!$A$6:$M$250,13,FALSE),0)</f>
        <v>0</v>
      </c>
      <c r="L7" s="225">
        <f>_xlfn.IFNA(VLOOKUP(CONCATENATE($L$5,$B7,$C7),MOR!$A$6:$M$250,13,FALSE),0)</f>
        <v>0</v>
      </c>
      <c r="M7" s="226">
        <f>_xlfn.IFNA(VLOOKUP(CONCATENATE($M$5,$B7,$C7),'PM1'!$A$6:$M$250,13,FALSE),0)</f>
        <v>0</v>
      </c>
      <c r="N7" s="226">
        <f>_xlfn.IFNA(VLOOKUP(CONCATENATE($N$5,$B7,$C7),'PM1'!$A$6:$M$250,13,FALSE),0)</f>
        <v>0</v>
      </c>
      <c r="O7" s="226">
        <f>_xlfn.IFNA(VLOOKUP(CONCATENATE($O$5,$B7,$C7),'BAL1'!$A$6:$M$250,13,FALSE),0)</f>
        <v>0</v>
      </c>
      <c r="P7" s="226">
        <f>_xlfn.IFNA(VLOOKUP(CONCATENATE($P$5,$B7,$C7),'BAL1'!$A$6:$M$250,13,FALSE),0)</f>
        <v>0</v>
      </c>
      <c r="Q7" s="226">
        <f>_xlfn.IFNA(VLOOKUP(CONCATENATE($Q$5,$B7,$C7),'PM2'!$A$6:$M$250,13,FALSE),0)</f>
        <v>0</v>
      </c>
      <c r="R7" s="226">
        <f>_xlfn.IFNA(VLOOKUP(CONCATENATE($R$5,$B7,$C7),'PM2'!$A$6:$M$250,13,FALSE),0)</f>
        <v>0</v>
      </c>
      <c r="S7" s="226">
        <f>_xlfn.IFNA(VLOOKUP(CONCATENATE($S$5,$B7,$C7),'PM3'!$A$6:$M$250,13,FALSE),0)</f>
        <v>0</v>
      </c>
      <c r="T7" s="226">
        <f>_xlfn.IFNA(VLOOKUP(CONCATENATE($T$5,$B7,$C7),'PM3'!$A$6:$M$250,13,FALSE),0)</f>
        <v>0</v>
      </c>
      <c r="U7" s="226">
        <f>_xlfn.IFNA(VLOOKUP(CONCATENATE($U$5,$B7,$C7),LOG!$A$6:$M$250,13,FALSE),0)</f>
        <v>0</v>
      </c>
      <c r="V7" s="226">
        <f>_xlfn.IFNA(VLOOKUP(CONCATENATE($V$5,$B7,$C7),LOG!$A$6:$M$250,13,FALSE),0)</f>
        <v>0</v>
      </c>
      <c r="W7" s="226">
        <f>_xlfn.IFNA(VLOOKUP(CONCATENATE($W$5,$B7,$C7),'SER1'!$A$6:$M$163,13,FALSE),0)</f>
        <v>0</v>
      </c>
      <c r="X7" s="226">
        <f>_xlfn.IFNA(VLOOKUP(CONCATENATE($X$5,$B7,$C7),'SER1'!$A$6:$M$248,13,FALSE),0)</f>
        <v>0</v>
      </c>
      <c r="Y7" s="226">
        <f>_xlfn.IFNA(VLOOKUP(CONCATENATE($Y$5,$B7,$C7),SC!$A$6:$M$250,13,FALSE),0)</f>
        <v>0</v>
      </c>
      <c r="Z7" s="42">
        <f>_xlfn.IFNA(VLOOKUP(CONCATENATE($Z$5,$B7,$C7),SC!$A$6:$M$250,13,FALSE),0)</f>
        <v>0</v>
      </c>
      <c r="AA7" s="42"/>
      <c r="AB7" s="226"/>
      <c r="AC7" s="226"/>
      <c r="AD7" s="231">
        <f>_xlfn.IFNA(VLOOKUP(CONCATENATE($AGG$5,$B7,$C7),SC!$A$6:$M$232,13,FALSE),0)</f>
        <v>0</v>
      </c>
      <c r="AE7" s="233"/>
    </row>
    <row r="8" spans="1:31" s="3" customFormat="1" x14ac:dyDescent="0.25">
      <c r="A8" s="398"/>
      <c r="B8" s="201" t="s">
        <v>134</v>
      </c>
      <c r="C8" s="38" t="s">
        <v>135</v>
      </c>
      <c r="D8" s="38"/>
      <c r="E8" s="38" t="s">
        <v>136</v>
      </c>
      <c r="F8" s="39">
        <v>45367</v>
      </c>
      <c r="G8" s="51">
        <v>12</v>
      </c>
      <c r="H8" s="40">
        <f t="shared" si="0"/>
        <v>0</v>
      </c>
      <c r="I8" s="41">
        <f t="shared" si="1"/>
        <v>0</v>
      </c>
      <c r="J8" s="49">
        <f t="shared" si="2"/>
        <v>13</v>
      </c>
      <c r="K8" s="225">
        <f>_xlfn.IFNA(VLOOKUP(CONCATENATE($K$5,$B8,$C8),MOR!$A$6:$M$250,13,FALSE),0)</f>
        <v>0</v>
      </c>
      <c r="L8" s="225">
        <f>_xlfn.IFNA(VLOOKUP(CONCATENATE($L$5,$B8,$C8),MOR!$A$6:$M$250,13,FALSE),0)</f>
        <v>0</v>
      </c>
      <c r="M8" s="226">
        <f>_xlfn.IFNA(VLOOKUP(CONCATENATE($M$5,$B8,$C8),'PM1'!$A$6:$M$250,13,FALSE),0)</f>
        <v>0</v>
      </c>
      <c r="N8" s="226">
        <f>_xlfn.IFNA(VLOOKUP(CONCATENATE($N$5,$B8,$C8),'PM1'!$A$6:$M$250,13,FALSE),0)</f>
        <v>0</v>
      </c>
      <c r="O8" s="226">
        <f>_xlfn.IFNA(VLOOKUP(CONCATENATE($O$5,$B8,$C8),'BAL1'!$A$6:$M$250,13,FALSE),0)</f>
        <v>0</v>
      </c>
      <c r="P8" s="226">
        <f>_xlfn.IFNA(VLOOKUP(CONCATENATE($P$5,$B8,$C8),'BAL1'!$A$6:$M$250,13,FALSE),0)</f>
        <v>0</v>
      </c>
      <c r="Q8" s="226">
        <f>_xlfn.IFNA(VLOOKUP(CONCATENATE($Q$5,$B8,$C8),'PM2'!$A$6:$M$250,13,FALSE),0)</f>
        <v>0</v>
      </c>
      <c r="R8" s="226">
        <f>_xlfn.IFNA(VLOOKUP(CONCATENATE($R$5,$B8,$C8),'PM2'!$A$6:$M$250,13,FALSE),0)</f>
        <v>0</v>
      </c>
      <c r="S8" s="226">
        <f>_xlfn.IFNA(VLOOKUP(CONCATENATE($S$5,$B8,$C8),'PM3'!$A$6:$M$250,13,FALSE),0)</f>
        <v>0</v>
      </c>
      <c r="T8" s="226">
        <f>_xlfn.IFNA(VLOOKUP(CONCATENATE($T$5,$B8,$C8),'PM3'!$A$6:$M$250,13,FALSE),0)</f>
        <v>0</v>
      </c>
      <c r="U8" s="226">
        <f>_xlfn.IFNA(VLOOKUP(CONCATENATE($U$5,$B8,$C8),LOG!$A$6:$M$250,13,FALSE),0)</f>
        <v>0</v>
      </c>
      <c r="V8" s="226">
        <f>_xlfn.IFNA(VLOOKUP(CONCATENATE($V$5,$B8,$C8),LOG!$A$6:$M$250,13,FALSE),0)</f>
        <v>0</v>
      </c>
      <c r="W8" s="226">
        <f>_xlfn.IFNA(VLOOKUP(CONCATENATE($W$5,$B8,$C8),'SER1'!$A$6:$M$163,13,FALSE),0)</f>
        <v>0</v>
      </c>
      <c r="X8" s="226">
        <f>_xlfn.IFNA(VLOOKUP(CONCATENATE($X$5,$B8,$C8),'SER1'!$A$6:$M$248,13,FALSE),0)</f>
        <v>0</v>
      </c>
      <c r="Y8" s="226">
        <f>_xlfn.IFNA(VLOOKUP(CONCATENATE($Y$5,$B8,$C8),SC!$A$6:$M$250,13,FALSE),0)</f>
        <v>0</v>
      </c>
      <c r="Z8" s="42">
        <f>_xlfn.IFNA(VLOOKUP(CONCATENATE($Z$5,$B8,$C8),SC!$A$6:$M$250,13,FALSE),0)</f>
        <v>0</v>
      </c>
      <c r="AA8" s="42"/>
      <c r="AB8" s="226"/>
      <c r="AC8" s="226"/>
      <c r="AD8" s="231">
        <f>_xlfn.IFNA(VLOOKUP(CONCATENATE($AGG$5,$B8,$C8),SC!$A$6:$M$232,13,FALSE),0)</f>
        <v>0</v>
      </c>
      <c r="AE8" s="233"/>
    </row>
    <row r="9" spans="1:31" s="3" customFormat="1" x14ac:dyDescent="0.25">
      <c r="A9" s="398"/>
      <c r="B9" s="37" t="s">
        <v>137</v>
      </c>
      <c r="C9" s="38" t="s">
        <v>138</v>
      </c>
      <c r="D9" s="38"/>
      <c r="E9" s="38" t="s">
        <v>130</v>
      </c>
      <c r="F9" s="39">
        <v>45368</v>
      </c>
      <c r="G9" s="51">
        <v>11</v>
      </c>
      <c r="H9" s="40">
        <f t="shared" si="0"/>
        <v>0</v>
      </c>
      <c r="I9" s="41">
        <f t="shared" si="1"/>
        <v>0</v>
      </c>
      <c r="J9" s="49">
        <f t="shared" si="2"/>
        <v>13</v>
      </c>
      <c r="K9" s="225">
        <f>_xlfn.IFNA(VLOOKUP(CONCATENATE($K$5,$B9,$C9),MOR!$A$6:$M$250,13,FALSE),0)</f>
        <v>0</v>
      </c>
      <c r="L9" s="225">
        <f>_xlfn.IFNA(VLOOKUP(CONCATENATE($L$5,$B9,$C9),MOR!$A$6:$M$250,13,FALSE),0)</f>
        <v>0</v>
      </c>
      <c r="M9" s="226">
        <f>_xlfn.IFNA(VLOOKUP(CONCATENATE($M$5,$B9,$C9),'PM1'!$A$6:$M$250,13,FALSE),0)</f>
        <v>0</v>
      </c>
      <c r="N9" s="226">
        <f>_xlfn.IFNA(VLOOKUP(CONCATENATE($N$5,$B9,$C9),'PM1'!$A$6:$M$250,13,FALSE),0)</f>
        <v>0</v>
      </c>
      <c r="O9" s="226">
        <f>_xlfn.IFNA(VLOOKUP(CONCATENATE($O$5,$B9,$C9),'BAL1'!$A$6:$M$250,13,FALSE),0)</f>
        <v>0</v>
      </c>
      <c r="P9" s="226">
        <f>_xlfn.IFNA(VLOOKUP(CONCATENATE($P$5,$B9,$C9),'BAL1'!$A$6:$M$250,13,FALSE),0)</f>
        <v>0</v>
      </c>
      <c r="Q9" s="226">
        <f>_xlfn.IFNA(VLOOKUP(CONCATENATE($Q$5,$B9,$C9),'PM2'!$A$6:$M$250,13,FALSE),0)</f>
        <v>0</v>
      </c>
      <c r="R9" s="226">
        <f>_xlfn.IFNA(VLOOKUP(CONCATENATE($R$5,$B9,$C9),'PM2'!$A$6:$M$250,13,FALSE),0)</f>
        <v>0</v>
      </c>
      <c r="S9" s="226">
        <f>_xlfn.IFNA(VLOOKUP(CONCATENATE($S$5,$B9,$C9),'PM3'!$A$6:$M$250,13,FALSE),0)</f>
        <v>0</v>
      </c>
      <c r="T9" s="226">
        <f>_xlfn.IFNA(VLOOKUP(CONCATENATE($T$5,$B9,$C9),'PM3'!$A$6:$M$250,13,FALSE),0)</f>
        <v>0</v>
      </c>
      <c r="U9" s="226">
        <f>_xlfn.IFNA(VLOOKUP(CONCATENATE($U$5,$B9,$C9),LOG!$A$6:$M$250,13,FALSE),0)</f>
        <v>0</v>
      </c>
      <c r="V9" s="226">
        <f>_xlfn.IFNA(VLOOKUP(CONCATENATE($V$5,$B9,$C9),LOG!$A$6:$M$250,13,FALSE),0)</f>
        <v>0</v>
      </c>
      <c r="W9" s="226">
        <f>_xlfn.IFNA(VLOOKUP(CONCATENATE($W$5,$B9,$C9),'SER1'!$A$6:$M$163,13,FALSE),0)</f>
        <v>0</v>
      </c>
      <c r="X9" s="226">
        <f>_xlfn.IFNA(VLOOKUP(CONCATENATE($X$5,$B9,$C9),'SER1'!$A$6:$M$248,13,FALSE),0)</f>
        <v>0</v>
      </c>
      <c r="Y9" s="226">
        <f>_xlfn.IFNA(VLOOKUP(CONCATENATE($Y$5,$B9,$C9),SC!$A$6:$M$250,13,FALSE),0)</f>
        <v>0</v>
      </c>
      <c r="Z9" s="42">
        <f>_xlfn.IFNA(VLOOKUP(CONCATENATE($Z$5,$B9,$C9),SC!$A$6:$M$250,13,FALSE),0)</f>
        <v>0</v>
      </c>
      <c r="AA9" s="42"/>
      <c r="AB9" s="226"/>
      <c r="AC9" s="226"/>
      <c r="AD9" s="231">
        <f>_xlfn.IFNA(VLOOKUP(CONCATENATE($AGG$5,$B9,$C9),SC!$A$6:$M$232,13,FALSE),0)</f>
        <v>0</v>
      </c>
      <c r="AE9" s="233"/>
    </row>
    <row r="10" spans="1:31" s="3" customFormat="1" x14ac:dyDescent="0.25">
      <c r="A10" s="398"/>
      <c r="B10" s="37" t="s">
        <v>139</v>
      </c>
      <c r="C10" s="43" t="s">
        <v>140</v>
      </c>
      <c r="D10" s="43"/>
      <c r="E10" s="43" t="s">
        <v>130</v>
      </c>
      <c r="F10" s="44">
        <v>45368</v>
      </c>
      <c r="G10" s="49">
        <v>9</v>
      </c>
      <c r="H10" s="40">
        <f t="shared" si="0"/>
        <v>2</v>
      </c>
      <c r="I10" s="41">
        <f t="shared" si="1"/>
        <v>10</v>
      </c>
      <c r="J10" s="49">
        <f t="shared" si="2"/>
        <v>11</v>
      </c>
      <c r="K10" s="225">
        <f>_xlfn.IFNA(VLOOKUP(CONCATENATE($K$5,$B10,$C10),MOR!$A$6:$M$250,13,FALSE),0)</f>
        <v>0</v>
      </c>
      <c r="L10" s="225">
        <f>_xlfn.IFNA(VLOOKUP(CONCATENATE($L$5,$B10,$C10),MOR!$A$6:$M$250,13,FALSE),0)</f>
        <v>0</v>
      </c>
      <c r="M10" s="226">
        <f>_xlfn.IFNA(VLOOKUP(CONCATENATE($M$5,$B10,$C10),'PM1'!$A$6:$M$250,13,FALSE),0)</f>
        <v>0</v>
      </c>
      <c r="N10" s="226">
        <f>_xlfn.IFNA(VLOOKUP(CONCATENATE($N$5,$B10,$C10),'PM1'!$A$6:$M$250,13,FALSE),0)</f>
        <v>0</v>
      </c>
      <c r="O10" s="226">
        <f>_xlfn.IFNA(VLOOKUP(CONCATENATE($O$5,$B10,$C10),'BAL1'!$A$6:$M$250,13,FALSE),0)</f>
        <v>0</v>
      </c>
      <c r="P10" s="226">
        <f>_xlfn.IFNA(VLOOKUP(CONCATENATE($P$5,$B10,$C10),'BAL1'!$A$6:$M$250,13,FALSE),0)</f>
        <v>0</v>
      </c>
      <c r="Q10" s="226">
        <f>_xlfn.IFNA(VLOOKUP(CONCATENATE($Q$5,$B10,$C10),'PM2'!$A$6:$M$250,13,FALSE),0)</f>
        <v>0</v>
      </c>
      <c r="R10" s="226">
        <f>_xlfn.IFNA(VLOOKUP(CONCATENATE($R$5,$B10,$C10),'PM2'!$A$6:$M$250,13,FALSE),0)</f>
        <v>0</v>
      </c>
      <c r="S10" s="226">
        <f>_xlfn.IFNA(VLOOKUP(CONCATENATE($S$5,$B10,$C10),'PM3'!$A$6:$M$250,13,FALSE),0)</f>
        <v>0</v>
      </c>
      <c r="T10" s="226">
        <f>_xlfn.IFNA(VLOOKUP(CONCATENATE($T$5,$B10,$C10),'PM3'!$A$6:$M$250,13,FALSE),0)</f>
        <v>0</v>
      </c>
      <c r="U10" s="226">
        <f>_xlfn.IFNA(VLOOKUP(CONCATENATE($U$5,$B10,$C10),LOG!$A$6:$M$250,13,FALSE),0)</f>
        <v>0</v>
      </c>
      <c r="V10" s="226">
        <f>_xlfn.IFNA(VLOOKUP(CONCATENATE($V$5,$B10,$C10),LOG!$A$6:$M$250,13,FALSE),0)</f>
        <v>0</v>
      </c>
      <c r="W10" s="226">
        <f>_xlfn.IFNA(VLOOKUP(CONCATENATE($W$5,$B10,$C10),'SER1'!$A$6:$M$163,13,FALSE),0)</f>
        <v>4</v>
      </c>
      <c r="X10" s="226">
        <f>_xlfn.IFNA(VLOOKUP(CONCATENATE($X$5,$B10,$C10),'SER1'!$A$6:$M$248,13,FALSE),0)</f>
        <v>0</v>
      </c>
      <c r="Y10" s="226">
        <f>_xlfn.IFNA(VLOOKUP(CONCATENATE($Y$5,$B10,$C10),SC!$A$6:$M$250,13,FALSE),0)</f>
        <v>6</v>
      </c>
      <c r="Z10" s="42">
        <f>_xlfn.IFNA(VLOOKUP(CONCATENATE($Z$5,$B10,$C10),SC!$A$6:$M$250,13,FALSE),0)</f>
        <v>0</v>
      </c>
      <c r="AA10" s="42"/>
      <c r="AB10" s="226"/>
      <c r="AC10" s="226"/>
      <c r="AD10" s="231">
        <f>_xlfn.IFNA(VLOOKUP(CONCATENATE($AGG$5,$B10,$C10),SC!$A$6:$M$232,13,FALSE),0)</f>
        <v>0</v>
      </c>
      <c r="AE10" s="233"/>
    </row>
    <row r="11" spans="1:31" s="3" customFormat="1" x14ac:dyDescent="0.25">
      <c r="A11" s="398"/>
      <c r="B11" s="37" t="s">
        <v>141</v>
      </c>
      <c r="C11" s="43" t="s">
        <v>142</v>
      </c>
      <c r="D11" s="43"/>
      <c r="E11" s="43" t="s">
        <v>145</v>
      </c>
      <c r="F11" s="44">
        <v>45371</v>
      </c>
      <c r="G11" s="49">
        <v>10</v>
      </c>
      <c r="H11" s="40">
        <f t="shared" si="0"/>
        <v>0</v>
      </c>
      <c r="I11" s="41">
        <f t="shared" si="1"/>
        <v>0</v>
      </c>
      <c r="J11" s="49">
        <f t="shared" si="2"/>
        <v>13</v>
      </c>
      <c r="K11" s="225">
        <f>_xlfn.IFNA(VLOOKUP(CONCATENATE($K$5,$B11,$C11),MOR!$A$6:$M$250,13,FALSE),0)</f>
        <v>0</v>
      </c>
      <c r="L11" s="225">
        <f>_xlfn.IFNA(VLOOKUP(CONCATENATE($L$5,$B11,$C11),MOR!$A$6:$M$250,13,FALSE),0)</f>
        <v>0</v>
      </c>
      <c r="M11" s="226">
        <f>_xlfn.IFNA(VLOOKUP(CONCATENATE($M$5,$B11,$C11),'PM1'!$A$6:$M$250,13,FALSE),0)</f>
        <v>0</v>
      </c>
      <c r="N11" s="226">
        <f>_xlfn.IFNA(VLOOKUP(CONCATENATE($N$5,$B11,$C11),'PM1'!$A$6:$M$250,13,FALSE),0)</f>
        <v>0</v>
      </c>
      <c r="O11" s="226">
        <f>_xlfn.IFNA(VLOOKUP(CONCATENATE($O$5,$B11,$C11),'BAL1'!$A$6:$M$250,13,FALSE),0)</f>
        <v>0</v>
      </c>
      <c r="P11" s="226">
        <f>_xlfn.IFNA(VLOOKUP(CONCATENATE($P$5,$B11,$C11),'BAL1'!$A$6:$M$250,13,FALSE),0)</f>
        <v>0</v>
      </c>
      <c r="Q11" s="226">
        <f>_xlfn.IFNA(VLOOKUP(CONCATENATE($Q$5,$B11,$C11),'PM2'!$A$6:$M$250,13,FALSE),0)</f>
        <v>0</v>
      </c>
      <c r="R11" s="226">
        <f>_xlfn.IFNA(VLOOKUP(CONCATENATE($R$5,$B11,$C11),'PM2'!$A$6:$M$250,13,FALSE),0)</f>
        <v>0</v>
      </c>
      <c r="S11" s="226">
        <f>_xlfn.IFNA(VLOOKUP(CONCATENATE($S$5,$B11,$C11),'PM3'!$A$6:$M$250,13,FALSE),0)</f>
        <v>0</v>
      </c>
      <c r="T11" s="226">
        <f>_xlfn.IFNA(VLOOKUP(CONCATENATE($T$5,$B11,$C11),'PM3'!$A$6:$M$250,13,FALSE),0)</f>
        <v>0</v>
      </c>
      <c r="U11" s="226">
        <f>_xlfn.IFNA(VLOOKUP(CONCATENATE($U$5,$B11,$C11),LOG!$A$6:$M$250,13,FALSE),0)</f>
        <v>0</v>
      </c>
      <c r="V11" s="226">
        <f>_xlfn.IFNA(VLOOKUP(CONCATENATE($V$5,$B11,$C11),LOG!$A$6:$M$250,13,FALSE),0)</f>
        <v>0</v>
      </c>
      <c r="W11" s="226">
        <f>_xlfn.IFNA(VLOOKUP(CONCATENATE($W$5,$B11,$C11),'SER1'!$A$6:$M$163,13,FALSE),0)</f>
        <v>0</v>
      </c>
      <c r="X11" s="226">
        <f>_xlfn.IFNA(VLOOKUP(CONCATENATE($X$5,$B11,$C11),'SER1'!$A$6:$M$248,13,FALSE),0)</f>
        <v>0</v>
      </c>
      <c r="Y11" s="226">
        <f>_xlfn.IFNA(VLOOKUP(CONCATENATE($Y$5,$B11,$C11),SC!$A$6:$M$250,13,FALSE),0)</f>
        <v>0</v>
      </c>
      <c r="Z11" s="42">
        <f>_xlfn.IFNA(VLOOKUP(CONCATENATE($Z$5,$B11,$C11),SC!$A$6:$M$250,13,FALSE),0)</f>
        <v>0</v>
      </c>
      <c r="AA11" s="42"/>
      <c r="AB11" s="226"/>
      <c r="AC11" s="226"/>
      <c r="AD11" s="231">
        <f>_xlfn.IFNA(VLOOKUP(CONCATENATE($AGG$5,$B11,$C11),SC!$A$6:$M$232,13,FALSE),0)</f>
        <v>0</v>
      </c>
      <c r="AE11" s="233"/>
    </row>
    <row r="12" spans="1:31" s="3" customFormat="1" x14ac:dyDescent="0.25">
      <c r="A12" s="398"/>
      <c r="B12" s="37" t="s">
        <v>143</v>
      </c>
      <c r="C12" s="43" t="s">
        <v>144</v>
      </c>
      <c r="D12" s="43"/>
      <c r="E12" s="43" t="s">
        <v>145</v>
      </c>
      <c r="F12" s="44">
        <v>45371</v>
      </c>
      <c r="G12" s="49">
        <v>11</v>
      </c>
      <c r="H12" s="40">
        <f t="shared" si="0"/>
        <v>5</v>
      </c>
      <c r="I12" s="41">
        <f t="shared" si="1"/>
        <v>17</v>
      </c>
      <c r="J12" s="49">
        <f t="shared" si="2"/>
        <v>7</v>
      </c>
      <c r="K12" s="225">
        <f>_xlfn.IFNA(VLOOKUP(CONCATENATE($K$5,$B12,$C12),MOR!$A$6:$M$250,13,FALSE),0)</f>
        <v>0</v>
      </c>
      <c r="L12" s="225">
        <f>_xlfn.IFNA(VLOOKUP(CONCATENATE($L$5,$B12,$C12),MOR!$A$6:$M$250,13,FALSE),0)</f>
        <v>0</v>
      </c>
      <c r="M12" s="226">
        <f>_xlfn.IFNA(VLOOKUP(CONCATENATE($M$5,$B12,$C12),'PM1'!$A$6:$M$250,13,FALSE),0)</f>
        <v>0</v>
      </c>
      <c r="N12" s="226">
        <f>_xlfn.IFNA(VLOOKUP(CONCATENATE($N$5,$B12,$C12),'PM1'!$A$6:$M$250,13,FALSE),0)</f>
        <v>4</v>
      </c>
      <c r="O12" s="226">
        <f>_xlfn.IFNA(VLOOKUP(CONCATENATE($O$5,$B12,$C12),'BAL1'!$A$6:$M$250,13,FALSE),0)</f>
        <v>0</v>
      </c>
      <c r="P12" s="226">
        <f>_xlfn.IFNA(VLOOKUP(CONCATENATE($P$5,$B12,$C12),'BAL1'!$A$6:$M$250,13,FALSE),0)</f>
        <v>0</v>
      </c>
      <c r="Q12" s="226">
        <f>_xlfn.IFNA(VLOOKUP(CONCATENATE($Q$5,$B12,$C12),'PM2'!$A$6:$M$250,13,FALSE),0)</f>
        <v>0</v>
      </c>
      <c r="R12" s="226">
        <f>_xlfn.IFNA(VLOOKUP(CONCATENATE($R$5,$B12,$C12),'PM2'!$A$6:$M$250,13,FALSE),0)</f>
        <v>3</v>
      </c>
      <c r="S12" s="226">
        <f>_xlfn.IFNA(VLOOKUP(CONCATENATE($S$5,$B12,$C12),'PM3'!$A$6:$M$250,13,FALSE),0)</f>
        <v>0</v>
      </c>
      <c r="T12" s="226">
        <f>_xlfn.IFNA(VLOOKUP(CONCATENATE($T$5,$B12,$C12),'PM3'!$A$6:$M$250,13,FALSE),0)</f>
        <v>1</v>
      </c>
      <c r="U12" s="226">
        <f>_xlfn.IFNA(VLOOKUP(CONCATENATE($U$5,$B12,$C12),LOG!$A$6:$M$250,13,FALSE),0)</f>
        <v>0</v>
      </c>
      <c r="V12" s="226">
        <f>_xlfn.IFNA(VLOOKUP(CONCATENATE($V$5,$B12,$C12),LOG!$A$6:$M$250,13,FALSE),0)</f>
        <v>0</v>
      </c>
      <c r="W12" s="226">
        <f>_xlfn.IFNA(VLOOKUP(CONCATENATE($W$5,$B12,$C12),'SER1'!$A$6:$M$163,13,FALSE),0)</f>
        <v>0</v>
      </c>
      <c r="X12" s="226">
        <f>_xlfn.IFNA(VLOOKUP(CONCATENATE($X$5,$B12,$C12),'SER1'!$A$6:$M$248,13,FALSE),0)</f>
        <v>5</v>
      </c>
      <c r="Y12" s="226">
        <f>_xlfn.IFNA(VLOOKUP(CONCATENATE($Y$5,$B12,$C12),SC!$A$6:$M$250,13,FALSE),0)</f>
        <v>0</v>
      </c>
      <c r="Z12" s="42">
        <f>_xlfn.IFNA(VLOOKUP(CONCATENATE($Z$5,$B12,$C12),SC!$A$6:$M$250,13,FALSE),0)</f>
        <v>4</v>
      </c>
      <c r="AA12" s="42"/>
      <c r="AB12" s="226"/>
      <c r="AC12" s="226"/>
      <c r="AD12" s="231">
        <f>_xlfn.IFNA(VLOOKUP(CONCATENATE($AGG$5,$B12,$C12),SC!$A$6:$M$232,13,FALSE),0)</f>
        <v>0</v>
      </c>
      <c r="AE12" s="233"/>
    </row>
    <row r="13" spans="1:31" x14ac:dyDescent="0.25">
      <c r="A13" s="398"/>
      <c r="B13" s="37" t="s">
        <v>146</v>
      </c>
      <c r="C13" s="43" t="s">
        <v>147</v>
      </c>
      <c r="D13" s="43"/>
      <c r="E13" s="43" t="s">
        <v>145</v>
      </c>
      <c r="F13" s="44">
        <v>45371</v>
      </c>
      <c r="G13" s="49">
        <v>9</v>
      </c>
      <c r="H13" s="40">
        <f t="shared" si="0"/>
        <v>5</v>
      </c>
      <c r="I13" s="41">
        <f t="shared" si="1"/>
        <v>30</v>
      </c>
      <c r="J13" s="49">
        <f t="shared" si="2"/>
        <v>4</v>
      </c>
      <c r="K13" s="225">
        <f>_xlfn.IFNA(VLOOKUP(CONCATENATE($K$5,$B13,$C13),MOR!$A$6:$M$250,13,FALSE),0)</f>
        <v>0</v>
      </c>
      <c r="L13" s="225">
        <f>_xlfn.IFNA(VLOOKUP(CONCATENATE($L$5,$B13,$C13),MOR!$A$6:$M$250,13,FALSE),0)</f>
        <v>0</v>
      </c>
      <c r="M13" s="226">
        <f>_xlfn.IFNA(VLOOKUP(CONCATENATE($M$5,$B13,$C13),'PM1'!$A$6:$M$250,13,FALSE),0)</f>
        <v>0</v>
      </c>
      <c r="N13" s="226">
        <f>_xlfn.IFNA(VLOOKUP(CONCATENATE($N$5,$B13,$C13),'PM1'!$A$6:$M$250,13,FALSE),0)</f>
        <v>3</v>
      </c>
      <c r="O13" s="226">
        <f>_xlfn.IFNA(VLOOKUP(CONCATENATE($O$5,$B13,$C13),'BAL1'!$A$6:$M$250,13,FALSE),0)</f>
        <v>0</v>
      </c>
      <c r="P13" s="226">
        <f>_xlfn.IFNA(VLOOKUP(CONCATENATE($P$5,$B13,$C13),'BAL1'!$A$6:$M$250,13,FALSE),0)</f>
        <v>0</v>
      </c>
      <c r="Q13" s="226">
        <f>_xlfn.IFNA(VLOOKUP(CONCATENATE($Q$5,$B13,$C13),'PM2'!$A$6:$M$250,13,FALSE),0)</f>
        <v>0</v>
      </c>
      <c r="R13" s="226">
        <f>_xlfn.IFNA(VLOOKUP(CONCATENATE($R$5,$B13,$C13),'PM2'!$A$6:$M$250,13,FALSE),0)</f>
        <v>1</v>
      </c>
      <c r="S13" s="226">
        <f>_xlfn.IFNA(VLOOKUP(CONCATENATE($S$5,$B13,$C13),'PM3'!$A$6:$M$250,13,FALSE),0)</f>
        <v>0</v>
      </c>
      <c r="T13" s="226">
        <f>_xlfn.IFNA(VLOOKUP(CONCATENATE($T$5,$B13,$C13),'PM3'!$A$6:$M$250,13,FALSE),0)</f>
        <v>5</v>
      </c>
      <c r="U13" s="226">
        <f>_xlfn.IFNA(VLOOKUP(CONCATENATE($U$5,$B13,$C13),LOG!$A$6:$M$250,13,FALSE),0)</f>
        <v>0</v>
      </c>
      <c r="V13" s="226">
        <f>_xlfn.IFNA(VLOOKUP(CONCATENATE($V$5,$B13,$C13),LOG!$A$6:$M$250,13,FALSE),0)</f>
        <v>0</v>
      </c>
      <c r="W13" s="226">
        <f>_xlfn.IFNA(VLOOKUP(CONCATENATE($W$5,$B13,$C13),'SER1'!$A$6:$M$163,13,FALSE),0)</f>
        <v>0</v>
      </c>
      <c r="X13" s="226">
        <f>_xlfn.IFNA(VLOOKUP(CONCATENATE($X$5,$B13,$C13),'SER1'!$A$6:$M$248,13,FALSE),0)</f>
        <v>7</v>
      </c>
      <c r="Y13" s="226">
        <f>_xlfn.IFNA(VLOOKUP(CONCATENATE($Y$5,$B13,$C13),SC!$A$6:$M$250,13,FALSE),0)</f>
        <v>0</v>
      </c>
      <c r="Z13" s="42">
        <f>_xlfn.IFNA(VLOOKUP(CONCATENATE($Z$5,$B13,$C13),SC!$A$6:$M$250,13,FALSE),0)</f>
        <v>14</v>
      </c>
      <c r="AA13" s="42"/>
      <c r="AB13" s="226"/>
      <c r="AC13" s="226"/>
      <c r="AD13" s="231">
        <f>_xlfn.IFNA(VLOOKUP(CONCATENATE($AGG$5,$B13,$C13),SC!$A$6:$M$232,13,FALSE),0)</f>
        <v>0</v>
      </c>
      <c r="AE13" s="235"/>
    </row>
    <row r="14" spans="1:31" x14ac:dyDescent="0.25">
      <c r="A14" s="398"/>
      <c r="B14" s="37" t="s">
        <v>148</v>
      </c>
      <c r="C14" s="43" t="s">
        <v>425</v>
      </c>
      <c r="D14" s="43"/>
      <c r="E14" s="43" t="s">
        <v>149</v>
      </c>
      <c r="F14" s="44">
        <v>45372</v>
      </c>
      <c r="G14" s="49">
        <v>10</v>
      </c>
      <c r="H14" s="40">
        <f t="shared" si="0"/>
        <v>0</v>
      </c>
      <c r="I14" s="41">
        <f t="shared" si="1"/>
        <v>0</v>
      </c>
      <c r="J14" s="49">
        <f t="shared" si="2"/>
        <v>13</v>
      </c>
      <c r="K14" s="225">
        <f>_xlfn.IFNA(VLOOKUP(CONCATENATE($K$5,$B14,$C14),MOR!$A$6:$M$250,13,FALSE),0)</f>
        <v>0</v>
      </c>
      <c r="L14" s="225">
        <f>_xlfn.IFNA(VLOOKUP(CONCATENATE($L$5,$B14,$C14),MOR!$A$6:$M$250,13,FALSE),0)</f>
        <v>0</v>
      </c>
      <c r="M14" s="226">
        <f>_xlfn.IFNA(VLOOKUP(CONCATENATE($M$5,$B14,$C14),'PM1'!$A$6:$M$250,13,FALSE),0)</f>
        <v>0</v>
      </c>
      <c r="N14" s="226">
        <f>_xlfn.IFNA(VLOOKUP(CONCATENATE($N$5,$B14,$C14),'PM1'!$A$6:$M$250,13,FALSE),0)</f>
        <v>0</v>
      </c>
      <c r="O14" s="226">
        <f>_xlfn.IFNA(VLOOKUP(CONCATENATE($O$5,$B14,$C14),'BAL1'!$A$6:$M$250,13,FALSE),0)</f>
        <v>0</v>
      </c>
      <c r="P14" s="226">
        <f>_xlfn.IFNA(VLOOKUP(CONCATENATE($P$5,$B14,$C14),'BAL1'!$A$6:$M$250,13,FALSE),0)</f>
        <v>0</v>
      </c>
      <c r="Q14" s="226">
        <f>_xlfn.IFNA(VLOOKUP(CONCATENATE($Q$5,$B14,$C14),'PM2'!$A$6:$M$250,13,FALSE),0)</f>
        <v>0</v>
      </c>
      <c r="R14" s="226">
        <f>_xlfn.IFNA(VLOOKUP(CONCATENATE($R$5,$B14,$C14),'PM2'!$A$6:$M$250,13,FALSE),0)</f>
        <v>0</v>
      </c>
      <c r="S14" s="226">
        <f>_xlfn.IFNA(VLOOKUP(CONCATENATE($S$5,$B14,$C14),'PM3'!$A$6:$M$250,13,FALSE),0)</f>
        <v>0</v>
      </c>
      <c r="T14" s="226">
        <f>_xlfn.IFNA(VLOOKUP(CONCATENATE($T$5,$B14,$C14),'PM3'!$A$6:$M$250,13,FALSE),0)</f>
        <v>0</v>
      </c>
      <c r="U14" s="226">
        <f>_xlfn.IFNA(VLOOKUP(CONCATENATE($U$5,$B14,$C14),LOG!$A$6:$M$250,13,FALSE),0)</f>
        <v>0</v>
      </c>
      <c r="V14" s="226">
        <f>_xlfn.IFNA(VLOOKUP(CONCATENATE($V$5,$B14,$C14),LOG!$A$6:$M$250,13,FALSE),0)</f>
        <v>0</v>
      </c>
      <c r="W14" s="226">
        <f>_xlfn.IFNA(VLOOKUP(CONCATENATE($W$5,$B14,$C14),'SER1'!$A$6:$M$163,13,FALSE),0)</f>
        <v>0</v>
      </c>
      <c r="X14" s="226">
        <f>_xlfn.IFNA(VLOOKUP(CONCATENATE($X$5,$B14,$C14),'SER1'!$A$6:$M$248,13,FALSE),0)</f>
        <v>0</v>
      </c>
      <c r="Y14" s="226">
        <f>_xlfn.IFNA(VLOOKUP(CONCATENATE($Y$5,$B14,$C14),SC!$A$6:$M$250,13,FALSE),0)</f>
        <v>0</v>
      </c>
      <c r="Z14" s="42">
        <f>_xlfn.IFNA(VLOOKUP(CONCATENATE($Z$5,$B14,$C14),SC!$A$6:$M$250,13,FALSE),0)</f>
        <v>0</v>
      </c>
      <c r="AA14" s="42"/>
      <c r="AB14" s="226"/>
      <c r="AC14" s="226"/>
      <c r="AD14" s="231">
        <f>_xlfn.IFNA(VLOOKUP(CONCATENATE($AGG$5,$B14,$C14),SC!$A$6:$M$232,13,FALSE),0)</f>
        <v>0</v>
      </c>
      <c r="AE14" s="235"/>
    </row>
    <row r="15" spans="1:31" x14ac:dyDescent="0.25">
      <c r="A15" s="398"/>
      <c r="B15" s="37" t="s">
        <v>148</v>
      </c>
      <c r="C15" s="43" t="s">
        <v>150</v>
      </c>
      <c r="D15" s="43"/>
      <c r="E15" s="43" t="s">
        <v>149</v>
      </c>
      <c r="F15" s="44">
        <v>45372</v>
      </c>
      <c r="G15" s="49">
        <v>10</v>
      </c>
      <c r="H15" s="40">
        <f t="shared" si="0"/>
        <v>0</v>
      </c>
      <c r="I15" s="41">
        <f t="shared" si="1"/>
        <v>0</v>
      </c>
      <c r="J15" s="49">
        <f t="shared" si="2"/>
        <v>13</v>
      </c>
      <c r="K15" s="225">
        <f>_xlfn.IFNA(VLOOKUP(CONCATENATE($K$5,$B15,$C15),MOR!$A$6:$M$250,13,FALSE),0)</f>
        <v>0</v>
      </c>
      <c r="L15" s="225">
        <f>_xlfn.IFNA(VLOOKUP(CONCATENATE($L$5,$B15,$C15),MOR!$A$6:$M$250,13,FALSE),0)</f>
        <v>0</v>
      </c>
      <c r="M15" s="226">
        <f>_xlfn.IFNA(VLOOKUP(CONCATENATE($M$5,$B15,$C15),'PM1'!$A$6:$M$250,13,FALSE),0)</f>
        <v>0</v>
      </c>
      <c r="N15" s="226">
        <f>_xlfn.IFNA(VLOOKUP(CONCATENATE($N$5,$B15,$C15),'PM1'!$A$6:$M$250,13,FALSE),0)</f>
        <v>0</v>
      </c>
      <c r="O15" s="226">
        <f>_xlfn.IFNA(VLOOKUP(CONCATENATE($O$5,$B15,$C15),'BAL1'!$A$6:$M$250,13,FALSE),0)</f>
        <v>0</v>
      </c>
      <c r="P15" s="226">
        <f>_xlfn.IFNA(VLOOKUP(CONCATENATE($P$5,$B15,$C15),'BAL1'!$A$6:$M$250,13,FALSE),0)</f>
        <v>0</v>
      </c>
      <c r="Q15" s="226">
        <f>_xlfn.IFNA(VLOOKUP(CONCATENATE($Q$5,$B15,$C15),'PM2'!$A$6:$M$250,13,FALSE),0)</f>
        <v>0</v>
      </c>
      <c r="R15" s="226">
        <f>_xlfn.IFNA(VLOOKUP(CONCATENATE($R$5,$B15,$C15),'PM2'!$A$6:$M$250,13,FALSE),0)</f>
        <v>0</v>
      </c>
      <c r="S15" s="226">
        <f>_xlfn.IFNA(VLOOKUP(CONCATENATE($S$5,$B15,$C15),'PM3'!$A$6:$M$250,13,FALSE),0)</f>
        <v>0</v>
      </c>
      <c r="T15" s="226">
        <f>_xlfn.IFNA(VLOOKUP(CONCATENATE($T$5,$B15,$C15),'PM3'!$A$6:$M$250,13,FALSE),0)</f>
        <v>0</v>
      </c>
      <c r="U15" s="226">
        <f>_xlfn.IFNA(VLOOKUP(CONCATENATE($U$5,$B15,$C15),LOG!$A$6:$M$250,13,FALSE),0)</f>
        <v>0</v>
      </c>
      <c r="V15" s="226">
        <f>_xlfn.IFNA(VLOOKUP(CONCATENATE($V$5,$B15,$C15),LOG!$A$6:$M$250,13,FALSE),0)</f>
        <v>0</v>
      </c>
      <c r="W15" s="226">
        <f>_xlfn.IFNA(VLOOKUP(CONCATENATE($W$5,$B15,$C15),'SER1'!$A$6:$M$163,13,FALSE),0)</f>
        <v>0</v>
      </c>
      <c r="X15" s="226">
        <f>_xlfn.IFNA(VLOOKUP(CONCATENATE($X$5,$B15,$C15),'SER1'!$A$6:$M$248,13,FALSE),0)</f>
        <v>0</v>
      </c>
      <c r="Y15" s="226">
        <f>_xlfn.IFNA(VLOOKUP(CONCATENATE($Y$5,$B15,$C15),SC!$A$6:$M$250,13,FALSE),0)</f>
        <v>0</v>
      </c>
      <c r="Z15" s="42">
        <f>_xlfn.IFNA(VLOOKUP(CONCATENATE($Z$5,$B15,$C15),SC!$A$6:$M$250,13,FALSE),0)</f>
        <v>0</v>
      </c>
      <c r="AA15" s="42"/>
      <c r="AB15" s="226"/>
      <c r="AC15" s="226"/>
      <c r="AD15" s="231">
        <f>_xlfn.IFNA(VLOOKUP(CONCATENATE($AGG$5,$B15,$C15),SC!$A$6:$M$232,13,FALSE),0)</f>
        <v>0</v>
      </c>
      <c r="AE15" s="235"/>
    </row>
    <row r="16" spans="1:31" x14ac:dyDescent="0.25">
      <c r="A16" s="398"/>
      <c r="B16" s="37" t="s">
        <v>151</v>
      </c>
      <c r="C16" s="43" t="s">
        <v>152</v>
      </c>
      <c r="D16" s="43"/>
      <c r="E16" s="43" t="s">
        <v>149</v>
      </c>
      <c r="F16" s="44">
        <v>45373</v>
      </c>
      <c r="G16" s="49">
        <v>11</v>
      </c>
      <c r="H16" s="40">
        <f t="shared" si="0"/>
        <v>0</v>
      </c>
      <c r="I16" s="41">
        <f t="shared" si="1"/>
        <v>0</v>
      </c>
      <c r="J16" s="49">
        <f t="shared" si="2"/>
        <v>13</v>
      </c>
      <c r="K16" s="225">
        <f>_xlfn.IFNA(VLOOKUP(CONCATENATE($K$5,$B16,$C16),MOR!$A$6:$M$250,13,FALSE),0)</f>
        <v>0</v>
      </c>
      <c r="L16" s="225">
        <f>_xlfn.IFNA(VLOOKUP(CONCATENATE($L$5,$B16,$C16),MOR!$A$6:$M$250,13,FALSE),0)</f>
        <v>0</v>
      </c>
      <c r="M16" s="226">
        <f>_xlfn.IFNA(VLOOKUP(CONCATENATE($M$5,$B16,$C16),'PM1'!$A$6:$M$250,13,FALSE),0)</f>
        <v>0</v>
      </c>
      <c r="N16" s="226">
        <f>_xlfn.IFNA(VLOOKUP(CONCATENATE($N$5,$B16,$C16),'PM1'!$A$6:$M$250,13,FALSE),0)</f>
        <v>0</v>
      </c>
      <c r="O16" s="226">
        <f>_xlfn.IFNA(VLOOKUP(CONCATENATE($O$5,$B16,$C16),'BAL1'!$A$6:$M$250,13,FALSE),0)</f>
        <v>0</v>
      </c>
      <c r="P16" s="226">
        <f>_xlfn.IFNA(VLOOKUP(CONCATENATE($P$5,$B16,$C16),'BAL1'!$A$6:$M$250,13,FALSE),0)</f>
        <v>0</v>
      </c>
      <c r="Q16" s="226">
        <f>_xlfn.IFNA(VLOOKUP(CONCATENATE($Q$5,$B16,$C16),'PM2'!$A$6:$M$250,13,FALSE),0)</f>
        <v>0</v>
      </c>
      <c r="R16" s="226">
        <f>_xlfn.IFNA(VLOOKUP(CONCATENATE($R$5,$B16,$C16),'PM2'!$A$6:$M$250,13,FALSE),0)</f>
        <v>0</v>
      </c>
      <c r="S16" s="226">
        <f>_xlfn.IFNA(VLOOKUP(CONCATENATE($S$5,$B16,$C16),'PM3'!$A$6:$M$250,13,FALSE),0)</f>
        <v>0</v>
      </c>
      <c r="T16" s="226">
        <f>_xlfn.IFNA(VLOOKUP(CONCATENATE($T$5,$B16,$C16),'PM3'!$A$6:$M$250,13,FALSE),0)</f>
        <v>0</v>
      </c>
      <c r="U16" s="226">
        <f>_xlfn.IFNA(VLOOKUP(CONCATENATE($U$5,$B16,$C16),LOG!$A$6:$M$250,13,FALSE),0)</f>
        <v>0</v>
      </c>
      <c r="V16" s="226">
        <f>_xlfn.IFNA(VLOOKUP(CONCATENATE($V$5,$B16,$C16),LOG!$A$6:$M$250,13,FALSE),0)</f>
        <v>0</v>
      </c>
      <c r="W16" s="226">
        <f>_xlfn.IFNA(VLOOKUP(CONCATENATE($W$5,$B16,$C16),'SER1'!$A$6:$M$163,13,FALSE),0)</f>
        <v>0</v>
      </c>
      <c r="X16" s="226">
        <f>_xlfn.IFNA(VLOOKUP(CONCATENATE($X$5,$B16,$C16),'SER1'!$A$6:$M$248,13,FALSE),0)</f>
        <v>0</v>
      </c>
      <c r="Y16" s="226">
        <f>_xlfn.IFNA(VLOOKUP(CONCATENATE($Y$5,$B16,$C16),SC!$A$6:$M$250,13,FALSE),0)</f>
        <v>0</v>
      </c>
      <c r="Z16" s="42">
        <f>_xlfn.IFNA(VLOOKUP(CONCATENATE($Z$5,$B16,$C16),SC!$A$6:$M$250,13,FALSE),0)</f>
        <v>0</v>
      </c>
      <c r="AA16" s="42"/>
      <c r="AB16" s="226"/>
      <c r="AC16" s="226"/>
      <c r="AD16" s="231">
        <f>_xlfn.IFNA(VLOOKUP(CONCATENATE($AGG$5,$B16,$C16),SC!$A$6:$M$232,13,FALSE),0)</f>
        <v>0</v>
      </c>
      <c r="AE16" s="235"/>
    </row>
    <row r="17" spans="1:31" x14ac:dyDescent="0.25">
      <c r="A17" s="398"/>
      <c r="B17" s="37" t="s">
        <v>422</v>
      </c>
      <c r="C17" s="43" t="s">
        <v>426</v>
      </c>
      <c r="D17" s="43"/>
      <c r="E17" s="43" t="s">
        <v>153</v>
      </c>
      <c r="F17" s="44">
        <v>45380</v>
      </c>
      <c r="G17" s="49">
        <v>11</v>
      </c>
      <c r="H17" s="40">
        <f t="shared" si="0"/>
        <v>2</v>
      </c>
      <c r="I17" s="41">
        <f t="shared" si="1"/>
        <v>13</v>
      </c>
      <c r="J17" s="49">
        <f t="shared" si="2"/>
        <v>9</v>
      </c>
      <c r="K17" s="225">
        <f>_xlfn.IFNA(VLOOKUP(CONCATENATE($K$5,$B17,$C17),MOR!$A$6:$M$250,13,FALSE),0)</f>
        <v>0</v>
      </c>
      <c r="L17" s="225">
        <f>_xlfn.IFNA(VLOOKUP(CONCATENATE($L$5,$B17,$C17),MOR!$A$6:$M$250,13,FALSE),0)</f>
        <v>0</v>
      </c>
      <c r="M17" s="226">
        <f>_xlfn.IFNA(VLOOKUP(CONCATENATE($M$5,$B17,$C17),'PM1'!$A$6:$M$250,13,FALSE),0)</f>
        <v>0</v>
      </c>
      <c r="N17" s="226">
        <f>_xlfn.IFNA(VLOOKUP(CONCATENATE($N$5,$B17,$C17),'PM1'!$A$6:$M$250,13,FALSE),0)</f>
        <v>0</v>
      </c>
      <c r="O17" s="226">
        <f>_xlfn.IFNA(VLOOKUP(CONCATENATE($O$5,$B17,$C17),'BAL1'!$A$6:$M$250,13,FALSE),0)</f>
        <v>0</v>
      </c>
      <c r="P17" s="226">
        <f>_xlfn.IFNA(VLOOKUP(CONCATENATE($P$5,$B17,$C17),'BAL1'!$A$6:$M$250,13,FALSE),0)</f>
        <v>0</v>
      </c>
      <c r="Q17" s="226">
        <f>_xlfn.IFNA(VLOOKUP(CONCATENATE($Q$5,$B17,$C17),'PM2'!$A$6:$M$250,13,FALSE),0)</f>
        <v>0</v>
      </c>
      <c r="R17" s="226">
        <f>_xlfn.IFNA(VLOOKUP(CONCATENATE($R$5,$B17,$C17),'PM2'!$A$6:$M$250,13,FALSE),0)</f>
        <v>0</v>
      </c>
      <c r="S17" s="226">
        <f>_xlfn.IFNA(VLOOKUP(CONCATENATE($S$5,$B17,$C17),'PM3'!$A$6:$M$250,13,FALSE),0)</f>
        <v>0</v>
      </c>
      <c r="T17" s="226">
        <f>_xlfn.IFNA(VLOOKUP(CONCATENATE($T$5,$B17,$C17),'PM3'!$A$6:$M$250,13,FALSE),0)</f>
        <v>0</v>
      </c>
      <c r="U17" s="226">
        <f>_xlfn.IFNA(VLOOKUP(CONCATENATE($U$5,$B17,$C17),LOG!$A$6:$M$250,13,FALSE),0)</f>
        <v>0</v>
      </c>
      <c r="V17" s="226">
        <f>_xlfn.IFNA(VLOOKUP(CONCATENATE($V$5,$B17,$C17),LOG!$A$6:$M$250,13,FALSE),0)</f>
        <v>5</v>
      </c>
      <c r="W17" s="226">
        <f>_xlfn.IFNA(VLOOKUP(CONCATENATE($W$5,$B17,$C17),'SER1'!$A$6:$M$163,13,FALSE),0)</f>
        <v>0</v>
      </c>
      <c r="X17" s="226">
        <f>_xlfn.IFNA(VLOOKUP(CONCATENATE($X$5,$B17,$C17),'SER1'!$A$6:$M$248,13,FALSE),0)</f>
        <v>0</v>
      </c>
      <c r="Y17" s="226">
        <f>_xlfn.IFNA(VLOOKUP(CONCATENATE($Y$5,$B17,$C17),SC!$A$6:$M$250,13,FALSE),0)</f>
        <v>0</v>
      </c>
      <c r="Z17" s="42">
        <f>_xlfn.IFNA(VLOOKUP(CONCATENATE($Z$5,$B17,$C17),SC!$A$6:$M$250,13,FALSE),0)</f>
        <v>8</v>
      </c>
      <c r="AA17" s="42"/>
      <c r="AB17" s="226"/>
      <c r="AC17" s="226"/>
      <c r="AD17" s="231">
        <f>_xlfn.IFNA(VLOOKUP(CONCATENATE($AGG$5,$B17,$C17),SC!$A$6:$M$232,13,FALSE),0)</f>
        <v>0</v>
      </c>
      <c r="AE17" s="235"/>
    </row>
    <row r="18" spans="1:31" x14ac:dyDescent="0.25">
      <c r="A18" s="398"/>
      <c r="B18" s="37" t="s">
        <v>422</v>
      </c>
      <c r="C18" s="43" t="s">
        <v>427</v>
      </c>
      <c r="D18" s="43"/>
      <c r="E18" s="43" t="s">
        <v>153</v>
      </c>
      <c r="F18" s="44">
        <v>45380</v>
      </c>
      <c r="G18" s="49">
        <v>11</v>
      </c>
      <c r="H18" s="40">
        <f t="shared" si="0"/>
        <v>0</v>
      </c>
      <c r="I18" s="41">
        <f t="shared" si="1"/>
        <v>0</v>
      </c>
      <c r="J18" s="49">
        <f t="shared" si="2"/>
        <v>13</v>
      </c>
      <c r="K18" s="225">
        <f>_xlfn.IFNA(VLOOKUP(CONCATENATE($K$5,$B18,$C18),MOR!$A$6:$M$250,13,FALSE),0)</f>
        <v>0</v>
      </c>
      <c r="L18" s="225">
        <f>_xlfn.IFNA(VLOOKUP(CONCATENATE($L$5,$B18,$C18),MOR!$A$6:$M$250,13,FALSE),0)</f>
        <v>0</v>
      </c>
      <c r="M18" s="226">
        <f>_xlfn.IFNA(VLOOKUP(CONCATENATE($M$5,$B18,$C18),'PM1'!$A$6:$M$250,13,FALSE),0)</f>
        <v>0</v>
      </c>
      <c r="N18" s="226">
        <f>_xlfn.IFNA(VLOOKUP(CONCATENATE($N$5,$B18,$C18),'PM1'!$A$6:$M$250,13,FALSE),0)</f>
        <v>0</v>
      </c>
      <c r="O18" s="226">
        <f>_xlfn.IFNA(VLOOKUP(CONCATENATE($O$5,$B18,$C18),'BAL1'!$A$6:$M$250,13,FALSE),0)</f>
        <v>0</v>
      </c>
      <c r="P18" s="226">
        <f>_xlfn.IFNA(VLOOKUP(CONCATENATE($P$5,$B18,$C18),'BAL1'!$A$6:$M$250,13,FALSE),0)</f>
        <v>0</v>
      </c>
      <c r="Q18" s="226">
        <f>_xlfn.IFNA(VLOOKUP(CONCATENATE($Q$5,$B18,$C18),'PM2'!$A$6:$M$250,13,FALSE),0)</f>
        <v>0</v>
      </c>
      <c r="R18" s="226">
        <f>_xlfn.IFNA(VLOOKUP(CONCATENATE($R$5,$B18,$C18),'PM2'!$A$6:$M$250,13,FALSE),0)</f>
        <v>0</v>
      </c>
      <c r="S18" s="226">
        <f>_xlfn.IFNA(VLOOKUP(CONCATENATE($S$5,$B18,$C18),'PM3'!$A$6:$M$250,13,FALSE),0)</f>
        <v>0</v>
      </c>
      <c r="T18" s="226">
        <f>_xlfn.IFNA(VLOOKUP(CONCATENATE($T$5,$B18,$C18),'PM3'!$A$6:$M$250,13,FALSE),0)</f>
        <v>0</v>
      </c>
      <c r="U18" s="226">
        <f>_xlfn.IFNA(VLOOKUP(CONCATENATE($U$5,$B18,$C18),LOG!$A$6:$M$250,13,FALSE),0)</f>
        <v>0</v>
      </c>
      <c r="V18" s="226">
        <f>_xlfn.IFNA(VLOOKUP(CONCATENATE($V$5,$B18,$C18),LOG!$A$6:$M$250,13,FALSE),0)</f>
        <v>0</v>
      </c>
      <c r="W18" s="226">
        <f>_xlfn.IFNA(VLOOKUP(CONCATENATE($W$5,$B18,$C18),'SER1'!$A$6:$M$163,13,FALSE),0)</f>
        <v>0</v>
      </c>
      <c r="X18" s="226">
        <f>_xlfn.IFNA(VLOOKUP(CONCATENATE($X$5,$B18,$C18),'SER1'!$A$6:$M$248,13,FALSE),0)</f>
        <v>0</v>
      </c>
      <c r="Y18" s="226">
        <f>_xlfn.IFNA(VLOOKUP(CONCATENATE($Y$5,$B18,$C18),SC!$A$6:$M$250,13,FALSE),0)</f>
        <v>0</v>
      </c>
      <c r="Z18" s="42">
        <f>_xlfn.IFNA(VLOOKUP(CONCATENATE($Z$5,$B18,$C18),SC!$A$6:$M$250,13,FALSE),0)</f>
        <v>0</v>
      </c>
      <c r="AA18" s="42"/>
      <c r="AB18" s="226"/>
      <c r="AC18" s="226"/>
      <c r="AD18" s="231">
        <f>_xlfn.IFNA(VLOOKUP(CONCATENATE($AGG$5,$B18,$C18),SC!$A$6:$M$232,13,FALSE),0)</f>
        <v>0</v>
      </c>
      <c r="AE18" s="235"/>
    </row>
    <row r="19" spans="1:31" x14ac:dyDescent="0.25">
      <c r="A19" s="398"/>
      <c r="B19" s="37" t="s">
        <v>154</v>
      </c>
      <c r="C19" s="43" t="s">
        <v>155</v>
      </c>
      <c r="D19" s="43"/>
      <c r="E19" s="43" t="s">
        <v>156</v>
      </c>
      <c r="F19" s="44">
        <v>45399</v>
      </c>
      <c r="G19" s="49">
        <v>11</v>
      </c>
      <c r="H19" s="40">
        <f t="shared" si="0"/>
        <v>0</v>
      </c>
      <c r="I19" s="41">
        <f t="shared" si="1"/>
        <v>0</v>
      </c>
      <c r="J19" s="49">
        <f t="shared" si="2"/>
        <v>13</v>
      </c>
      <c r="K19" s="225">
        <f>_xlfn.IFNA(VLOOKUP(CONCATENATE($K$5,$B19,$C19),MOR!$A$6:$M$250,13,FALSE),0)</f>
        <v>0</v>
      </c>
      <c r="L19" s="225">
        <f>_xlfn.IFNA(VLOOKUP(CONCATENATE($L$5,$B19,$C19),MOR!$A$6:$M$250,13,FALSE),0)</f>
        <v>0</v>
      </c>
      <c r="M19" s="226">
        <f>_xlfn.IFNA(VLOOKUP(CONCATENATE($M$5,$B19,$C19),'PM1'!$A$6:$M$250,13,FALSE),0)</f>
        <v>0</v>
      </c>
      <c r="N19" s="226">
        <f>_xlfn.IFNA(VLOOKUP(CONCATENATE($N$5,$B19,$C19),'PM1'!$A$6:$M$250,13,FALSE),0)</f>
        <v>0</v>
      </c>
      <c r="O19" s="226">
        <f>_xlfn.IFNA(VLOOKUP(CONCATENATE($O$5,$B19,$C19),'BAL1'!$A$6:$M$250,13,FALSE),0)</f>
        <v>0</v>
      </c>
      <c r="P19" s="226">
        <f>_xlfn.IFNA(VLOOKUP(CONCATENATE($P$5,$B19,$C19),'BAL1'!$A$6:$M$250,13,FALSE),0)</f>
        <v>0</v>
      </c>
      <c r="Q19" s="226">
        <f>_xlfn.IFNA(VLOOKUP(CONCATENATE($Q$5,$B19,$C19),'PM2'!$A$6:$M$250,13,FALSE),0)</f>
        <v>0</v>
      </c>
      <c r="R19" s="226">
        <f>_xlfn.IFNA(VLOOKUP(CONCATENATE($R$5,$B19,$C19),'PM2'!$A$6:$M$250,13,FALSE),0)</f>
        <v>0</v>
      </c>
      <c r="S19" s="226">
        <f>_xlfn.IFNA(VLOOKUP(CONCATENATE($S$5,$B19,$C19),'PM3'!$A$6:$M$250,13,FALSE),0)</f>
        <v>0</v>
      </c>
      <c r="T19" s="226">
        <f>_xlfn.IFNA(VLOOKUP(CONCATENATE($T$5,$B19,$C19),'PM3'!$A$6:$M$250,13,FALSE),0)</f>
        <v>0</v>
      </c>
      <c r="U19" s="226">
        <f>_xlfn.IFNA(VLOOKUP(CONCATENATE($U$5,$B19,$C19),LOG!$A$6:$M$250,13,FALSE),0)</f>
        <v>0</v>
      </c>
      <c r="V19" s="226">
        <f>_xlfn.IFNA(VLOOKUP(CONCATENATE($V$5,$B19,$C19),LOG!$A$6:$M$250,13,FALSE),0)</f>
        <v>0</v>
      </c>
      <c r="W19" s="226">
        <f>_xlfn.IFNA(VLOOKUP(CONCATENATE($W$5,$B19,$C19),'SER1'!$A$6:$M$163,13,FALSE),0)</f>
        <v>0</v>
      </c>
      <c r="X19" s="226">
        <f>_xlfn.IFNA(VLOOKUP(CONCATENATE($X$5,$B19,$C19),'SER1'!$A$6:$M$248,13,FALSE),0)</f>
        <v>0</v>
      </c>
      <c r="Y19" s="226">
        <f>_xlfn.IFNA(VLOOKUP(CONCATENATE($Y$5,$B19,$C19),SC!$A$6:$M$250,13,FALSE),0)</f>
        <v>0</v>
      </c>
      <c r="Z19" s="42">
        <f>_xlfn.IFNA(VLOOKUP(CONCATENATE($Z$5,$B19,$C19),SC!$A$6:$M$250,13,FALSE),0)</f>
        <v>0</v>
      </c>
      <c r="AA19" s="42"/>
      <c r="AB19" s="226"/>
      <c r="AC19" s="226"/>
      <c r="AD19" s="231">
        <f>_xlfn.IFNA(VLOOKUP(CONCATENATE($AGG$5,$B19,$C19),SC!$A$6:$M$232,13,FALSE),0)</f>
        <v>0</v>
      </c>
      <c r="AE19" s="235"/>
    </row>
    <row r="20" spans="1:31" s="3" customFormat="1" x14ac:dyDescent="0.25">
      <c r="A20" s="398"/>
      <c r="B20" s="37" t="s">
        <v>157</v>
      </c>
      <c r="C20" s="43" t="s">
        <v>158</v>
      </c>
      <c r="D20" s="43"/>
      <c r="E20" s="43" t="s">
        <v>130</v>
      </c>
      <c r="F20" s="44">
        <v>45399</v>
      </c>
      <c r="G20" s="49">
        <v>9</v>
      </c>
      <c r="H20" s="40">
        <f t="shared" si="0"/>
        <v>2</v>
      </c>
      <c r="I20" s="41">
        <f t="shared" si="1"/>
        <v>15</v>
      </c>
      <c r="J20" s="49">
        <f t="shared" si="2"/>
        <v>8</v>
      </c>
      <c r="K20" s="225">
        <f>_xlfn.IFNA(VLOOKUP(CONCATENATE($K$5,$B20,$C20),MOR!$A$6:$M$250,13,FALSE),0)</f>
        <v>0</v>
      </c>
      <c r="L20" s="225">
        <f>_xlfn.IFNA(VLOOKUP(CONCATENATE($L$5,$B20,$C20),MOR!$A$6:$M$250,13,FALSE),0)</f>
        <v>0</v>
      </c>
      <c r="M20" s="226">
        <f>_xlfn.IFNA(VLOOKUP(CONCATENATE($M$5,$B20,$C20),'PM1'!$A$6:$M$250,13,FALSE),0)</f>
        <v>0</v>
      </c>
      <c r="N20" s="226">
        <f>_xlfn.IFNA(VLOOKUP(CONCATENATE($N$5,$B20,$C20),'PM1'!$A$6:$M$250,13,FALSE),0)</f>
        <v>5</v>
      </c>
      <c r="O20" s="226">
        <f>_xlfn.IFNA(VLOOKUP(CONCATENATE($O$5,$B20,$C20),'BAL1'!$A$6:$M$250,13,FALSE),0)</f>
        <v>0</v>
      </c>
      <c r="P20" s="226">
        <f>_xlfn.IFNA(VLOOKUP(CONCATENATE($P$5,$B20,$C20),'BAL1'!$A$6:$M$250,13,FALSE),0)</f>
        <v>0</v>
      </c>
      <c r="Q20" s="226">
        <f>_xlfn.IFNA(VLOOKUP(CONCATENATE($Q$5,$B20,$C20),'PM2'!$A$6:$M$250,13,FALSE),0)</f>
        <v>0</v>
      </c>
      <c r="R20" s="226">
        <f>_xlfn.IFNA(VLOOKUP(CONCATENATE($R$5,$B20,$C20),'PM2'!$A$6:$M$250,13,FALSE),0)</f>
        <v>0</v>
      </c>
      <c r="S20" s="226">
        <f>_xlfn.IFNA(VLOOKUP(CONCATENATE($S$5,$B20,$C20),'PM3'!$A$6:$M$250,13,FALSE),0)</f>
        <v>0</v>
      </c>
      <c r="T20" s="226">
        <f>_xlfn.IFNA(VLOOKUP(CONCATENATE($T$5,$B20,$C20),'PM3'!$A$6:$M$250,13,FALSE),0)</f>
        <v>0</v>
      </c>
      <c r="U20" s="226">
        <f>_xlfn.IFNA(VLOOKUP(CONCATENATE($U$5,$B20,$C20),LOG!$A$6:$M$250,13,FALSE),0)</f>
        <v>0</v>
      </c>
      <c r="V20" s="226">
        <f>_xlfn.IFNA(VLOOKUP(CONCATENATE($V$5,$B20,$C20),LOG!$A$6:$M$250,13,FALSE),0)</f>
        <v>0</v>
      </c>
      <c r="W20" s="226">
        <f>_xlfn.IFNA(VLOOKUP(CONCATENATE($W$5,$B20,$C20),'SER1'!$A$6:$M$163,13,FALSE),0)</f>
        <v>0</v>
      </c>
      <c r="X20" s="226">
        <f>_xlfn.IFNA(VLOOKUP(CONCATENATE($X$5,$B20,$C20),'SER1'!$A$6:$M$248,13,FALSE),0)</f>
        <v>0</v>
      </c>
      <c r="Y20" s="226">
        <f>_xlfn.IFNA(VLOOKUP(CONCATENATE($Y$5,$B20,$C20),SC!$A$6:$M$250,13,FALSE),0)</f>
        <v>0</v>
      </c>
      <c r="Z20" s="42">
        <f>_xlfn.IFNA(VLOOKUP(CONCATENATE($Z$5,$B20,$C20),SC!$A$6:$M$250,13,FALSE),0)</f>
        <v>10</v>
      </c>
      <c r="AA20" s="42"/>
      <c r="AB20" s="226"/>
      <c r="AC20" s="226"/>
      <c r="AD20" s="231">
        <f>_xlfn.IFNA(VLOOKUP(CONCATENATE($AGG$5,$B20,$C20),SC!$A$6:$M$232,13,FALSE),0)</f>
        <v>0</v>
      </c>
      <c r="AE20" s="233"/>
    </row>
    <row r="21" spans="1:31" s="3" customFormat="1" x14ac:dyDescent="0.25">
      <c r="A21" s="398"/>
      <c r="B21" s="37" t="s">
        <v>423</v>
      </c>
      <c r="C21" s="43" t="s">
        <v>159</v>
      </c>
      <c r="D21" s="43"/>
      <c r="E21" s="43" t="s">
        <v>149</v>
      </c>
      <c r="F21" s="44">
        <v>45402</v>
      </c>
      <c r="G21" s="49">
        <v>11</v>
      </c>
      <c r="H21" s="40">
        <f t="shared" si="0"/>
        <v>0</v>
      </c>
      <c r="I21" s="41">
        <f t="shared" si="1"/>
        <v>0</v>
      </c>
      <c r="J21" s="49">
        <f t="shared" si="2"/>
        <v>13</v>
      </c>
      <c r="K21" s="225">
        <f>_xlfn.IFNA(VLOOKUP(CONCATENATE($K$5,$B21,$C21),MOR!$A$6:$M$250,13,FALSE),0)</f>
        <v>0</v>
      </c>
      <c r="L21" s="225">
        <f>_xlfn.IFNA(VLOOKUP(CONCATENATE($L$5,$B21,$C21),MOR!$A$6:$M$250,13,FALSE),0)</f>
        <v>0</v>
      </c>
      <c r="M21" s="226">
        <f>_xlfn.IFNA(VLOOKUP(CONCATENATE($M$5,$B21,$C21),'PM1'!$A$6:$M$250,13,FALSE),0)</f>
        <v>0</v>
      </c>
      <c r="N21" s="226">
        <f>_xlfn.IFNA(VLOOKUP(CONCATENATE($N$5,$B21,$C21),'PM1'!$A$6:$M$250,13,FALSE),0)</f>
        <v>0</v>
      </c>
      <c r="O21" s="226">
        <f>_xlfn.IFNA(VLOOKUP(CONCATENATE($O$5,$B21,$C21),'BAL1'!$A$6:$M$250,13,FALSE),0)</f>
        <v>0</v>
      </c>
      <c r="P21" s="226">
        <f>_xlfn.IFNA(VLOOKUP(CONCATENATE($P$5,$B21,$C21),'BAL1'!$A$6:$M$250,13,FALSE),0)</f>
        <v>0</v>
      </c>
      <c r="Q21" s="226">
        <f>_xlfn.IFNA(VLOOKUP(CONCATENATE($Q$5,$B21,$C21),'PM2'!$A$6:$M$250,13,FALSE),0)</f>
        <v>0</v>
      </c>
      <c r="R21" s="226">
        <f>_xlfn.IFNA(VLOOKUP(CONCATENATE($R$5,$B21,$C21),'PM2'!$A$6:$M$250,13,FALSE),0)</f>
        <v>0</v>
      </c>
      <c r="S21" s="226">
        <f>_xlfn.IFNA(VLOOKUP(CONCATENATE($S$5,$B21,$C21),'PM3'!$A$6:$M$250,13,FALSE),0)</f>
        <v>0</v>
      </c>
      <c r="T21" s="226">
        <f>_xlfn.IFNA(VLOOKUP(CONCATENATE($T$5,$B21,$C21),'PM3'!$A$6:$M$250,13,FALSE),0)</f>
        <v>0</v>
      </c>
      <c r="U21" s="226">
        <f>_xlfn.IFNA(VLOOKUP(CONCATENATE($U$5,$B21,$C21),LOG!$A$6:$M$250,13,FALSE),0)</f>
        <v>0</v>
      </c>
      <c r="V21" s="226">
        <f>_xlfn.IFNA(VLOOKUP(CONCATENATE($V$5,$B21,$C21),LOG!$A$6:$M$250,13,FALSE),0)</f>
        <v>0</v>
      </c>
      <c r="W21" s="226">
        <f>_xlfn.IFNA(VLOOKUP(CONCATENATE($W$5,$B21,$C21),'SER1'!$A$6:$M$163,13,FALSE),0)</f>
        <v>0</v>
      </c>
      <c r="X21" s="226">
        <f>_xlfn.IFNA(VLOOKUP(CONCATENATE($X$5,$B21,$C21),'SER1'!$A$6:$M$248,13,FALSE),0)</f>
        <v>0</v>
      </c>
      <c r="Y21" s="226">
        <f>_xlfn.IFNA(VLOOKUP(CONCATENATE($Y$5,$B21,$C21),SC!$A$6:$M$250,13,FALSE),0)</f>
        <v>0</v>
      </c>
      <c r="Z21" s="42">
        <f>_xlfn.IFNA(VLOOKUP(CONCATENATE($Z$5,$B21,$C21),SC!$A$6:$M$250,13,FALSE),0)</f>
        <v>0</v>
      </c>
      <c r="AA21" s="42"/>
      <c r="AB21" s="226"/>
      <c r="AC21" s="226"/>
      <c r="AD21" s="231">
        <f>_xlfn.IFNA(VLOOKUP(CONCATENATE($AGG$5,$B21,$C21),SC!$A$6:$M$232,13,FALSE),0)</f>
        <v>0</v>
      </c>
      <c r="AE21" s="233"/>
    </row>
    <row r="22" spans="1:31" x14ac:dyDescent="0.25">
      <c r="A22" s="398"/>
      <c r="B22" s="37" t="s">
        <v>160</v>
      </c>
      <c r="C22" s="43" t="s">
        <v>161</v>
      </c>
      <c r="D22" s="43"/>
      <c r="E22" s="43" t="s">
        <v>136</v>
      </c>
      <c r="F22" s="44">
        <v>45402</v>
      </c>
      <c r="G22" s="49">
        <v>11</v>
      </c>
      <c r="H22" s="40">
        <f t="shared" si="0"/>
        <v>0</v>
      </c>
      <c r="I22" s="41">
        <f t="shared" si="1"/>
        <v>0</v>
      </c>
      <c r="J22" s="49">
        <f t="shared" si="2"/>
        <v>13</v>
      </c>
      <c r="K22" s="225">
        <f>_xlfn.IFNA(VLOOKUP(CONCATENATE($K$5,$B22,$C22),MOR!$A$6:$M$250,13,FALSE),0)</f>
        <v>0</v>
      </c>
      <c r="L22" s="225">
        <f>_xlfn.IFNA(VLOOKUP(CONCATENATE($L$5,$B22,$C22),MOR!$A$6:$M$250,13,FALSE),0)</f>
        <v>0</v>
      </c>
      <c r="M22" s="226">
        <f>_xlfn.IFNA(VLOOKUP(CONCATENATE($M$5,$B22,$C22),'PM1'!$A$6:$M$250,13,FALSE),0)</f>
        <v>0</v>
      </c>
      <c r="N22" s="226">
        <f>_xlfn.IFNA(VLOOKUP(CONCATENATE($N$5,$B22,$C22),'PM1'!$A$6:$M$250,13,FALSE),0)</f>
        <v>0</v>
      </c>
      <c r="O22" s="226">
        <f>_xlfn.IFNA(VLOOKUP(CONCATENATE($O$5,$B22,$C22),'BAL1'!$A$6:$M$250,13,FALSE),0)</f>
        <v>0</v>
      </c>
      <c r="P22" s="226">
        <f>_xlfn.IFNA(VLOOKUP(CONCATENATE($P$5,$B22,$C22),'BAL1'!$A$6:$M$250,13,FALSE),0)</f>
        <v>0</v>
      </c>
      <c r="Q22" s="226">
        <f>_xlfn.IFNA(VLOOKUP(CONCATENATE($Q$5,$B22,$C22),'PM2'!$A$6:$M$250,13,FALSE),0)</f>
        <v>0</v>
      </c>
      <c r="R22" s="226">
        <f>_xlfn.IFNA(VLOOKUP(CONCATENATE($R$5,$B22,$C22),'PM2'!$A$6:$M$250,13,FALSE),0)</f>
        <v>0</v>
      </c>
      <c r="S22" s="226">
        <f>_xlfn.IFNA(VLOOKUP(CONCATENATE($S$5,$B22,$C22),'PM3'!$A$6:$M$250,13,FALSE),0)</f>
        <v>0</v>
      </c>
      <c r="T22" s="226">
        <f>_xlfn.IFNA(VLOOKUP(CONCATENATE($T$5,$B22,$C22),'PM3'!$A$6:$M$250,13,FALSE),0)</f>
        <v>0</v>
      </c>
      <c r="U22" s="226">
        <f>_xlfn.IFNA(VLOOKUP(CONCATENATE($U$5,$B22,$C22),LOG!$A$6:$M$250,13,FALSE),0)</f>
        <v>0</v>
      </c>
      <c r="V22" s="226">
        <f>_xlfn.IFNA(VLOOKUP(CONCATENATE($V$5,$B22,$C22),LOG!$A$6:$M$250,13,FALSE),0)</f>
        <v>0</v>
      </c>
      <c r="W22" s="226">
        <f>_xlfn.IFNA(VLOOKUP(CONCATENATE($W$5,$B22,$C22),'SER1'!$A$6:$M$163,13,FALSE),0)</f>
        <v>0</v>
      </c>
      <c r="X22" s="226">
        <f>_xlfn.IFNA(VLOOKUP(CONCATENATE($X$5,$B22,$C22),'SER1'!$A$6:$M$248,13,FALSE),0)</f>
        <v>0</v>
      </c>
      <c r="Y22" s="226">
        <f>_xlfn.IFNA(VLOOKUP(CONCATENATE($Y$5,$B22,$C22),SC!$A$6:$M$250,13,FALSE),0)</f>
        <v>0</v>
      </c>
      <c r="Z22" s="42">
        <f>_xlfn.IFNA(VLOOKUP(CONCATENATE($Z$5,$B22,$C22),SC!$A$6:$M$250,13,FALSE),0)</f>
        <v>0</v>
      </c>
      <c r="AA22" s="42"/>
      <c r="AB22" s="226"/>
      <c r="AC22" s="226"/>
      <c r="AD22" s="231">
        <f>_xlfn.IFNA(VLOOKUP(CONCATENATE($AGG$5,$B22,$C22),SC!$A$6:$M$232,13,FALSE),0)</f>
        <v>0</v>
      </c>
      <c r="AE22" s="235"/>
    </row>
    <row r="23" spans="1:31" x14ac:dyDescent="0.25">
      <c r="A23" s="398"/>
      <c r="B23" s="37" t="s">
        <v>164</v>
      </c>
      <c r="C23" s="43" t="s">
        <v>165</v>
      </c>
      <c r="D23" s="43"/>
      <c r="E23" s="43" t="s">
        <v>145</v>
      </c>
      <c r="F23" s="44">
        <v>45371</v>
      </c>
      <c r="G23" s="49">
        <v>9</v>
      </c>
      <c r="H23" s="40">
        <f t="shared" si="0"/>
        <v>3</v>
      </c>
      <c r="I23" s="41">
        <f t="shared" si="1"/>
        <v>20</v>
      </c>
      <c r="J23" s="49">
        <f t="shared" si="2"/>
        <v>5</v>
      </c>
      <c r="K23" s="225">
        <f>_xlfn.IFNA(VLOOKUP(CONCATENATE($K$5,$B23,$C23),MOR!$A$6:$M$250,13,FALSE),0)</f>
        <v>0</v>
      </c>
      <c r="L23" s="225">
        <f>_xlfn.IFNA(VLOOKUP(CONCATENATE($L$5,$B23,$C23),MOR!$A$6:$M$250,13,FALSE),0)</f>
        <v>0</v>
      </c>
      <c r="M23" s="226">
        <f>_xlfn.IFNA(VLOOKUP(CONCATENATE($M$5,$B23,$C23),'PM1'!$A$6:$M$250,13,FALSE),0)</f>
        <v>0</v>
      </c>
      <c r="N23" s="226">
        <f>_xlfn.IFNA(VLOOKUP(CONCATENATE($N$5,$B23,$C23),'PM1'!$A$6:$M$250,13,FALSE),0)</f>
        <v>7</v>
      </c>
      <c r="O23" s="226">
        <f>_xlfn.IFNA(VLOOKUP(CONCATENATE($O$5,$B23,$C23),'BAL1'!$A$6:$M$250,13,FALSE),0)</f>
        <v>0</v>
      </c>
      <c r="P23" s="226">
        <f>_xlfn.IFNA(VLOOKUP(CONCATENATE($P$5,$B23,$C23),'BAL1'!$A$6:$M$250,13,FALSE),0)</f>
        <v>0</v>
      </c>
      <c r="Q23" s="226">
        <f>_xlfn.IFNA(VLOOKUP(CONCATENATE($Q$5,$B23,$C23),'PM2'!$A$6:$M$250,13,FALSE),0)</f>
        <v>0</v>
      </c>
      <c r="R23" s="226">
        <f>_xlfn.IFNA(VLOOKUP(CONCATENATE($R$5,$B23,$C23),'PM2'!$A$6:$M$250,13,FALSE),0)</f>
        <v>7</v>
      </c>
      <c r="S23" s="226">
        <f>_xlfn.IFNA(VLOOKUP(CONCATENATE($S$5,$B23,$C23),'PM3'!$A$6:$M$250,13,FALSE),0)</f>
        <v>0</v>
      </c>
      <c r="T23" s="226">
        <f>_xlfn.IFNA(VLOOKUP(CONCATENATE($T$5,$B23,$C23),'PM3'!$A$6:$M$250,13,FALSE),0)</f>
        <v>6</v>
      </c>
      <c r="U23" s="226">
        <f>_xlfn.IFNA(VLOOKUP(CONCATENATE($U$5,$B23,$C23),LOG!$A$6:$M$250,13,FALSE),0)</f>
        <v>0</v>
      </c>
      <c r="V23" s="226">
        <f>_xlfn.IFNA(VLOOKUP(CONCATENATE($V$5,$B23,$C23),LOG!$A$6:$M$250,13,FALSE),0)</f>
        <v>0</v>
      </c>
      <c r="W23" s="226">
        <f>_xlfn.IFNA(VLOOKUP(CONCATENATE($W$5,$B23,$C23),'SER1'!$A$6:$M$163,13,FALSE),0)</f>
        <v>0</v>
      </c>
      <c r="X23" s="226">
        <f>_xlfn.IFNA(VLOOKUP(CONCATENATE($X$5,$B23,$C23),'SER1'!$A$6:$M$248,13,FALSE),0)</f>
        <v>0</v>
      </c>
      <c r="Y23" s="226">
        <f>_xlfn.IFNA(VLOOKUP(CONCATENATE($Y$5,$B23,$C23),SC!$A$6:$M$250,13,FALSE),0)</f>
        <v>0</v>
      </c>
      <c r="Z23" s="42">
        <f>_xlfn.IFNA(VLOOKUP(CONCATENATE($Z$5,$B23,$C23),SC!$A$6:$M$250,13,FALSE),0)</f>
        <v>0</v>
      </c>
      <c r="AA23" s="42"/>
      <c r="AB23" s="226"/>
      <c r="AC23" s="226"/>
      <c r="AD23" s="231">
        <f>_xlfn.IFNA(VLOOKUP(CONCATENATE($AGG$5,$B23,$C23),SC!$A$6:$M$232,13,FALSE),0)</f>
        <v>0</v>
      </c>
      <c r="AE23" s="235"/>
    </row>
    <row r="24" spans="1:31" x14ac:dyDescent="0.25">
      <c r="A24" s="398"/>
      <c r="B24" s="37" t="s">
        <v>148</v>
      </c>
      <c r="C24" s="43" t="s">
        <v>425</v>
      </c>
      <c r="D24" s="43"/>
      <c r="E24" s="43" t="s">
        <v>149</v>
      </c>
      <c r="F24" s="44">
        <v>45372</v>
      </c>
      <c r="G24" s="49">
        <v>10</v>
      </c>
      <c r="H24" s="40">
        <f t="shared" si="0"/>
        <v>0</v>
      </c>
      <c r="I24" s="41">
        <f t="shared" si="1"/>
        <v>0</v>
      </c>
      <c r="J24" s="49">
        <f t="shared" si="2"/>
        <v>13</v>
      </c>
      <c r="K24" s="225">
        <f>_xlfn.IFNA(VLOOKUP(CONCATENATE($K$5,$B24,$C24),MOR!$A$6:$M$250,13,FALSE),0)</f>
        <v>0</v>
      </c>
      <c r="L24" s="225">
        <f>_xlfn.IFNA(VLOOKUP(CONCATENATE($L$5,$B24,$C24),MOR!$A$6:$M$250,13,FALSE),0)</f>
        <v>0</v>
      </c>
      <c r="M24" s="226">
        <f>_xlfn.IFNA(VLOOKUP(CONCATENATE($M$5,$B24,$C24),'PM1'!$A$6:$M$250,13,FALSE),0)</f>
        <v>0</v>
      </c>
      <c r="N24" s="226">
        <f>_xlfn.IFNA(VLOOKUP(CONCATENATE($N$5,$B24,$C24),'PM1'!$A$6:$M$250,13,FALSE),0)</f>
        <v>0</v>
      </c>
      <c r="O24" s="226">
        <f>_xlfn.IFNA(VLOOKUP(CONCATENATE($O$5,$B24,$C24),'BAL1'!$A$6:$M$250,13,FALSE),0)</f>
        <v>0</v>
      </c>
      <c r="P24" s="226">
        <f>_xlfn.IFNA(VLOOKUP(CONCATENATE($P$5,$B24,$C24),'BAL1'!$A$6:$M$250,13,FALSE),0)</f>
        <v>0</v>
      </c>
      <c r="Q24" s="226">
        <f>_xlfn.IFNA(VLOOKUP(CONCATENATE($Q$5,$B24,$C24),'PM2'!$A$6:$M$250,13,FALSE),0)</f>
        <v>0</v>
      </c>
      <c r="R24" s="226">
        <f>_xlfn.IFNA(VLOOKUP(CONCATENATE($R$5,$B24,$C24),'PM2'!$A$6:$M$250,13,FALSE),0)</f>
        <v>0</v>
      </c>
      <c r="S24" s="226">
        <f>_xlfn.IFNA(VLOOKUP(CONCATENATE($S$5,$B24,$C24),'PM3'!$A$6:$M$250,13,FALSE),0)</f>
        <v>0</v>
      </c>
      <c r="T24" s="226">
        <f>_xlfn.IFNA(VLOOKUP(CONCATENATE($T$5,$B24,$C24),'PM3'!$A$6:$M$250,13,FALSE),0)</f>
        <v>0</v>
      </c>
      <c r="U24" s="226">
        <f>_xlfn.IFNA(VLOOKUP(CONCATENATE($U$5,$B24,$C24),LOG!$A$6:$M$250,13,FALSE),0)</f>
        <v>0</v>
      </c>
      <c r="V24" s="226">
        <f>_xlfn.IFNA(VLOOKUP(CONCATENATE($V$5,$B24,$C24),LOG!$A$6:$M$250,13,FALSE),0)</f>
        <v>0</v>
      </c>
      <c r="W24" s="226">
        <f>_xlfn.IFNA(VLOOKUP(CONCATENATE($W$5,$B24,$C24),'SER1'!$A$6:$M$163,13,FALSE),0)</f>
        <v>0</v>
      </c>
      <c r="X24" s="226">
        <f>_xlfn.IFNA(VLOOKUP(CONCATENATE($X$5,$B24,$C24),'SER1'!$A$6:$M$248,13,FALSE),0)</f>
        <v>0</v>
      </c>
      <c r="Y24" s="226">
        <f>_xlfn.IFNA(VLOOKUP(CONCATENATE($Y$5,$B24,$C24),SC!$A$6:$M$250,13,FALSE),0)</f>
        <v>0</v>
      </c>
      <c r="Z24" s="42">
        <f>_xlfn.IFNA(VLOOKUP(CONCATENATE($Z$5,$B24,$C24),SC!$A$6:$M$250,13,FALSE),0)</f>
        <v>0</v>
      </c>
      <c r="AA24" s="42"/>
      <c r="AB24" s="226"/>
      <c r="AC24" s="226"/>
      <c r="AD24" s="231">
        <f>_xlfn.IFNA(VLOOKUP(CONCATENATE($AGG$5,$B24,$C24),SC!$A$6:$M$232,13,FALSE),0)</f>
        <v>0</v>
      </c>
      <c r="AE24" s="235"/>
    </row>
    <row r="25" spans="1:31" x14ac:dyDescent="0.25">
      <c r="A25" s="398"/>
      <c r="B25" s="37" t="s">
        <v>422</v>
      </c>
      <c r="C25" s="43" t="s">
        <v>427</v>
      </c>
      <c r="D25" s="43"/>
      <c r="E25" s="43" t="s">
        <v>153</v>
      </c>
      <c r="F25" s="44">
        <v>45380</v>
      </c>
      <c r="G25" s="49">
        <v>11</v>
      </c>
      <c r="H25" s="40">
        <f t="shared" si="0"/>
        <v>0</v>
      </c>
      <c r="I25" s="41">
        <f t="shared" si="1"/>
        <v>0</v>
      </c>
      <c r="J25" s="49">
        <f t="shared" si="2"/>
        <v>13</v>
      </c>
      <c r="K25" s="225">
        <f>_xlfn.IFNA(VLOOKUP(CONCATENATE($K$5,$B25,$C25),MOR!$A$6:$M$250,13,FALSE),0)</f>
        <v>0</v>
      </c>
      <c r="L25" s="225">
        <f>_xlfn.IFNA(VLOOKUP(CONCATENATE($L$5,$B25,$C25),MOR!$A$6:$M$250,13,FALSE),0)</f>
        <v>0</v>
      </c>
      <c r="M25" s="226">
        <f>_xlfn.IFNA(VLOOKUP(CONCATENATE($M$5,$B25,$C25),'PM1'!$A$6:$M$250,13,FALSE),0)</f>
        <v>0</v>
      </c>
      <c r="N25" s="226">
        <f>_xlfn.IFNA(VLOOKUP(CONCATENATE($N$5,$B25,$C25),'PM1'!$A$6:$M$250,13,FALSE),0)</f>
        <v>0</v>
      </c>
      <c r="O25" s="226">
        <f>_xlfn.IFNA(VLOOKUP(CONCATENATE($O$5,$B25,$C25),'BAL1'!$A$6:$M$250,13,FALSE),0)</f>
        <v>0</v>
      </c>
      <c r="P25" s="226">
        <f>_xlfn.IFNA(VLOOKUP(CONCATENATE($P$5,$B25,$C25),'BAL1'!$A$6:$M$250,13,FALSE),0)</f>
        <v>0</v>
      </c>
      <c r="Q25" s="226">
        <f>_xlfn.IFNA(VLOOKUP(CONCATENATE($Q$5,$B25,$C25),'PM2'!$A$6:$M$250,13,FALSE),0)</f>
        <v>0</v>
      </c>
      <c r="R25" s="226">
        <f>_xlfn.IFNA(VLOOKUP(CONCATENATE($R$5,$B25,$C25),'PM2'!$A$6:$M$250,13,FALSE),0)</f>
        <v>0</v>
      </c>
      <c r="S25" s="226">
        <f>_xlfn.IFNA(VLOOKUP(CONCATENATE($S$5,$B25,$C25),'PM3'!$A$6:$M$250,13,FALSE),0)</f>
        <v>0</v>
      </c>
      <c r="T25" s="226">
        <f>_xlfn.IFNA(VLOOKUP(CONCATENATE($T$5,$B25,$C25),'PM3'!$A$6:$M$250,13,FALSE),0)</f>
        <v>0</v>
      </c>
      <c r="U25" s="226">
        <f>_xlfn.IFNA(VLOOKUP(CONCATENATE($U$5,$B25,$C25),LOG!$A$6:$M$250,13,FALSE),0)</f>
        <v>0</v>
      </c>
      <c r="V25" s="226">
        <f>_xlfn.IFNA(VLOOKUP(CONCATENATE($V$5,$B25,$C25),LOG!$A$6:$M$250,13,FALSE),0)</f>
        <v>0</v>
      </c>
      <c r="W25" s="226">
        <f>_xlfn.IFNA(VLOOKUP(CONCATENATE($W$5,$B25,$C25),'SER1'!$A$6:$M$163,13,FALSE),0)</f>
        <v>0</v>
      </c>
      <c r="X25" s="226">
        <f>_xlfn.IFNA(VLOOKUP(CONCATENATE($X$5,$B25,$C25),'SER1'!$A$6:$M$248,13,FALSE),0)</f>
        <v>0</v>
      </c>
      <c r="Y25" s="226">
        <f>_xlfn.IFNA(VLOOKUP(CONCATENATE($Y$5,$B25,$C25),SC!$A$6:$M$250,13,FALSE),0)</f>
        <v>0</v>
      </c>
      <c r="Z25" s="42">
        <f>_xlfn.IFNA(VLOOKUP(CONCATENATE($Z$5,$B25,$C25),SC!$A$6:$M$250,13,FALSE),0)</f>
        <v>0</v>
      </c>
      <c r="AA25" s="42"/>
      <c r="AB25" s="226"/>
      <c r="AC25" s="226"/>
      <c r="AD25" s="231">
        <f>_xlfn.IFNA(VLOOKUP(CONCATENATE($AGG$5,$B25,$C25),SC!$A$6:$M$232,13,FALSE),0)</f>
        <v>0</v>
      </c>
      <c r="AE25" s="235"/>
    </row>
    <row r="26" spans="1:31" x14ac:dyDescent="0.25">
      <c r="A26" s="398"/>
      <c r="B26" s="37" t="s">
        <v>168</v>
      </c>
      <c r="C26" s="43" t="s">
        <v>169</v>
      </c>
      <c r="D26" s="43"/>
      <c r="E26" s="43" t="s">
        <v>145</v>
      </c>
      <c r="F26" s="44">
        <v>45389</v>
      </c>
      <c r="G26" s="49">
        <v>12</v>
      </c>
      <c r="H26" s="40">
        <f t="shared" si="0"/>
        <v>0</v>
      </c>
      <c r="I26" s="41">
        <f t="shared" si="1"/>
        <v>0</v>
      </c>
      <c r="J26" s="49">
        <f t="shared" si="2"/>
        <v>13</v>
      </c>
      <c r="K26" s="225">
        <f>_xlfn.IFNA(VLOOKUP(CONCATENATE($K$5,$B26,$C26),MOR!$A$6:$M$250,13,FALSE),0)</f>
        <v>0</v>
      </c>
      <c r="L26" s="225">
        <f>_xlfn.IFNA(VLOOKUP(CONCATENATE($L$5,$B26,$C26),MOR!$A$6:$M$250,13,FALSE),0)</f>
        <v>0</v>
      </c>
      <c r="M26" s="226">
        <f>_xlfn.IFNA(VLOOKUP(CONCATENATE($M$5,$B26,$C26),'PM1'!$A$6:$M$250,13,FALSE),0)</f>
        <v>0</v>
      </c>
      <c r="N26" s="226">
        <f>_xlfn.IFNA(VLOOKUP(CONCATENATE($N$5,$B26,$C26),'PM1'!$A$6:$M$250,13,FALSE),0)</f>
        <v>0</v>
      </c>
      <c r="O26" s="226">
        <f>_xlfn.IFNA(VLOOKUP(CONCATENATE($O$5,$B26,$C26),'BAL1'!$A$6:$M$250,13,FALSE),0)</f>
        <v>0</v>
      </c>
      <c r="P26" s="226">
        <f>_xlfn.IFNA(VLOOKUP(CONCATENATE($P$5,$B26,$C26),'BAL1'!$A$6:$M$250,13,FALSE),0)</f>
        <v>0</v>
      </c>
      <c r="Q26" s="226">
        <f>_xlfn.IFNA(VLOOKUP(CONCATENATE($Q$5,$B26,$C26),'PM2'!$A$6:$M$250,13,FALSE),0)</f>
        <v>0</v>
      </c>
      <c r="R26" s="226">
        <f>_xlfn.IFNA(VLOOKUP(CONCATENATE($R$5,$B26,$C26),'PM2'!$A$6:$M$250,13,FALSE),0)</f>
        <v>0</v>
      </c>
      <c r="S26" s="226">
        <f>_xlfn.IFNA(VLOOKUP(CONCATENATE($S$5,$B26,$C26),'PM3'!$A$6:$M$250,13,FALSE),0)</f>
        <v>0</v>
      </c>
      <c r="T26" s="226">
        <f>_xlfn.IFNA(VLOOKUP(CONCATENATE($T$5,$B26,$C26),'PM3'!$A$6:$M$250,13,FALSE),0)</f>
        <v>0</v>
      </c>
      <c r="U26" s="226">
        <f>_xlfn.IFNA(VLOOKUP(CONCATENATE($U$5,$B26,$C26),LOG!$A$6:$M$250,13,FALSE),0)</f>
        <v>0</v>
      </c>
      <c r="V26" s="226">
        <f>_xlfn.IFNA(VLOOKUP(CONCATENATE($V$5,$B26,$C26),LOG!$A$6:$M$250,13,FALSE),0)</f>
        <v>0</v>
      </c>
      <c r="W26" s="226">
        <f>_xlfn.IFNA(VLOOKUP(CONCATENATE($W$5,$B26,$C26),'SER1'!$A$6:$M$163,13,FALSE),0)</f>
        <v>0</v>
      </c>
      <c r="X26" s="226">
        <f>_xlfn.IFNA(VLOOKUP(CONCATENATE($X$5,$B26,$C26),'SER1'!$A$6:$M$248,13,FALSE),0)</f>
        <v>0</v>
      </c>
      <c r="Y26" s="226">
        <f>_xlfn.IFNA(VLOOKUP(CONCATENATE($Y$5,$B26,$C26),SC!$A$6:$M$250,13,FALSE),0)</f>
        <v>0</v>
      </c>
      <c r="Z26" s="42">
        <f>_xlfn.IFNA(VLOOKUP(CONCATENATE($Z$5,$B26,$C26),SC!$A$6:$M$250,13,FALSE),0)</f>
        <v>0</v>
      </c>
      <c r="AA26" s="42"/>
      <c r="AB26" s="226"/>
      <c r="AC26" s="226"/>
      <c r="AD26" s="231">
        <f>_xlfn.IFNA(VLOOKUP(CONCATENATE($AGG$5,$B26,$C26),SC!$A$6:$M$232,13,FALSE),0)</f>
        <v>0</v>
      </c>
      <c r="AE26" s="235"/>
    </row>
    <row r="27" spans="1:31" x14ac:dyDescent="0.25">
      <c r="A27" s="398"/>
      <c r="B27" s="37" t="s">
        <v>154</v>
      </c>
      <c r="C27" s="43" t="s">
        <v>155</v>
      </c>
      <c r="D27" s="43"/>
      <c r="E27" s="43" t="s">
        <v>156</v>
      </c>
      <c r="F27" s="44">
        <v>45399</v>
      </c>
      <c r="G27" s="49">
        <v>11</v>
      </c>
      <c r="H27" s="40">
        <f t="shared" si="0"/>
        <v>0</v>
      </c>
      <c r="I27" s="41">
        <f t="shared" si="1"/>
        <v>0</v>
      </c>
      <c r="J27" s="49">
        <f t="shared" si="2"/>
        <v>13</v>
      </c>
      <c r="K27" s="225">
        <f>_xlfn.IFNA(VLOOKUP(CONCATENATE($K$5,$B27,$C27),MOR!$A$6:$M$250,13,FALSE),0)</f>
        <v>0</v>
      </c>
      <c r="L27" s="225">
        <f>_xlfn.IFNA(VLOOKUP(CONCATENATE($L$5,$B27,$C27),MOR!$A$6:$M$250,13,FALSE),0)</f>
        <v>0</v>
      </c>
      <c r="M27" s="226">
        <f>_xlfn.IFNA(VLOOKUP(CONCATENATE($M$5,$B27,$C27),'PM1'!$A$6:$M$250,13,FALSE),0)</f>
        <v>0</v>
      </c>
      <c r="N27" s="226">
        <f>_xlfn.IFNA(VLOOKUP(CONCATENATE($N$5,$B27,$C27),'PM1'!$A$6:$M$250,13,FALSE),0)</f>
        <v>0</v>
      </c>
      <c r="O27" s="226">
        <f>_xlfn.IFNA(VLOOKUP(CONCATENATE($O$5,$B27,$C27),'BAL1'!$A$6:$M$250,13,FALSE),0)</f>
        <v>0</v>
      </c>
      <c r="P27" s="226">
        <f>_xlfn.IFNA(VLOOKUP(CONCATENATE($P$5,$B27,$C27),'BAL1'!$A$6:$M$250,13,FALSE),0)</f>
        <v>0</v>
      </c>
      <c r="Q27" s="226">
        <f>_xlfn.IFNA(VLOOKUP(CONCATENATE($Q$5,$B27,$C27),'PM2'!$A$6:$M$250,13,FALSE),0)</f>
        <v>0</v>
      </c>
      <c r="R27" s="226">
        <f>_xlfn.IFNA(VLOOKUP(CONCATENATE($R$5,$B27,$C27),'PM2'!$A$6:$M$250,13,FALSE),0)</f>
        <v>0</v>
      </c>
      <c r="S27" s="226">
        <f>_xlfn.IFNA(VLOOKUP(CONCATENATE($S$5,$B27,$C27),'PM3'!$A$6:$M$250,13,FALSE),0)</f>
        <v>0</v>
      </c>
      <c r="T27" s="226">
        <f>_xlfn.IFNA(VLOOKUP(CONCATENATE($T$5,$B27,$C27),'PM3'!$A$6:$M$250,13,FALSE),0)</f>
        <v>0</v>
      </c>
      <c r="U27" s="226">
        <f>_xlfn.IFNA(VLOOKUP(CONCATENATE($U$5,$B27,$C27),LOG!$A$6:$M$250,13,FALSE),0)</f>
        <v>0</v>
      </c>
      <c r="V27" s="226">
        <f>_xlfn.IFNA(VLOOKUP(CONCATENATE($V$5,$B27,$C27),LOG!$A$6:$M$250,13,FALSE),0)</f>
        <v>0</v>
      </c>
      <c r="W27" s="226">
        <f>_xlfn.IFNA(VLOOKUP(CONCATENATE($W$5,$B27,$C27),'SER1'!$A$6:$M$163,13,FALSE),0)</f>
        <v>0</v>
      </c>
      <c r="X27" s="226">
        <f>_xlfn.IFNA(VLOOKUP(CONCATENATE($X$5,$B27,$C27),'SER1'!$A$6:$M$248,13,FALSE),0)</f>
        <v>0</v>
      </c>
      <c r="Y27" s="226">
        <f>_xlfn.IFNA(VLOOKUP(CONCATENATE($Y$5,$B27,$C27),SC!$A$6:$M$250,13,FALSE),0)</f>
        <v>0</v>
      </c>
      <c r="Z27" s="42">
        <f>_xlfn.IFNA(VLOOKUP(CONCATENATE($Z$5,$B27,$C27),SC!$A$6:$M$250,13,FALSE),0)</f>
        <v>0</v>
      </c>
      <c r="AA27" s="42"/>
      <c r="AB27" s="226"/>
      <c r="AC27" s="226"/>
      <c r="AD27" s="231">
        <f>_xlfn.IFNA(VLOOKUP(CONCATENATE($AGG$5,$B27,$C27),SC!$A$6:$M$232,13,FALSE),0)</f>
        <v>0</v>
      </c>
      <c r="AE27" s="235"/>
    </row>
    <row r="28" spans="1:31" x14ac:dyDescent="0.25">
      <c r="A28" s="398"/>
      <c r="B28" s="37" t="s">
        <v>170</v>
      </c>
      <c r="C28" s="43" t="s">
        <v>171</v>
      </c>
      <c r="D28" s="38"/>
      <c r="E28" s="38" t="s">
        <v>172</v>
      </c>
      <c r="F28" s="44">
        <v>45418</v>
      </c>
      <c r="G28" s="49">
        <v>9</v>
      </c>
      <c r="H28" s="40">
        <f t="shared" si="0"/>
        <v>2</v>
      </c>
      <c r="I28" s="41">
        <f t="shared" si="1"/>
        <v>13</v>
      </c>
      <c r="J28" s="49">
        <f t="shared" si="2"/>
        <v>9</v>
      </c>
      <c r="K28" s="225">
        <f>_xlfn.IFNA(VLOOKUP(CONCATENATE($K$5,$B28,$C28),MOR!$A$6:$M$250,13,FALSE),0)</f>
        <v>0</v>
      </c>
      <c r="L28" s="225">
        <f>_xlfn.IFNA(VLOOKUP(CONCATENATE($L$5,$B28,$C28),MOR!$A$6:$M$250,13,FALSE),0)</f>
        <v>0</v>
      </c>
      <c r="M28" s="226">
        <f>_xlfn.IFNA(VLOOKUP(CONCATENATE($M$5,$B28,$C28),'PM1'!$A$6:$M$250,13,FALSE),0)</f>
        <v>0</v>
      </c>
      <c r="N28" s="226">
        <f>_xlfn.IFNA(VLOOKUP(CONCATENATE($N$5,$B28,$C28),'PM1'!$A$6:$M$250,13,FALSE),0)</f>
        <v>6</v>
      </c>
      <c r="O28" s="226">
        <f>_xlfn.IFNA(VLOOKUP(CONCATENATE($O$5,$B28,$C28),'BAL1'!$A$6:$M$250,13,FALSE),0)</f>
        <v>0</v>
      </c>
      <c r="P28" s="226">
        <f>_xlfn.IFNA(VLOOKUP(CONCATENATE($P$5,$B28,$C28),'BAL1'!$A$6:$M$250,13,FALSE),0)</f>
        <v>0</v>
      </c>
      <c r="Q28" s="226">
        <f>_xlfn.IFNA(VLOOKUP(CONCATENATE($Q$5,$B28,$C28),'PM2'!$A$6:$M$250,13,FALSE),0)</f>
        <v>0</v>
      </c>
      <c r="R28" s="226">
        <f>_xlfn.IFNA(VLOOKUP(CONCATENATE($R$5,$B28,$C28),'PM2'!$A$6:$M$250,13,FALSE),0)</f>
        <v>0</v>
      </c>
      <c r="S28" s="226">
        <f>_xlfn.IFNA(VLOOKUP(CONCATENATE($S$5,$B28,$C28),'PM3'!$A$6:$M$250,13,FALSE),0)</f>
        <v>0</v>
      </c>
      <c r="T28" s="226">
        <f>_xlfn.IFNA(VLOOKUP(CONCATENATE($T$5,$B28,$C28),'PM3'!$A$6:$M$250,13,FALSE),0)</f>
        <v>0</v>
      </c>
      <c r="U28" s="226">
        <f>_xlfn.IFNA(VLOOKUP(CONCATENATE($U$5,$B28,$C28),LOG!$A$6:$M$250,13,FALSE),0)</f>
        <v>0</v>
      </c>
      <c r="V28" s="226">
        <f>_xlfn.IFNA(VLOOKUP(CONCATENATE($V$5,$B28,$C28),LOG!$A$6:$M$250,13,FALSE),0)</f>
        <v>7</v>
      </c>
      <c r="W28" s="226">
        <f>_xlfn.IFNA(VLOOKUP(CONCATENATE($W$5,$B28,$C28),'SER1'!$A$6:$M$163,13,FALSE),0)</f>
        <v>0</v>
      </c>
      <c r="X28" s="226">
        <f>_xlfn.IFNA(VLOOKUP(CONCATENATE($X$5,$B28,$C28),'SER1'!$A$6:$M$248,13,FALSE),0)</f>
        <v>0</v>
      </c>
      <c r="Y28" s="226">
        <f>_xlfn.IFNA(VLOOKUP(CONCATENATE($Y$5,$B28,$C28),SC!$A$6:$M$250,13,FALSE),0)</f>
        <v>0</v>
      </c>
      <c r="Z28" s="42">
        <f>_xlfn.IFNA(VLOOKUP(CONCATENATE($Z$5,$B28,$C28),SC!$A$6:$M$250,13,FALSE),0)</f>
        <v>0</v>
      </c>
      <c r="AA28" s="42"/>
      <c r="AB28" s="226"/>
      <c r="AC28" s="226"/>
      <c r="AD28" s="231">
        <f>_xlfn.IFNA(VLOOKUP(CONCATENATE($AGG$5,$B28,$C28),SC!$A$6:$M$232,13,FALSE),0)</f>
        <v>0</v>
      </c>
      <c r="AE28" s="235"/>
    </row>
    <row r="29" spans="1:31" x14ac:dyDescent="0.25">
      <c r="A29" s="398"/>
      <c r="B29" s="37" t="s">
        <v>255</v>
      </c>
      <c r="C29" s="43" t="s">
        <v>256</v>
      </c>
      <c r="D29" s="38"/>
      <c r="E29" s="38" t="s">
        <v>257</v>
      </c>
      <c r="F29" s="44">
        <v>45474</v>
      </c>
      <c r="G29" s="49">
        <v>11</v>
      </c>
      <c r="H29" s="40">
        <f t="shared" si="0"/>
        <v>0</v>
      </c>
      <c r="I29" s="41">
        <f t="shared" si="1"/>
        <v>0</v>
      </c>
      <c r="J29" s="49">
        <f t="shared" si="2"/>
        <v>13</v>
      </c>
      <c r="K29" s="225">
        <f>_xlfn.IFNA(VLOOKUP(CONCATENATE($K$5,$B29,$C29),MOR!$A$6:$M$250,13,FALSE),0)</f>
        <v>0</v>
      </c>
      <c r="L29" s="225">
        <f>_xlfn.IFNA(VLOOKUP(CONCATENATE($L$5,$B29,$C29),MOR!$A$6:$M$250,13,FALSE),0)</f>
        <v>0</v>
      </c>
      <c r="M29" s="226">
        <f>_xlfn.IFNA(VLOOKUP(CONCATENATE($M$5,$B29,$C29),'PM1'!$A$6:$M$250,13,FALSE),0)</f>
        <v>0</v>
      </c>
      <c r="N29" s="226">
        <f>_xlfn.IFNA(VLOOKUP(CONCATENATE($N$5,$B29,$C29),'PM1'!$A$6:$M$250,13,FALSE),0)</f>
        <v>0</v>
      </c>
      <c r="O29" s="226">
        <f>_xlfn.IFNA(VLOOKUP(CONCATENATE($O$5,$B29,$C29),'BAL1'!$A$6:$M$250,13,FALSE),0)</f>
        <v>0</v>
      </c>
      <c r="P29" s="226">
        <f>_xlfn.IFNA(VLOOKUP(CONCATENATE($P$5,$B29,$C29),'BAL1'!$A$6:$M$250,13,FALSE),0)</f>
        <v>0</v>
      </c>
      <c r="Q29" s="226">
        <f>_xlfn.IFNA(VLOOKUP(CONCATENATE($Q$5,$B29,$C29),'PM2'!$A$6:$M$250,13,FALSE),0)</f>
        <v>0</v>
      </c>
      <c r="R29" s="226">
        <f>_xlfn.IFNA(VLOOKUP(CONCATENATE($R$5,$B29,$C29),'PM2'!$A$6:$M$250,13,FALSE),0)</f>
        <v>0</v>
      </c>
      <c r="S29" s="226">
        <f>_xlfn.IFNA(VLOOKUP(CONCATENATE($S$5,$B29,$C29),'PM3'!$A$6:$M$250,13,FALSE),0)</f>
        <v>0</v>
      </c>
      <c r="T29" s="226">
        <f>_xlfn.IFNA(VLOOKUP(CONCATENATE($T$5,$B29,$C29),'PM3'!$A$6:$M$250,13,FALSE),0)</f>
        <v>0</v>
      </c>
      <c r="U29" s="226">
        <f>_xlfn.IFNA(VLOOKUP(CONCATENATE($U$5,$B29,$C29),LOG!$A$6:$M$250,13,FALSE),0)</f>
        <v>0</v>
      </c>
      <c r="V29" s="226">
        <f>_xlfn.IFNA(VLOOKUP(CONCATENATE($V$5,$B29,$C29),LOG!$A$6:$M$250,13,FALSE),0)</f>
        <v>0</v>
      </c>
      <c r="W29" s="226">
        <f>_xlfn.IFNA(VLOOKUP(CONCATENATE($W$5,$B29,$C29),'SER1'!$A$6:$M$163,13,FALSE),0)</f>
        <v>0</v>
      </c>
      <c r="X29" s="226">
        <f>_xlfn.IFNA(VLOOKUP(CONCATENATE($X$5,$B29,$C29),'SER1'!$A$6:$M$248,13,FALSE),0)</f>
        <v>0</v>
      </c>
      <c r="Y29" s="226">
        <f>_xlfn.IFNA(VLOOKUP(CONCATENATE($Y$5,$B29,$C29),SC!$A$6:$M$250,13,FALSE),0)</f>
        <v>0</v>
      </c>
      <c r="Z29" s="42">
        <f>_xlfn.IFNA(VLOOKUP(CONCATENATE($Z$5,$B29,$C29),SC!$A$6:$M$250,13,FALSE),0)</f>
        <v>0</v>
      </c>
      <c r="AA29" s="42"/>
      <c r="AB29" s="226"/>
      <c r="AC29" s="226"/>
      <c r="AD29" s="231">
        <f>_xlfn.IFNA(VLOOKUP(CONCATENATE($AGG$5,$B29,$C29),SC!$A$6:$M$232,13,FALSE),0)</f>
        <v>0</v>
      </c>
      <c r="AE29" s="235"/>
    </row>
    <row r="30" spans="1:31" x14ac:dyDescent="0.25">
      <c r="A30" s="398"/>
      <c r="B30" s="37" t="s">
        <v>258</v>
      </c>
      <c r="C30" s="43" t="s">
        <v>259</v>
      </c>
      <c r="D30" s="43"/>
      <c r="E30" s="43" t="s">
        <v>406</v>
      </c>
      <c r="F30" s="44">
        <v>45479</v>
      </c>
      <c r="G30" s="49">
        <v>9</v>
      </c>
      <c r="H30" s="40">
        <f t="shared" si="0"/>
        <v>4</v>
      </c>
      <c r="I30" s="41">
        <f t="shared" si="1"/>
        <v>31</v>
      </c>
      <c r="J30" s="49">
        <f t="shared" si="2"/>
        <v>2</v>
      </c>
      <c r="K30" s="225">
        <f>_xlfn.IFNA(VLOOKUP(CONCATENATE($K$5,$B30,$C30),MOR!$A$6:$M$250,13,FALSE),0)</f>
        <v>0</v>
      </c>
      <c r="L30" s="225">
        <f>_xlfn.IFNA(VLOOKUP(CONCATENATE($L$5,$B30,$C30),MOR!$A$6:$M$250,13,FALSE),0)</f>
        <v>0</v>
      </c>
      <c r="M30" s="226">
        <f>_xlfn.IFNA(VLOOKUP(CONCATENATE($M$5,$B30,$C30),'PM1'!$A$6:$M$250,13,FALSE),0)</f>
        <v>7</v>
      </c>
      <c r="N30" s="226">
        <f>_xlfn.IFNA(VLOOKUP(CONCATENATE($N$5,$B30,$C30),'PM1'!$A$6:$M$250,13,FALSE),0)</f>
        <v>0</v>
      </c>
      <c r="O30" s="226">
        <f>_xlfn.IFNA(VLOOKUP(CONCATENATE($O$5,$B30,$C30),'BAL1'!$A$6:$M$250,13,FALSE),0)</f>
        <v>0</v>
      </c>
      <c r="P30" s="226">
        <f>_xlfn.IFNA(VLOOKUP(CONCATENATE($P$5,$B30,$C30),'BAL1'!$A$6:$M$250,13,FALSE),0)</f>
        <v>0</v>
      </c>
      <c r="Q30" s="226">
        <f>_xlfn.IFNA(VLOOKUP(CONCATENATE($Q$5,$B30,$C30),'PM2'!$A$6:$M$250,13,FALSE),0)</f>
        <v>5</v>
      </c>
      <c r="R30" s="226">
        <f>_xlfn.IFNA(VLOOKUP(CONCATENATE($R$5,$B30,$C30),'PM2'!$A$6:$M$250,13,FALSE),0)</f>
        <v>0</v>
      </c>
      <c r="S30" s="226">
        <f>_xlfn.IFNA(VLOOKUP(CONCATENATE($S$5,$B30,$C30),'PM3'!$A$6:$M$250,13,FALSE),0)</f>
        <v>7</v>
      </c>
      <c r="T30" s="226">
        <f>_xlfn.IFNA(VLOOKUP(CONCATENATE($T$5,$B30,$C30),'PM3'!$A$6:$M$250,13,FALSE),0)</f>
        <v>0</v>
      </c>
      <c r="U30" s="226">
        <f>_xlfn.IFNA(VLOOKUP(CONCATENATE($U$5,$B30,$C30),LOG!$A$6:$M$250,13,FALSE),0)</f>
        <v>0</v>
      </c>
      <c r="V30" s="226">
        <f>_xlfn.IFNA(VLOOKUP(CONCATENATE($V$5,$B30,$C30),LOG!$A$6:$M$250,13,FALSE),0)</f>
        <v>0</v>
      </c>
      <c r="W30" s="226">
        <f>_xlfn.IFNA(VLOOKUP(CONCATENATE($W$5,$B30,$C30),'SER1'!$A$6:$M$163,13,FALSE),0)</f>
        <v>0</v>
      </c>
      <c r="X30" s="226">
        <f>_xlfn.IFNA(VLOOKUP(CONCATENATE($X$5,$B30,$C30),'SER1'!$A$6:$M$248,13,FALSE),0)</f>
        <v>0</v>
      </c>
      <c r="Y30" s="226">
        <f>_xlfn.IFNA(VLOOKUP(CONCATENATE($Y$5,$B30,$C30),SC!$A$6:$M$250,13,FALSE),0)</f>
        <v>12</v>
      </c>
      <c r="Z30" s="42">
        <f>_xlfn.IFNA(VLOOKUP(CONCATENATE($Z$5,$B30,$C30),SC!$A$6:$M$250,13,FALSE),0)</f>
        <v>0</v>
      </c>
      <c r="AA30" s="42"/>
      <c r="AB30" s="226"/>
      <c r="AC30" s="226"/>
      <c r="AD30" s="231">
        <f>_xlfn.IFNA(VLOOKUP(CONCATENATE($AGG$5,$B30,$C30),SC!$A$6:$M$232,13,FALSE),0)</f>
        <v>0</v>
      </c>
      <c r="AE30" s="235"/>
    </row>
    <row r="31" spans="1:31" x14ac:dyDescent="0.25">
      <c r="A31" s="398"/>
      <c r="B31" s="37" t="s">
        <v>260</v>
      </c>
      <c r="C31" s="43" t="s">
        <v>261</v>
      </c>
      <c r="D31" s="43"/>
      <c r="E31" s="43" t="s">
        <v>262</v>
      </c>
      <c r="F31" s="44">
        <v>45481</v>
      </c>
      <c r="G31" s="49">
        <v>10</v>
      </c>
      <c r="H31" s="40">
        <f t="shared" si="0"/>
        <v>1</v>
      </c>
      <c r="I31" s="41">
        <f t="shared" si="1"/>
        <v>7</v>
      </c>
      <c r="J31" s="49">
        <f t="shared" si="2"/>
        <v>12</v>
      </c>
      <c r="K31" s="225">
        <f>_xlfn.IFNA(VLOOKUP(CONCATENATE($K$5,$B31,$C31),MOR!$A$6:$M$250,13,FALSE),0)</f>
        <v>0</v>
      </c>
      <c r="L31" s="225">
        <f>_xlfn.IFNA(VLOOKUP(CONCATENATE($L$5,$B31,$C31),MOR!$A$6:$M$250,13,FALSE),0)</f>
        <v>0</v>
      </c>
      <c r="M31" s="226">
        <f>_xlfn.IFNA(VLOOKUP(CONCATENATE($M$5,$B31,$C31),'PM1'!$A$6:$M$250,13,FALSE),0)</f>
        <v>0</v>
      </c>
      <c r="N31" s="226">
        <f>_xlfn.IFNA(VLOOKUP(CONCATENATE($N$5,$B31,$C31),'PM1'!$A$6:$M$250,13,FALSE),0)</f>
        <v>0</v>
      </c>
      <c r="O31" s="226">
        <f>_xlfn.IFNA(VLOOKUP(CONCATENATE($O$5,$B31,$C31),'BAL1'!$A$6:$M$250,13,FALSE),0)</f>
        <v>0</v>
      </c>
      <c r="P31" s="226">
        <f>_xlfn.IFNA(VLOOKUP(CONCATENATE($P$5,$B31,$C31),'BAL1'!$A$6:$M$250,13,FALSE),0)</f>
        <v>7</v>
      </c>
      <c r="Q31" s="226">
        <f>_xlfn.IFNA(VLOOKUP(CONCATENATE($Q$5,$B31,$C31),'PM2'!$A$6:$M$250,13,FALSE),0)</f>
        <v>0</v>
      </c>
      <c r="R31" s="226">
        <f>_xlfn.IFNA(VLOOKUP(CONCATENATE($R$5,$B31,$C31),'PM2'!$A$6:$M$250,13,FALSE),0)</f>
        <v>0</v>
      </c>
      <c r="S31" s="226">
        <f>_xlfn.IFNA(VLOOKUP(CONCATENATE($S$5,$B31,$C31),'PM3'!$A$6:$M$250,13,FALSE),0)</f>
        <v>0</v>
      </c>
      <c r="T31" s="226">
        <f>_xlfn.IFNA(VLOOKUP(CONCATENATE($T$5,$B31,$C31),'PM3'!$A$6:$M$250,13,FALSE),0)</f>
        <v>0</v>
      </c>
      <c r="U31" s="226">
        <f>_xlfn.IFNA(VLOOKUP(CONCATENATE($U$5,$B31,$C31),LOG!$A$6:$M$250,13,FALSE),0)</f>
        <v>0</v>
      </c>
      <c r="V31" s="226">
        <f>_xlfn.IFNA(VLOOKUP(CONCATENATE($V$5,$B31,$C31),LOG!$A$6:$M$250,13,FALSE),0)</f>
        <v>0</v>
      </c>
      <c r="W31" s="226">
        <f>_xlfn.IFNA(VLOOKUP(CONCATENATE($W$5,$B31,$C31),'SER1'!$A$6:$M$163,13,FALSE),0)</f>
        <v>0</v>
      </c>
      <c r="X31" s="226">
        <f>_xlfn.IFNA(VLOOKUP(CONCATENATE($X$5,$B31,$C31),'SER1'!$A$6:$M$248,13,FALSE),0)</f>
        <v>0</v>
      </c>
      <c r="Y31" s="226">
        <f>_xlfn.IFNA(VLOOKUP(CONCATENATE($Y$5,$B31,$C31),SC!$A$6:$M$250,13,FALSE),0)</f>
        <v>0</v>
      </c>
      <c r="Z31" s="42">
        <f>_xlfn.IFNA(VLOOKUP(CONCATENATE($Z$5,$B31,$C31),SC!$A$6:$M$250,13,FALSE),0)</f>
        <v>0</v>
      </c>
      <c r="AA31" s="42"/>
      <c r="AB31" s="226"/>
      <c r="AC31" s="226"/>
      <c r="AD31" s="231">
        <f>_xlfn.IFNA(VLOOKUP(CONCATENATE($AGG$5,$B31,$C31),SC!$A$6:$M$232,13,FALSE),0)</f>
        <v>0</v>
      </c>
      <c r="AE31" s="235"/>
    </row>
    <row r="32" spans="1:31" s="3" customFormat="1" x14ac:dyDescent="0.25">
      <c r="A32" s="398"/>
      <c r="B32" s="37" t="s">
        <v>263</v>
      </c>
      <c r="C32" s="43" t="s">
        <v>264</v>
      </c>
      <c r="D32" s="43"/>
      <c r="E32" s="43" t="s">
        <v>180</v>
      </c>
      <c r="F32" s="44">
        <v>45492</v>
      </c>
      <c r="G32" s="49">
        <v>11</v>
      </c>
      <c r="H32" s="40">
        <f t="shared" si="0"/>
        <v>0</v>
      </c>
      <c r="I32" s="41">
        <f t="shared" si="1"/>
        <v>0</v>
      </c>
      <c r="J32" s="49">
        <f t="shared" si="2"/>
        <v>13</v>
      </c>
      <c r="K32" s="225">
        <f>_xlfn.IFNA(VLOOKUP(CONCATENATE($K$5,$B32,$C32),MOR!$A$6:$M$250,13,FALSE),0)</f>
        <v>0</v>
      </c>
      <c r="L32" s="225">
        <f>_xlfn.IFNA(VLOOKUP(CONCATENATE($L$5,$B32,$C32),MOR!$A$6:$M$250,13,FALSE),0)</f>
        <v>0</v>
      </c>
      <c r="M32" s="226">
        <f>_xlfn.IFNA(VLOOKUP(CONCATENATE($M$5,$B32,$C32),'PM1'!$A$6:$M$250,13,FALSE),0)</f>
        <v>0</v>
      </c>
      <c r="N32" s="226">
        <f>_xlfn.IFNA(VLOOKUP(CONCATENATE($N$5,$B32,$C32),'PM1'!$A$6:$M$250,13,FALSE),0)</f>
        <v>0</v>
      </c>
      <c r="O32" s="226">
        <f>_xlfn.IFNA(VLOOKUP(CONCATENATE($O$5,$B32,$C32),'BAL1'!$A$6:$M$250,13,FALSE),0)</f>
        <v>0</v>
      </c>
      <c r="P32" s="226">
        <f>_xlfn.IFNA(VLOOKUP(CONCATENATE($P$5,$B32,$C32),'BAL1'!$A$6:$M$250,13,FALSE),0)</f>
        <v>0</v>
      </c>
      <c r="Q32" s="226">
        <f>_xlfn.IFNA(VLOOKUP(CONCATENATE($Q$5,$B32,$C32),'PM2'!$A$6:$M$250,13,FALSE),0)</f>
        <v>0</v>
      </c>
      <c r="R32" s="226">
        <f>_xlfn.IFNA(VLOOKUP(CONCATENATE($R$5,$B32,$C32),'PM2'!$A$6:$M$250,13,FALSE),0)</f>
        <v>0</v>
      </c>
      <c r="S32" s="226">
        <f>_xlfn.IFNA(VLOOKUP(CONCATENATE($S$5,$B32,$C32),'PM3'!$A$6:$M$250,13,FALSE),0)</f>
        <v>0</v>
      </c>
      <c r="T32" s="226">
        <f>_xlfn.IFNA(VLOOKUP(CONCATENATE($T$5,$B32,$C32),'PM3'!$A$6:$M$250,13,FALSE),0)</f>
        <v>0</v>
      </c>
      <c r="U32" s="226">
        <f>_xlfn.IFNA(VLOOKUP(CONCATENATE($U$5,$B32,$C32),LOG!$A$6:$M$250,13,FALSE),0)</f>
        <v>0</v>
      </c>
      <c r="V32" s="226">
        <f>_xlfn.IFNA(VLOOKUP(CONCATENATE($V$5,$B32,$C32),LOG!$A$6:$M$250,13,FALSE),0)</f>
        <v>0</v>
      </c>
      <c r="W32" s="226">
        <f>_xlfn.IFNA(VLOOKUP(CONCATENATE($W$5,$B32,$C32),'SER1'!$A$6:$M$163,13,FALSE),0)</f>
        <v>0</v>
      </c>
      <c r="X32" s="226">
        <f>_xlfn.IFNA(VLOOKUP(CONCATENATE($X$5,$B32,$C32),'SER1'!$A$6:$M$248,13,FALSE),0)</f>
        <v>0</v>
      </c>
      <c r="Y32" s="226">
        <f>_xlfn.IFNA(VLOOKUP(CONCATENATE($Y$5,$B32,$C32),SC!$A$6:$M$250,13,FALSE),0)</f>
        <v>0</v>
      </c>
      <c r="Z32" s="42">
        <f>_xlfn.IFNA(VLOOKUP(CONCATENATE($Z$5,$B32,$C32),SC!$A$6:$M$250,13,FALSE),0)</f>
        <v>0</v>
      </c>
      <c r="AA32" s="42"/>
      <c r="AB32" s="226"/>
      <c r="AC32" s="226"/>
      <c r="AD32" s="231">
        <f>_xlfn.IFNA(VLOOKUP(CONCATENATE($AGG$5,$B32,$C32),SC!$A$6:$M$232,13,FALSE),0)</f>
        <v>0</v>
      </c>
      <c r="AE32" s="233"/>
    </row>
    <row r="33" spans="1:31" x14ac:dyDescent="0.25">
      <c r="A33" s="398"/>
      <c r="B33" s="37" t="s">
        <v>265</v>
      </c>
      <c r="C33" s="43" t="s">
        <v>266</v>
      </c>
      <c r="D33" s="43"/>
      <c r="E33" s="43" t="s">
        <v>180</v>
      </c>
      <c r="F33" s="44">
        <v>45492</v>
      </c>
      <c r="G33" s="49">
        <v>10</v>
      </c>
      <c r="H33" s="40">
        <f t="shared" si="0"/>
        <v>0</v>
      </c>
      <c r="I33" s="41">
        <f t="shared" si="1"/>
        <v>0</v>
      </c>
      <c r="J33" s="49">
        <f t="shared" si="2"/>
        <v>13</v>
      </c>
      <c r="K33" s="225">
        <f>_xlfn.IFNA(VLOOKUP(CONCATENATE($K$5,$B33,$C33),MOR!$A$6:$M$250,13,FALSE),0)</f>
        <v>0</v>
      </c>
      <c r="L33" s="225">
        <f>_xlfn.IFNA(VLOOKUP(CONCATENATE($L$5,$B33,$C33),MOR!$A$6:$M$250,13,FALSE),0)</f>
        <v>0</v>
      </c>
      <c r="M33" s="226">
        <f>_xlfn.IFNA(VLOOKUP(CONCATENATE($M$5,$B33,$C33),'PM1'!$A$6:$M$250,13,FALSE),0)</f>
        <v>0</v>
      </c>
      <c r="N33" s="226">
        <f>_xlfn.IFNA(VLOOKUP(CONCATENATE($N$5,$B33,$C33),'PM1'!$A$6:$M$250,13,FALSE),0)</f>
        <v>0</v>
      </c>
      <c r="O33" s="226">
        <f>_xlfn.IFNA(VLOOKUP(CONCATENATE($O$5,$B33,$C33),'BAL1'!$A$6:$M$250,13,FALSE),0)</f>
        <v>0</v>
      </c>
      <c r="P33" s="226">
        <f>_xlfn.IFNA(VLOOKUP(CONCATENATE($P$5,$B33,$C33),'BAL1'!$A$6:$M$250,13,FALSE),0)</f>
        <v>0</v>
      </c>
      <c r="Q33" s="226">
        <f>_xlfn.IFNA(VLOOKUP(CONCATENATE($Q$5,$B33,$C33),'PM2'!$A$6:$M$250,13,FALSE),0)</f>
        <v>0</v>
      </c>
      <c r="R33" s="226">
        <f>_xlfn.IFNA(VLOOKUP(CONCATENATE($R$5,$B33,$C33),'PM2'!$A$6:$M$250,13,FALSE),0)</f>
        <v>0</v>
      </c>
      <c r="S33" s="226">
        <f>_xlfn.IFNA(VLOOKUP(CONCATENATE($S$5,$B33,$C33),'PM3'!$A$6:$M$250,13,FALSE),0)</f>
        <v>0</v>
      </c>
      <c r="T33" s="226">
        <f>_xlfn.IFNA(VLOOKUP(CONCATENATE($T$5,$B33,$C33),'PM3'!$A$6:$M$250,13,FALSE),0)</f>
        <v>0</v>
      </c>
      <c r="U33" s="226">
        <f>_xlfn.IFNA(VLOOKUP(CONCATENATE($U$5,$B33,$C33),LOG!$A$6:$M$250,13,FALSE),0)</f>
        <v>0</v>
      </c>
      <c r="V33" s="226">
        <f>_xlfn.IFNA(VLOOKUP(CONCATENATE($V$5,$B33,$C33),LOG!$A$6:$M$250,13,FALSE),0)</f>
        <v>0</v>
      </c>
      <c r="W33" s="226">
        <f>_xlfn.IFNA(VLOOKUP(CONCATENATE($W$5,$B33,$C33),'SER1'!$A$6:$M$163,13,FALSE),0)</f>
        <v>0</v>
      </c>
      <c r="X33" s="226">
        <f>_xlfn.IFNA(VLOOKUP(CONCATENATE($X$5,$B33,$C33),'SER1'!$A$6:$M$248,13,FALSE),0)</f>
        <v>0</v>
      </c>
      <c r="Y33" s="226">
        <f>_xlfn.IFNA(VLOOKUP(CONCATENATE($Y$5,$B33,$C33),SC!$A$6:$M$250,13,FALSE),0)</f>
        <v>0</v>
      </c>
      <c r="Z33" s="42">
        <f>_xlfn.IFNA(VLOOKUP(CONCATENATE($Z$5,$B33,$C33),SC!$A$6:$M$250,13,FALSE),0)</f>
        <v>0</v>
      </c>
      <c r="AA33" s="42"/>
      <c r="AB33" s="226"/>
      <c r="AC33" s="226"/>
      <c r="AD33" s="231">
        <f>_xlfn.IFNA(VLOOKUP(CONCATENATE($AGG$5,$B33,$C33),SC!$A$6:$M$232,13,FALSE),0)</f>
        <v>0</v>
      </c>
      <c r="AE33" s="235"/>
    </row>
    <row r="34" spans="1:31" x14ac:dyDescent="0.25">
      <c r="A34" s="398"/>
      <c r="B34" s="37" t="s">
        <v>267</v>
      </c>
      <c r="C34" s="43" t="s">
        <v>268</v>
      </c>
      <c r="D34" s="43"/>
      <c r="E34" s="43" t="s">
        <v>127</v>
      </c>
      <c r="F34" s="44">
        <v>45492</v>
      </c>
      <c r="G34" s="49">
        <v>9</v>
      </c>
      <c r="H34" s="40">
        <f t="shared" si="0"/>
        <v>0</v>
      </c>
      <c r="I34" s="41">
        <f t="shared" si="1"/>
        <v>0</v>
      </c>
      <c r="J34" s="49">
        <f t="shared" si="2"/>
        <v>13</v>
      </c>
      <c r="K34" s="225">
        <f>_xlfn.IFNA(VLOOKUP(CONCATENATE($K$5,$B34,$C34),MOR!$A$6:$M$250,13,FALSE),0)</f>
        <v>0</v>
      </c>
      <c r="L34" s="225">
        <f>_xlfn.IFNA(VLOOKUP(CONCATENATE($L$5,$B34,$C34),MOR!$A$6:$M$250,13,FALSE),0)</f>
        <v>0</v>
      </c>
      <c r="M34" s="226">
        <f>_xlfn.IFNA(VLOOKUP(CONCATENATE($M$5,$B34,$C34),'PM1'!$A$6:$M$250,13,FALSE),0)</f>
        <v>0</v>
      </c>
      <c r="N34" s="226">
        <f>_xlfn.IFNA(VLOOKUP(CONCATENATE($N$5,$B34,$C34),'PM1'!$A$6:$M$250,13,FALSE),0)</f>
        <v>0</v>
      </c>
      <c r="O34" s="226">
        <f>_xlfn.IFNA(VLOOKUP(CONCATENATE($O$5,$B34,$C34),'BAL1'!$A$6:$M$250,13,FALSE),0)</f>
        <v>0</v>
      </c>
      <c r="P34" s="226">
        <f>_xlfn.IFNA(VLOOKUP(CONCATENATE($P$5,$B34,$C34),'BAL1'!$A$6:$M$250,13,FALSE),0)</f>
        <v>0</v>
      </c>
      <c r="Q34" s="226">
        <f>_xlfn.IFNA(VLOOKUP(CONCATENATE($Q$5,$B34,$C34),'PM2'!$A$6:$M$250,13,FALSE),0)</f>
        <v>0</v>
      </c>
      <c r="R34" s="226">
        <f>_xlfn.IFNA(VLOOKUP(CONCATENATE($R$5,$B34,$C34),'PM2'!$A$6:$M$250,13,FALSE),0)</f>
        <v>0</v>
      </c>
      <c r="S34" s="226">
        <f>_xlfn.IFNA(VLOOKUP(CONCATENATE($S$5,$B34,$C34),'PM3'!$A$6:$M$250,13,FALSE),0)</f>
        <v>0</v>
      </c>
      <c r="T34" s="226">
        <f>_xlfn.IFNA(VLOOKUP(CONCATENATE($T$5,$B34,$C34),'PM3'!$A$6:$M$250,13,FALSE),0)</f>
        <v>0</v>
      </c>
      <c r="U34" s="226">
        <f>_xlfn.IFNA(VLOOKUP(CONCATENATE($U$5,$B34,$C34),LOG!$A$6:$M$250,13,FALSE),0)</f>
        <v>0</v>
      </c>
      <c r="V34" s="226">
        <f>_xlfn.IFNA(VLOOKUP(CONCATENATE($V$5,$B34,$C34),LOG!$A$6:$M$250,13,FALSE),0)</f>
        <v>0</v>
      </c>
      <c r="W34" s="226">
        <f>_xlfn.IFNA(VLOOKUP(CONCATENATE($W$5,$B34,$C34),'SER1'!$A$6:$M$163,13,FALSE),0)</f>
        <v>0</v>
      </c>
      <c r="X34" s="226">
        <f>_xlfn.IFNA(VLOOKUP(CONCATENATE($X$5,$B34,$C34),'SER1'!$A$6:$M$248,13,FALSE),0)</f>
        <v>0</v>
      </c>
      <c r="Y34" s="226">
        <f>_xlfn.IFNA(VLOOKUP(CONCATENATE($Y$5,$B34,$C34),SC!$A$6:$M$250,13,FALSE),0)</f>
        <v>0</v>
      </c>
      <c r="Z34" s="42">
        <f>_xlfn.IFNA(VLOOKUP(CONCATENATE($Z$5,$B34,$C34),SC!$A$6:$M$250,13,FALSE),0)</f>
        <v>0</v>
      </c>
      <c r="AA34" s="42"/>
      <c r="AB34" s="226"/>
      <c r="AC34" s="226"/>
      <c r="AD34" s="231">
        <f>_xlfn.IFNA(VLOOKUP(CONCATENATE($AGG$5,$B34,$C34),SC!$A$6:$M$232,13,FALSE),0)</f>
        <v>0</v>
      </c>
      <c r="AE34" s="235"/>
    </row>
    <row r="35" spans="1:31" x14ac:dyDescent="0.25">
      <c r="A35" s="398"/>
      <c r="B35" s="37" t="s">
        <v>173</v>
      </c>
      <c r="C35" s="43" t="s">
        <v>269</v>
      </c>
      <c r="D35" s="43" t="s">
        <v>270</v>
      </c>
      <c r="E35" s="43" t="s">
        <v>175</v>
      </c>
      <c r="F35" s="44">
        <v>45454</v>
      </c>
      <c r="G35" s="49">
        <v>12</v>
      </c>
      <c r="H35" s="40">
        <f t="shared" si="0"/>
        <v>0</v>
      </c>
      <c r="I35" s="41">
        <f t="shared" si="1"/>
        <v>0</v>
      </c>
      <c r="J35" s="49">
        <f t="shared" si="2"/>
        <v>13</v>
      </c>
      <c r="K35" s="225">
        <f>_xlfn.IFNA(VLOOKUP(CONCATENATE($K$5,$B35,$C35),MOR!$A$6:$M$250,13,FALSE),0)</f>
        <v>0</v>
      </c>
      <c r="L35" s="225">
        <f>_xlfn.IFNA(VLOOKUP(CONCATENATE($L$5,$B35,$C35),MOR!$A$6:$M$250,13,FALSE),0)</f>
        <v>0</v>
      </c>
      <c r="M35" s="226">
        <f>_xlfn.IFNA(VLOOKUP(CONCATENATE($M$5,$B35,$C35),'PM1'!$A$6:$M$250,13,FALSE),0)</f>
        <v>0</v>
      </c>
      <c r="N35" s="226">
        <f>_xlfn.IFNA(VLOOKUP(CONCATENATE($N$5,$B35,$C35),'PM1'!$A$6:$M$250,13,FALSE),0)</f>
        <v>0</v>
      </c>
      <c r="O35" s="226">
        <f>_xlfn.IFNA(VLOOKUP(CONCATENATE($O$5,$B35,$C35),'BAL1'!$A$6:$M$250,13,FALSE),0)</f>
        <v>0</v>
      </c>
      <c r="P35" s="226">
        <f>_xlfn.IFNA(VLOOKUP(CONCATENATE($P$5,$B35,$C35),'BAL1'!$A$6:$M$250,13,FALSE),0)</f>
        <v>0</v>
      </c>
      <c r="Q35" s="226">
        <f>_xlfn.IFNA(VLOOKUP(CONCATENATE($Q$5,$B35,$C35),'PM2'!$A$6:$M$250,13,FALSE),0)</f>
        <v>0</v>
      </c>
      <c r="R35" s="226">
        <f>_xlfn.IFNA(VLOOKUP(CONCATENATE($R$5,$B35,$C35),'PM2'!$A$6:$M$250,13,FALSE),0)</f>
        <v>0</v>
      </c>
      <c r="S35" s="226">
        <f>_xlfn.IFNA(VLOOKUP(CONCATENATE($S$5,$B35,$C35),'PM3'!$A$6:$M$250,13,FALSE),0)</f>
        <v>0</v>
      </c>
      <c r="T35" s="226">
        <f>_xlfn.IFNA(VLOOKUP(CONCATENATE($T$5,$B35,$C35),'PM3'!$A$6:$M$250,13,FALSE),0)</f>
        <v>0</v>
      </c>
      <c r="U35" s="226">
        <f>_xlfn.IFNA(VLOOKUP(CONCATENATE($U$5,$B35,$C35),LOG!$A$6:$M$250,13,FALSE),0)</f>
        <v>0</v>
      </c>
      <c r="V35" s="226">
        <f>_xlfn.IFNA(VLOOKUP(CONCATENATE($V$5,$B35,$C35),LOG!$A$6:$M$250,13,FALSE),0)</f>
        <v>0</v>
      </c>
      <c r="W35" s="226">
        <f>_xlfn.IFNA(VLOOKUP(CONCATENATE($W$5,$B35,$C35),'SER1'!$A$6:$M$163,13,FALSE),0)</f>
        <v>0</v>
      </c>
      <c r="X35" s="226">
        <f>_xlfn.IFNA(VLOOKUP(CONCATENATE($X$5,$B35,$C35),'SER1'!$A$6:$M$248,13,FALSE),0)</f>
        <v>0</v>
      </c>
      <c r="Y35" s="226">
        <f>_xlfn.IFNA(VLOOKUP(CONCATENATE($Y$5,$B35,$C35),SC!$A$6:$M$250,13,FALSE),0)</f>
        <v>0</v>
      </c>
      <c r="Z35" s="42">
        <f>_xlfn.IFNA(VLOOKUP(CONCATENATE($Z$5,$B35,$C35),SC!$A$6:$M$250,13,FALSE),0)</f>
        <v>0</v>
      </c>
      <c r="AA35" s="42"/>
      <c r="AB35" s="226"/>
      <c r="AC35" s="226"/>
      <c r="AD35" s="231">
        <f>_xlfn.IFNA(VLOOKUP(CONCATENATE($AGG$5,$B35,$C35),SC!$A$6:$M$232,13,FALSE),0)</f>
        <v>0</v>
      </c>
      <c r="AE35" s="235"/>
    </row>
    <row r="36" spans="1:31" x14ac:dyDescent="0.25">
      <c r="A36" s="398"/>
      <c r="B36" s="37" t="s">
        <v>170</v>
      </c>
      <c r="C36" s="43" t="s">
        <v>271</v>
      </c>
      <c r="D36" s="43"/>
      <c r="E36" s="43" t="s">
        <v>172</v>
      </c>
      <c r="F36" s="44">
        <v>45460</v>
      </c>
      <c r="G36" s="49">
        <v>9</v>
      </c>
      <c r="H36" s="40">
        <f t="shared" si="0"/>
        <v>0</v>
      </c>
      <c r="I36" s="41">
        <f t="shared" si="1"/>
        <v>0</v>
      </c>
      <c r="J36" s="49">
        <f t="shared" si="2"/>
        <v>13</v>
      </c>
      <c r="K36" s="225">
        <f>_xlfn.IFNA(VLOOKUP(CONCATENATE($K$5,$B36,$C36),MOR!$A$6:$M$250,13,FALSE),0)</f>
        <v>0</v>
      </c>
      <c r="L36" s="225">
        <f>_xlfn.IFNA(VLOOKUP(CONCATENATE($L$5,$B36,$C36),MOR!$A$6:$M$250,13,FALSE),0)</f>
        <v>0</v>
      </c>
      <c r="M36" s="226">
        <f>_xlfn.IFNA(VLOOKUP(CONCATENATE($M$5,$B36,$C36),'PM1'!$A$6:$M$250,13,FALSE),0)</f>
        <v>0</v>
      </c>
      <c r="N36" s="226">
        <f>_xlfn.IFNA(VLOOKUP(CONCATENATE($N$5,$B36,$C36),'PM1'!$A$6:$M$250,13,FALSE),0)</f>
        <v>0</v>
      </c>
      <c r="O36" s="226">
        <f>_xlfn.IFNA(VLOOKUP(CONCATENATE($O$5,$B36,$C36),'BAL1'!$A$6:$M$250,13,FALSE),0)</f>
        <v>0</v>
      </c>
      <c r="P36" s="226">
        <f>_xlfn.IFNA(VLOOKUP(CONCATENATE($P$5,$B36,$C36),'BAL1'!$A$6:$M$250,13,FALSE),0)</f>
        <v>0</v>
      </c>
      <c r="Q36" s="226">
        <f>_xlfn.IFNA(VLOOKUP(CONCATENATE($Q$5,$B36,$C36),'PM2'!$A$6:$M$250,13,FALSE),0)</f>
        <v>0</v>
      </c>
      <c r="R36" s="226">
        <f>_xlfn.IFNA(VLOOKUP(CONCATENATE($R$5,$B36,$C36),'PM2'!$A$6:$M$250,13,FALSE),0)</f>
        <v>0</v>
      </c>
      <c r="S36" s="226">
        <f>_xlfn.IFNA(VLOOKUP(CONCATENATE($S$5,$B36,$C36),'PM3'!$A$6:$M$250,13,FALSE),0)</f>
        <v>0</v>
      </c>
      <c r="T36" s="226">
        <f>_xlfn.IFNA(VLOOKUP(CONCATENATE($T$5,$B36,$C36),'PM3'!$A$6:$M$250,13,FALSE),0)</f>
        <v>0</v>
      </c>
      <c r="U36" s="226">
        <f>_xlfn.IFNA(VLOOKUP(CONCATENATE($U$5,$B36,$C36),LOG!$A$6:$M$250,13,FALSE),0)</f>
        <v>0</v>
      </c>
      <c r="V36" s="226">
        <f>_xlfn.IFNA(VLOOKUP(CONCATENATE($V$5,$B36,$C36),LOG!$A$6:$M$250,13,FALSE),0)</f>
        <v>0</v>
      </c>
      <c r="W36" s="226">
        <f>_xlfn.IFNA(VLOOKUP(CONCATENATE($W$5,$B36,$C36),'SER1'!$A$6:$M$163,13,FALSE),0)</f>
        <v>0</v>
      </c>
      <c r="X36" s="226">
        <f>_xlfn.IFNA(VLOOKUP(CONCATENATE($X$5,$B36,$C36),'SER1'!$A$6:$M$248,13,FALSE),0)</f>
        <v>0</v>
      </c>
      <c r="Y36" s="226">
        <f>_xlfn.IFNA(VLOOKUP(CONCATENATE($Y$5,$B36,$C36),SC!$A$6:$M$250,13,FALSE),0)</f>
        <v>0</v>
      </c>
      <c r="Z36" s="42">
        <f>_xlfn.IFNA(VLOOKUP(CONCATENATE($Z$5,$B36,$C36),SC!$A$6:$M$250,13,FALSE),0)</f>
        <v>0</v>
      </c>
      <c r="AA36" s="42"/>
      <c r="AB36" s="226"/>
      <c r="AC36" s="226"/>
      <c r="AD36" s="231">
        <f>_xlfn.IFNA(VLOOKUP(CONCATENATE($AGG$5,$B36,$C36),SC!$A$6:$M$232,13,FALSE),0)</f>
        <v>0</v>
      </c>
      <c r="AE36" s="235"/>
    </row>
    <row r="37" spans="1:31" x14ac:dyDescent="0.25">
      <c r="A37" s="398"/>
      <c r="B37" s="37" t="s">
        <v>424</v>
      </c>
      <c r="C37" s="43" t="s">
        <v>428</v>
      </c>
      <c r="D37" s="43"/>
      <c r="E37" s="43" t="s">
        <v>272</v>
      </c>
      <c r="F37" s="44">
        <v>45465</v>
      </c>
      <c r="G37" s="49">
        <v>10</v>
      </c>
      <c r="H37" s="40">
        <f t="shared" si="0"/>
        <v>0</v>
      </c>
      <c r="I37" s="41">
        <f t="shared" si="1"/>
        <v>0</v>
      </c>
      <c r="J37" s="49">
        <f t="shared" si="2"/>
        <v>13</v>
      </c>
      <c r="K37" s="225">
        <f>_xlfn.IFNA(VLOOKUP(CONCATENATE($K$5,$B37,$C37),MOR!$A$6:$M$250,13,FALSE),0)</f>
        <v>0</v>
      </c>
      <c r="L37" s="225">
        <f>_xlfn.IFNA(VLOOKUP(CONCATENATE($L$5,$B37,$C37),MOR!$A$6:$M$250,13,FALSE),0)</f>
        <v>0</v>
      </c>
      <c r="M37" s="226">
        <f>_xlfn.IFNA(VLOOKUP(CONCATENATE($M$5,$B37,$C37),'PM1'!$A$6:$M$250,13,FALSE),0)</f>
        <v>0</v>
      </c>
      <c r="N37" s="226">
        <f>_xlfn.IFNA(VLOOKUP(CONCATENATE($N$5,$B37,$C37),'PM1'!$A$6:$M$250,13,FALSE),0)</f>
        <v>0</v>
      </c>
      <c r="O37" s="226">
        <f>_xlfn.IFNA(VLOOKUP(CONCATENATE($O$5,$B37,$C37),'BAL1'!$A$6:$M$250,13,FALSE),0)</f>
        <v>0</v>
      </c>
      <c r="P37" s="226">
        <f>_xlfn.IFNA(VLOOKUP(CONCATENATE($P$5,$B37,$C37),'BAL1'!$A$6:$M$250,13,FALSE),0)</f>
        <v>0</v>
      </c>
      <c r="Q37" s="226">
        <f>_xlfn.IFNA(VLOOKUP(CONCATENATE($Q$5,$B37,$C37),'PM2'!$A$6:$M$250,13,FALSE),0)</f>
        <v>0</v>
      </c>
      <c r="R37" s="226">
        <f>_xlfn.IFNA(VLOOKUP(CONCATENATE($R$5,$B37,$C37),'PM2'!$A$6:$M$250,13,FALSE),0)</f>
        <v>0</v>
      </c>
      <c r="S37" s="226">
        <f>_xlfn.IFNA(VLOOKUP(CONCATENATE($S$5,$B37,$C37),'PM3'!$A$6:$M$250,13,FALSE),0)</f>
        <v>0</v>
      </c>
      <c r="T37" s="226">
        <f>_xlfn.IFNA(VLOOKUP(CONCATENATE($T$5,$B37,$C37),'PM3'!$A$6:$M$250,13,FALSE),0)</f>
        <v>0</v>
      </c>
      <c r="U37" s="226">
        <f>_xlfn.IFNA(VLOOKUP(CONCATENATE($U$5,$B37,$C37),LOG!$A$6:$M$250,13,FALSE),0)</f>
        <v>0</v>
      </c>
      <c r="V37" s="226">
        <f>_xlfn.IFNA(VLOOKUP(CONCATENATE($V$5,$B37,$C37),LOG!$A$6:$M$250,13,FALSE),0)</f>
        <v>0</v>
      </c>
      <c r="W37" s="226">
        <f>_xlfn.IFNA(VLOOKUP(CONCATENATE($W$5,$B37,$C37),'SER1'!$A$6:$M$163,13,FALSE),0)</f>
        <v>0</v>
      </c>
      <c r="X37" s="226">
        <f>_xlfn.IFNA(VLOOKUP(CONCATENATE($X$5,$B37,$C37),'SER1'!$A$6:$M$248,13,FALSE),0)</f>
        <v>0</v>
      </c>
      <c r="Y37" s="226">
        <f>_xlfn.IFNA(VLOOKUP(CONCATENATE($Y$5,$B37,$C37),SC!$A$6:$M$250,13,FALSE),0)</f>
        <v>0</v>
      </c>
      <c r="Z37" s="42">
        <f>_xlfn.IFNA(VLOOKUP(CONCATENATE($Z$5,$B37,$C37),SC!$A$6:$M$250,13,FALSE),0)</f>
        <v>0</v>
      </c>
      <c r="AA37" s="42"/>
      <c r="AB37" s="226"/>
      <c r="AC37" s="226"/>
      <c r="AD37" s="231">
        <f>_xlfn.IFNA(VLOOKUP(CONCATENATE($AGG$5,$B37,$C37),SC!$A$6:$M$232,13,FALSE),0)</f>
        <v>0</v>
      </c>
      <c r="AE37" s="235"/>
    </row>
    <row r="38" spans="1:31" x14ac:dyDescent="0.25">
      <c r="A38" s="398"/>
      <c r="B38" s="37" t="s">
        <v>273</v>
      </c>
      <c r="C38" s="43" t="s">
        <v>429</v>
      </c>
      <c r="D38" s="43"/>
      <c r="E38" s="43" t="s">
        <v>127</v>
      </c>
      <c r="F38" s="44">
        <v>45466</v>
      </c>
      <c r="G38" s="49">
        <v>11</v>
      </c>
      <c r="H38" s="40">
        <f t="shared" ref="H38:H71" si="3">COUNTIF(K38:AC38,"&gt;0")</f>
        <v>0</v>
      </c>
      <c r="I38" s="41">
        <f t="shared" ref="I38:I71" si="4">SUM(K38:AC38)</f>
        <v>0</v>
      </c>
      <c r="J38" s="49">
        <f t="shared" ref="J38:J69" si="5">RANK(I38,$I$6:$I$80)</f>
        <v>13</v>
      </c>
      <c r="K38" s="225">
        <f>_xlfn.IFNA(VLOOKUP(CONCATENATE($K$5,$B38,$C38),MOR!$A$6:$M$250,13,FALSE),0)</f>
        <v>0</v>
      </c>
      <c r="L38" s="225">
        <f>_xlfn.IFNA(VLOOKUP(CONCATENATE($L$5,$B38,$C38),MOR!$A$6:$M$250,13,FALSE),0)</f>
        <v>0</v>
      </c>
      <c r="M38" s="226">
        <f>_xlfn.IFNA(VLOOKUP(CONCATENATE($M$5,$B38,$C38),'PM1'!$A$6:$M$250,13,FALSE),0)</f>
        <v>0</v>
      </c>
      <c r="N38" s="226">
        <f>_xlfn.IFNA(VLOOKUP(CONCATENATE($N$5,$B38,$C38),'PM1'!$A$6:$M$250,13,FALSE),0)</f>
        <v>0</v>
      </c>
      <c r="O38" s="226">
        <f>_xlfn.IFNA(VLOOKUP(CONCATENATE($O$5,$B38,$C38),'BAL1'!$A$6:$M$250,13,FALSE),0)</f>
        <v>0</v>
      </c>
      <c r="P38" s="226">
        <f>_xlfn.IFNA(VLOOKUP(CONCATENATE($P$5,$B38,$C38),'BAL1'!$A$6:$M$250,13,FALSE),0)</f>
        <v>0</v>
      </c>
      <c r="Q38" s="226">
        <f>_xlfn.IFNA(VLOOKUP(CONCATENATE($Q$5,$B38,$C38),'PM2'!$A$6:$M$250,13,FALSE),0)</f>
        <v>0</v>
      </c>
      <c r="R38" s="226">
        <f>_xlfn.IFNA(VLOOKUP(CONCATENATE($R$5,$B38,$C38),'PM2'!$A$6:$M$250,13,FALSE),0)</f>
        <v>0</v>
      </c>
      <c r="S38" s="226">
        <f>_xlfn.IFNA(VLOOKUP(CONCATENATE($S$5,$B38,$C38),'PM3'!$A$6:$M$250,13,FALSE),0)</f>
        <v>0</v>
      </c>
      <c r="T38" s="226">
        <f>_xlfn.IFNA(VLOOKUP(CONCATENATE($T$5,$B38,$C38),'PM3'!$A$6:$M$250,13,FALSE),0)</f>
        <v>0</v>
      </c>
      <c r="U38" s="226">
        <f>_xlfn.IFNA(VLOOKUP(CONCATENATE($U$5,$B38,$C38),LOG!$A$6:$M$250,13,FALSE),0)</f>
        <v>0</v>
      </c>
      <c r="V38" s="226">
        <f>_xlfn.IFNA(VLOOKUP(CONCATENATE($V$5,$B38,$C38),LOG!$A$6:$M$250,13,FALSE),0)</f>
        <v>0</v>
      </c>
      <c r="W38" s="226">
        <f>_xlfn.IFNA(VLOOKUP(CONCATENATE($W$5,$B38,$C38),'SER1'!$A$6:$M$163,13,FALSE),0)</f>
        <v>0</v>
      </c>
      <c r="X38" s="226">
        <f>_xlfn.IFNA(VLOOKUP(CONCATENATE($X$5,$B38,$C38),'SER1'!$A$6:$M$248,13,FALSE),0)</f>
        <v>0</v>
      </c>
      <c r="Y38" s="226">
        <f>_xlfn.IFNA(VLOOKUP(CONCATENATE($Y$5,$B38,$C38),SC!$A$6:$M$250,13,FALSE),0)</f>
        <v>0</v>
      </c>
      <c r="Z38" s="42">
        <f>_xlfn.IFNA(VLOOKUP(CONCATENATE($Z$5,$B38,$C38),SC!$A$6:$M$250,13,FALSE),0)</f>
        <v>0</v>
      </c>
      <c r="AA38" s="42"/>
      <c r="AB38" s="226"/>
      <c r="AC38" s="226"/>
      <c r="AD38" s="231">
        <f>_xlfn.IFNA(VLOOKUP(CONCATENATE($AGG$5,$B38,$C38),SC!$A$6:$M$232,13,FALSE),0)</f>
        <v>0</v>
      </c>
      <c r="AE38" s="235"/>
    </row>
    <row r="39" spans="1:31" x14ac:dyDescent="0.25">
      <c r="A39" s="398"/>
      <c r="B39" s="37" t="s">
        <v>298</v>
      </c>
      <c r="C39" s="43" t="s">
        <v>299</v>
      </c>
      <c r="D39" s="43"/>
      <c r="E39" s="43" t="s">
        <v>127</v>
      </c>
      <c r="F39" s="44">
        <v>45499</v>
      </c>
      <c r="G39" s="49">
        <v>7</v>
      </c>
      <c r="H39" s="40">
        <f t="shared" si="3"/>
        <v>0</v>
      </c>
      <c r="I39" s="41">
        <f t="shared" si="4"/>
        <v>0</v>
      </c>
      <c r="J39" s="49">
        <f t="shared" si="5"/>
        <v>13</v>
      </c>
      <c r="K39" s="225">
        <f>_xlfn.IFNA(VLOOKUP(CONCATENATE($K$5,$B39,$C39),MOR!$A$6:$M$250,13,FALSE),0)</f>
        <v>0</v>
      </c>
      <c r="L39" s="225">
        <f>_xlfn.IFNA(VLOOKUP(CONCATENATE($L$5,$B39,$C39),MOR!$A$6:$M$250,13,FALSE),0)</f>
        <v>0</v>
      </c>
      <c r="M39" s="226">
        <f>_xlfn.IFNA(VLOOKUP(CONCATENATE($M$5,$B39,$C39),'PM1'!$A$6:$M$250,13,FALSE),0)</f>
        <v>0</v>
      </c>
      <c r="N39" s="226">
        <f>_xlfn.IFNA(VLOOKUP(CONCATENATE($N$5,$B39,$C39),'PM1'!$A$6:$M$250,13,FALSE),0)</f>
        <v>0</v>
      </c>
      <c r="O39" s="226">
        <f>_xlfn.IFNA(VLOOKUP(CONCATENATE($O$5,$B39,$C39),'BAL1'!$A$6:$M$250,13,FALSE),0)</f>
        <v>0</v>
      </c>
      <c r="P39" s="226">
        <f>_xlfn.IFNA(VLOOKUP(CONCATENATE($P$5,$B39,$C39),'BAL1'!$A$6:$M$250,13,FALSE),0)</f>
        <v>0</v>
      </c>
      <c r="Q39" s="226">
        <f>_xlfn.IFNA(VLOOKUP(CONCATENATE($Q$5,$B39,$C39),'PM2'!$A$6:$M$250,13,FALSE),0)</f>
        <v>0</v>
      </c>
      <c r="R39" s="226">
        <f>_xlfn.IFNA(VLOOKUP(CONCATENATE($R$5,$B39,$C39),'PM2'!$A$6:$M$250,13,FALSE),0)</f>
        <v>0</v>
      </c>
      <c r="S39" s="226">
        <f>_xlfn.IFNA(VLOOKUP(CONCATENATE($S$5,$B39,$C39),'PM3'!$A$6:$M$250,13,FALSE),0)</f>
        <v>0</v>
      </c>
      <c r="T39" s="226">
        <f>_xlfn.IFNA(VLOOKUP(CONCATENATE($T$5,$B39,$C39),'PM3'!$A$6:$M$250,13,FALSE),0)</f>
        <v>0</v>
      </c>
      <c r="U39" s="226">
        <f>_xlfn.IFNA(VLOOKUP(CONCATENATE($U$5,$B39,$C39),LOG!$A$6:$M$250,13,FALSE),0)</f>
        <v>0</v>
      </c>
      <c r="V39" s="226">
        <f>_xlfn.IFNA(VLOOKUP(CONCATENATE($V$5,$B39,$C39),LOG!$A$6:$M$250,13,FALSE),0)</f>
        <v>0</v>
      </c>
      <c r="W39" s="226">
        <f>_xlfn.IFNA(VLOOKUP(CONCATENATE($W$5,$B39,$C39),'SER1'!$A$6:$M$163,13,FALSE),0)</f>
        <v>0</v>
      </c>
      <c r="X39" s="226">
        <f>_xlfn.IFNA(VLOOKUP(CONCATENATE($X$5,$B39,$C39),'SER1'!$A$6:$M$248,13,FALSE),0)</f>
        <v>0</v>
      </c>
      <c r="Y39" s="226">
        <f>_xlfn.IFNA(VLOOKUP(CONCATENATE($Y$5,$B39,$C39),SC!$A$6:$M$250,13,FALSE),0)</f>
        <v>0</v>
      </c>
      <c r="Z39" s="42">
        <f>_xlfn.IFNA(VLOOKUP(CONCATENATE($Z$5,$B39,$C39),SC!$A$6:$M$250,13,FALSE),0)</f>
        <v>0</v>
      </c>
      <c r="AA39" s="42"/>
      <c r="AB39" s="226"/>
      <c r="AC39" s="226"/>
      <c r="AD39" s="231">
        <f>_xlfn.IFNA(VLOOKUP(CONCATENATE($AGG$5,$B39,$C39),SC!$A$6:$M$232,13,FALSE),0)</f>
        <v>0</v>
      </c>
      <c r="AE39" s="235"/>
    </row>
    <row r="40" spans="1:31" x14ac:dyDescent="0.25">
      <c r="A40" s="398"/>
      <c r="B40" s="37" t="s">
        <v>300</v>
      </c>
      <c r="C40" s="43" t="s">
        <v>301</v>
      </c>
      <c r="D40" s="460" t="s">
        <v>478</v>
      </c>
      <c r="E40" s="43" t="s">
        <v>130</v>
      </c>
      <c r="F40" s="44">
        <v>45504</v>
      </c>
      <c r="G40" s="49">
        <v>6</v>
      </c>
      <c r="H40" s="40">
        <f t="shared" si="3"/>
        <v>6</v>
      </c>
      <c r="I40" s="41">
        <f t="shared" si="4"/>
        <v>46</v>
      </c>
      <c r="J40" s="49">
        <f t="shared" si="5"/>
        <v>1</v>
      </c>
      <c r="K40" s="225">
        <f>_xlfn.IFNA(VLOOKUP(CONCATENATE($K$5,$B40,$C40),MOR!$A$6:$M$250,13,FALSE),0)</f>
        <v>0</v>
      </c>
      <c r="L40" s="225">
        <f>_xlfn.IFNA(VLOOKUP(CONCATENATE($L$5,$B40,$C40),MOR!$A$6:$M$250,13,FALSE),0)</f>
        <v>0</v>
      </c>
      <c r="M40" s="226">
        <f>_xlfn.IFNA(VLOOKUP(CONCATENATE($M$5,$B40,$C40),'PM1'!$A$6:$M$250,13,FALSE),0)</f>
        <v>0</v>
      </c>
      <c r="N40" s="226">
        <f>_xlfn.IFNA(VLOOKUP(CONCATENATE($N$5,$B40,$C40),'PM1'!$A$6:$M$250,13,FALSE),0)</f>
        <v>0</v>
      </c>
      <c r="O40" s="226">
        <f>_xlfn.IFNA(VLOOKUP(CONCATENATE($O$5,$B40,$C40),'BAL1'!$A$6:$M$250,13,FALSE),0)</f>
        <v>7</v>
      </c>
      <c r="P40" s="226">
        <f>_xlfn.IFNA(VLOOKUP(CONCATENATE($P$5,$B40,$C40),'BAL1'!$A$6:$M$250,13,FALSE),0)</f>
        <v>0</v>
      </c>
      <c r="Q40" s="226">
        <f>_xlfn.IFNA(VLOOKUP(CONCATENATE($Q$5,$B40,$C40),'PM2'!$A$6:$M$250,13,FALSE),0)</f>
        <v>7</v>
      </c>
      <c r="R40" s="226">
        <f>_xlfn.IFNA(VLOOKUP(CONCATENATE($R$5,$B40,$C40),'PM2'!$A$6:$M$250,13,FALSE),0)</f>
        <v>0</v>
      </c>
      <c r="S40" s="226">
        <f>_xlfn.IFNA(VLOOKUP(CONCATENATE($S$5,$B40,$C40),'PM3'!$A$6:$M$250,13,FALSE),0)</f>
        <v>5</v>
      </c>
      <c r="T40" s="226">
        <f>_xlfn.IFNA(VLOOKUP(CONCATENATE($T$5,$B40,$C40),'PM3'!$A$6:$M$250,13,FALSE),0)</f>
        <v>0</v>
      </c>
      <c r="U40" s="226">
        <f>_xlfn.IFNA(VLOOKUP(CONCATENATE($U$5,$B40,$C40),LOG!$A$6:$M$250,13,FALSE),0)</f>
        <v>6</v>
      </c>
      <c r="V40" s="226">
        <f>_xlfn.IFNA(VLOOKUP(CONCATENATE($V$5,$B40,$C40),LOG!$A$6:$M$250,13,FALSE),0)</f>
        <v>0</v>
      </c>
      <c r="W40" s="226">
        <f>_xlfn.IFNA(VLOOKUP(CONCATENATE($W$5,$B40,$C40),'SER1'!$A$6:$M$163,13,FALSE),0)</f>
        <v>7</v>
      </c>
      <c r="X40" s="226">
        <f>_xlfn.IFNA(VLOOKUP(CONCATENATE($X$5,$B40,$C40),'SER1'!$A$6:$M$248,13,FALSE),0)</f>
        <v>0</v>
      </c>
      <c r="Y40" s="226">
        <f>_xlfn.IFNA(VLOOKUP(CONCATENATE($Y$5,$B40,$C40),SC!$A$6:$M$250,13,FALSE),0)</f>
        <v>14</v>
      </c>
      <c r="Z40" s="42">
        <f>_xlfn.IFNA(VLOOKUP(CONCATENATE($Z$5,$B40,$C40),SC!$A$6:$M$250,13,FALSE),0)</f>
        <v>0</v>
      </c>
      <c r="AA40" s="42"/>
      <c r="AB40" s="226"/>
      <c r="AC40" s="226"/>
      <c r="AD40" s="231">
        <f>_xlfn.IFNA(VLOOKUP(CONCATENATE($AGG$5,$B40,$C40),SC!$A$6:$M$232,13,FALSE),0)</f>
        <v>0</v>
      </c>
      <c r="AE40" s="235"/>
    </row>
    <row r="41" spans="1:31" x14ac:dyDescent="0.25">
      <c r="A41" s="398"/>
      <c r="B41" s="37" t="s">
        <v>302</v>
      </c>
      <c r="C41" s="43" t="s">
        <v>303</v>
      </c>
      <c r="D41" s="43"/>
      <c r="E41" s="43" t="s">
        <v>214</v>
      </c>
      <c r="F41" s="44">
        <v>45532</v>
      </c>
      <c r="G41" s="49">
        <v>11</v>
      </c>
      <c r="H41" s="40">
        <f t="shared" si="3"/>
        <v>0</v>
      </c>
      <c r="I41" s="41">
        <f t="shared" si="4"/>
        <v>0</v>
      </c>
      <c r="J41" s="49">
        <f t="shared" si="5"/>
        <v>13</v>
      </c>
      <c r="K41" s="225">
        <f>_xlfn.IFNA(VLOOKUP(CONCATENATE($K$5,$B41,$C41),MOR!$A$6:$M$250,13,FALSE),0)</f>
        <v>0</v>
      </c>
      <c r="L41" s="225">
        <f>_xlfn.IFNA(VLOOKUP(CONCATENATE($L$5,$B41,$C41),MOR!$A$6:$M$250,13,FALSE),0)</f>
        <v>0</v>
      </c>
      <c r="M41" s="226">
        <f>_xlfn.IFNA(VLOOKUP(CONCATENATE($M$5,$B41,$C41),'PM1'!$A$6:$M$250,13,FALSE),0)</f>
        <v>0</v>
      </c>
      <c r="N41" s="226">
        <f>_xlfn.IFNA(VLOOKUP(CONCATENATE($N$5,$B41,$C41),'PM1'!$A$6:$M$250,13,FALSE),0)</f>
        <v>0</v>
      </c>
      <c r="O41" s="226">
        <f>_xlfn.IFNA(VLOOKUP(CONCATENATE($O$5,$B41,$C41),'BAL1'!$A$6:$M$250,13,FALSE),0)</f>
        <v>0</v>
      </c>
      <c r="P41" s="226">
        <f>_xlfn.IFNA(VLOOKUP(CONCATENATE($P$5,$B41,$C41),'BAL1'!$A$6:$M$250,13,FALSE),0)</f>
        <v>0</v>
      </c>
      <c r="Q41" s="226">
        <f>_xlfn.IFNA(VLOOKUP(CONCATENATE($Q$5,$B41,$C41),'PM2'!$A$6:$M$250,13,FALSE),0)</f>
        <v>0</v>
      </c>
      <c r="R41" s="226">
        <f>_xlfn.IFNA(VLOOKUP(CONCATENATE($R$5,$B41,$C41),'PM2'!$A$6:$M$250,13,FALSE),0)</f>
        <v>0</v>
      </c>
      <c r="S41" s="226">
        <f>_xlfn.IFNA(VLOOKUP(CONCATENATE($S$5,$B41,$C41),'PM3'!$A$6:$M$250,13,FALSE),0)</f>
        <v>0</v>
      </c>
      <c r="T41" s="226">
        <f>_xlfn.IFNA(VLOOKUP(CONCATENATE($T$5,$B41,$C41),'PM3'!$A$6:$M$250,13,FALSE),0)</f>
        <v>0</v>
      </c>
      <c r="U41" s="226">
        <f>_xlfn.IFNA(VLOOKUP(CONCATENATE($U$5,$B41,$C41),LOG!$A$6:$M$250,13,FALSE),0)</f>
        <v>0</v>
      </c>
      <c r="V41" s="226">
        <f>_xlfn.IFNA(VLOOKUP(CONCATENATE($V$5,$B41,$C41),LOG!$A$6:$M$250,13,FALSE),0)</f>
        <v>0</v>
      </c>
      <c r="W41" s="226">
        <f>_xlfn.IFNA(VLOOKUP(CONCATENATE($W$5,$B41,$C41),'SER1'!$A$6:$M$163,13,FALSE),0)</f>
        <v>0</v>
      </c>
      <c r="X41" s="226">
        <f>_xlfn.IFNA(VLOOKUP(CONCATENATE($X$5,$B41,$C41),'SER1'!$A$6:$M$248,13,FALSE),0)</f>
        <v>0</v>
      </c>
      <c r="Y41" s="226">
        <f>_xlfn.IFNA(VLOOKUP(CONCATENATE($Y$5,$B41,$C41),SC!$A$6:$M$250,13,FALSE),0)</f>
        <v>0</v>
      </c>
      <c r="Z41" s="42">
        <f>_xlfn.IFNA(VLOOKUP(CONCATENATE($Z$5,$B41,$C41),SC!$A$6:$M$250,13,FALSE),0)</f>
        <v>0</v>
      </c>
      <c r="AA41" s="42"/>
      <c r="AB41" s="226"/>
      <c r="AC41" s="226"/>
      <c r="AD41" s="231">
        <f>_xlfn.IFNA(VLOOKUP(CONCATENATE($AGG$5,$B41,$C41),SC!$A$6:$M$232,13,FALSE),0)</f>
        <v>0</v>
      </c>
      <c r="AE41" s="235"/>
    </row>
    <row r="42" spans="1:31" x14ac:dyDescent="0.25">
      <c r="A42" s="398"/>
      <c r="B42" s="37" t="s">
        <v>304</v>
      </c>
      <c r="C42" s="43" t="s">
        <v>305</v>
      </c>
      <c r="D42" s="43"/>
      <c r="E42" s="43" t="s">
        <v>306</v>
      </c>
      <c r="F42" s="44">
        <v>45532</v>
      </c>
      <c r="G42" s="49">
        <v>11</v>
      </c>
      <c r="H42" s="40">
        <f t="shared" si="3"/>
        <v>2</v>
      </c>
      <c r="I42" s="41">
        <f t="shared" si="4"/>
        <v>18</v>
      </c>
      <c r="J42" s="49">
        <f t="shared" si="5"/>
        <v>6</v>
      </c>
      <c r="K42" s="225">
        <f>_xlfn.IFNA(VLOOKUP(CONCATENATE($K$5,$B42,$C42),MOR!$A$6:$M$250,13,FALSE),0)</f>
        <v>0</v>
      </c>
      <c r="L42" s="225">
        <f>_xlfn.IFNA(VLOOKUP(CONCATENATE($L$5,$B42,$C42),MOR!$A$6:$M$250,13,FALSE),0)</f>
        <v>0</v>
      </c>
      <c r="M42" s="226">
        <f>_xlfn.IFNA(VLOOKUP(CONCATENATE($M$5,$B42,$C42),'PM1'!$A$6:$M$250,13,FALSE),0)</f>
        <v>0</v>
      </c>
      <c r="N42" s="226">
        <f>_xlfn.IFNA(VLOOKUP(CONCATENATE($N$5,$B42,$C42),'PM1'!$A$6:$M$250,13,FALSE),0)</f>
        <v>0</v>
      </c>
      <c r="O42" s="226">
        <f>_xlfn.IFNA(VLOOKUP(CONCATENATE($O$5,$B42,$C42),'BAL1'!$A$6:$M$250,13,FALSE),0)</f>
        <v>0</v>
      </c>
      <c r="P42" s="226">
        <f>_xlfn.IFNA(VLOOKUP(CONCATENATE($P$5,$B42,$C42),'BAL1'!$A$6:$M$250,13,FALSE),0)</f>
        <v>0</v>
      </c>
      <c r="Q42" s="226">
        <f>_xlfn.IFNA(VLOOKUP(CONCATENATE($Q$5,$B42,$C42),'PM2'!$A$6:$M$250,13,FALSE),0)</f>
        <v>0</v>
      </c>
      <c r="R42" s="226">
        <f>_xlfn.IFNA(VLOOKUP(CONCATENATE($R$5,$B42,$C42),'PM2'!$A$6:$M$250,13,FALSE),0)</f>
        <v>0</v>
      </c>
      <c r="S42" s="226">
        <f>_xlfn.IFNA(VLOOKUP(CONCATENATE($S$5,$B42,$C42),'PM3'!$A$6:$M$250,13,FALSE),0)</f>
        <v>0</v>
      </c>
      <c r="T42" s="226">
        <f>_xlfn.IFNA(VLOOKUP(CONCATENATE($T$5,$B42,$C42),'PM3'!$A$6:$M$250,13,FALSE),0)</f>
        <v>0</v>
      </c>
      <c r="U42" s="226">
        <f>_xlfn.IFNA(VLOOKUP(CONCATENATE($U$5,$B42,$C42),LOG!$A$6:$M$250,13,FALSE),0)</f>
        <v>0</v>
      </c>
      <c r="V42" s="226">
        <f>_xlfn.IFNA(VLOOKUP(CONCATENATE($V$5,$B42,$C42),LOG!$A$6:$M$250,13,FALSE),0)</f>
        <v>0</v>
      </c>
      <c r="W42" s="226">
        <f>_xlfn.IFNA(VLOOKUP(CONCATENATE($W$5,$B42,$C42),'SER1'!$A$6:$M$163,13,FALSE),0)</f>
        <v>0</v>
      </c>
      <c r="X42" s="226">
        <f>_xlfn.IFNA(VLOOKUP(CONCATENATE($X$5,$B42,$C42),'SER1'!$A$6:$M$248,13,FALSE),0)</f>
        <v>6</v>
      </c>
      <c r="Y42" s="226">
        <f>_xlfn.IFNA(VLOOKUP(CONCATENATE($Y$5,$B42,$C42),SC!$A$6:$M$250,13,FALSE),0)</f>
        <v>0</v>
      </c>
      <c r="Z42" s="42">
        <f>_xlfn.IFNA(VLOOKUP(CONCATENATE($Z$5,$B42,$C42),SC!$A$6:$M$250,13,FALSE),0)</f>
        <v>12</v>
      </c>
      <c r="AA42" s="42"/>
      <c r="AB42" s="226"/>
      <c r="AC42" s="226"/>
      <c r="AD42" s="231">
        <f>_xlfn.IFNA(VLOOKUP(CONCATENATE($AGG$5,$B42,$C42),SC!$A$6:$M$232,13,FALSE),0)</f>
        <v>0</v>
      </c>
      <c r="AE42" s="235"/>
    </row>
    <row r="43" spans="1:31" x14ac:dyDescent="0.25">
      <c r="A43" s="398"/>
      <c r="B43" s="37" t="s">
        <v>307</v>
      </c>
      <c r="C43" s="43" t="s">
        <v>308</v>
      </c>
      <c r="D43" s="43"/>
      <c r="E43" s="43" t="s">
        <v>309</v>
      </c>
      <c r="F43" s="44">
        <v>45533</v>
      </c>
      <c r="G43" s="49">
        <v>11</v>
      </c>
      <c r="H43" s="40">
        <f t="shared" si="3"/>
        <v>0</v>
      </c>
      <c r="I43" s="41">
        <f t="shared" si="4"/>
        <v>0</v>
      </c>
      <c r="J43" s="49">
        <f t="shared" si="5"/>
        <v>13</v>
      </c>
      <c r="K43" s="225">
        <f>_xlfn.IFNA(VLOOKUP(CONCATENATE($K$5,$B43,$C43),MOR!$A$6:$M$250,13,FALSE),0)</f>
        <v>0</v>
      </c>
      <c r="L43" s="225">
        <f>_xlfn.IFNA(VLOOKUP(CONCATENATE($L$5,$B43,$C43),MOR!$A$6:$M$250,13,FALSE),0)</f>
        <v>0</v>
      </c>
      <c r="M43" s="226">
        <f>_xlfn.IFNA(VLOOKUP(CONCATENATE($M$5,$B43,$C43),'PM1'!$A$6:$M$250,13,FALSE),0)</f>
        <v>0</v>
      </c>
      <c r="N43" s="226">
        <f>_xlfn.IFNA(VLOOKUP(CONCATENATE($N$5,$B43,$C43),'PM1'!$A$6:$M$250,13,FALSE),0)</f>
        <v>0</v>
      </c>
      <c r="O43" s="226">
        <f>_xlfn.IFNA(VLOOKUP(CONCATENATE($O$5,$B43,$C43),'BAL1'!$A$6:$M$250,13,FALSE),0)</f>
        <v>0</v>
      </c>
      <c r="P43" s="226">
        <f>_xlfn.IFNA(VLOOKUP(CONCATENATE($P$5,$B43,$C43),'BAL1'!$A$6:$M$250,13,FALSE),0)</f>
        <v>0</v>
      </c>
      <c r="Q43" s="226">
        <f>_xlfn.IFNA(VLOOKUP(CONCATENATE($Q$5,$B43,$C43),'PM2'!$A$6:$M$250,13,FALSE),0)</f>
        <v>0</v>
      </c>
      <c r="R43" s="226">
        <f>_xlfn.IFNA(VLOOKUP(CONCATENATE($R$5,$B43,$C43),'PM2'!$A$6:$M$250,13,FALSE),0)</f>
        <v>0</v>
      </c>
      <c r="S43" s="226">
        <f>_xlfn.IFNA(VLOOKUP(CONCATENATE($S$5,$B43,$C43),'PM3'!$A$6:$M$250,13,FALSE),0)</f>
        <v>0</v>
      </c>
      <c r="T43" s="226">
        <f>_xlfn.IFNA(VLOOKUP(CONCATENATE($T$5,$B43,$C43),'PM3'!$A$6:$M$250,13,FALSE),0)</f>
        <v>0</v>
      </c>
      <c r="U43" s="226">
        <f>_xlfn.IFNA(VLOOKUP(CONCATENATE($U$5,$B43,$C43),LOG!$A$6:$M$250,13,FALSE),0)</f>
        <v>0</v>
      </c>
      <c r="V43" s="226">
        <f>_xlfn.IFNA(VLOOKUP(CONCATENATE($V$5,$B43,$C43),LOG!$A$6:$M$250,13,FALSE),0)</f>
        <v>0</v>
      </c>
      <c r="W43" s="226">
        <f>_xlfn.IFNA(VLOOKUP(CONCATENATE($W$5,$B43,$C43),'SER1'!$A$6:$M$163,13,FALSE),0)</f>
        <v>0</v>
      </c>
      <c r="X43" s="226">
        <f>_xlfn.IFNA(VLOOKUP(CONCATENATE($X$5,$B43,$C43),'SER1'!$A$6:$M$248,13,FALSE),0)</f>
        <v>0</v>
      </c>
      <c r="Y43" s="226">
        <f>_xlfn.IFNA(VLOOKUP(CONCATENATE($Y$5,$B43,$C43),SC!$A$6:$M$250,13,FALSE),0)</f>
        <v>0</v>
      </c>
      <c r="Z43" s="42">
        <f>_xlfn.IFNA(VLOOKUP(CONCATENATE($Z$5,$B43,$C43),SC!$A$6:$M$250,13,FALSE),0)</f>
        <v>0</v>
      </c>
      <c r="AA43" s="42"/>
      <c r="AB43" s="226"/>
      <c r="AC43" s="226"/>
      <c r="AD43" s="231">
        <f>_xlfn.IFNA(VLOOKUP(CONCATENATE($AGG$5,$B43,$C43),SC!$A$6:$M$232,13,FALSE),0)</f>
        <v>0</v>
      </c>
      <c r="AE43" s="235"/>
    </row>
    <row r="44" spans="1:31" x14ac:dyDescent="0.25">
      <c r="A44" s="398"/>
      <c r="B44" s="37" t="s">
        <v>310</v>
      </c>
      <c r="C44" s="43" t="s">
        <v>311</v>
      </c>
      <c r="D44" s="43"/>
      <c r="E44" s="43" t="s">
        <v>136</v>
      </c>
      <c r="F44" s="44">
        <v>45535</v>
      </c>
      <c r="G44" s="49">
        <v>12</v>
      </c>
      <c r="H44" s="40">
        <f t="shared" si="3"/>
        <v>0</v>
      </c>
      <c r="I44" s="41">
        <f t="shared" si="4"/>
        <v>0</v>
      </c>
      <c r="J44" s="49">
        <f t="shared" si="5"/>
        <v>13</v>
      </c>
      <c r="K44" s="225">
        <f>_xlfn.IFNA(VLOOKUP(CONCATENATE($K$5,$B44,$C44),MOR!$A$6:$M$250,13,FALSE),0)</f>
        <v>0</v>
      </c>
      <c r="L44" s="225">
        <f>_xlfn.IFNA(VLOOKUP(CONCATENATE($L$5,$B44,$C44),MOR!$A$6:$M$250,13,FALSE),0)</f>
        <v>0</v>
      </c>
      <c r="M44" s="226">
        <f>_xlfn.IFNA(VLOOKUP(CONCATENATE($M$5,$B44,$C44),'PM1'!$A$6:$M$250,13,FALSE),0)</f>
        <v>0</v>
      </c>
      <c r="N44" s="226">
        <f>_xlfn.IFNA(VLOOKUP(CONCATENATE($N$5,$B44,$C44),'PM1'!$A$6:$M$250,13,FALSE),0)</f>
        <v>0</v>
      </c>
      <c r="O44" s="226">
        <f>_xlfn.IFNA(VLOOKUP(CONCATENATE($O$5,$B44,$C44),'BAL1'!$A$6:$M$250,13,FALSE),0)</f>
        <v>0</v>
      </c>
      <c r="P44" s="226">
        <f>_xlfn.IFNA(VLOOKUP(CONCATENATE($P$5,$B44,$C44),'BAL1'!$A$6:$M$250,13,FALSE),0)</f>
        <v>0</v>
      </c>
      <c r="Q44" s="226">
        <f>_xlfn.IFNA(VLOOKUP(CONCATENATE($Q$5,$B44,$C44),'PM2'!$A$6:$M$250,13,FALSE),0)</f>
        <v>0</v>
      </c>
      <c r="R44" s="226">
        <f>_xlfn.IFNA(VLOOKUP(CONCATENATE($R$5,$B44,$C44),'PM2'!$A$6:$M$250,13,FALSE),0)</f>
        <v>0</v>
      </c>
      <c r="S44" s="226">
        <f>_xlfn.IFNA(VLOOKUP(CONCATENATE($S$5,$B44,$C44),'PM3'!$A$6:$M$250,13,FALSE),0)</f>
        <v>0</v>
      </c>
      <c r="T44" s="226">
        <f>_xlfn.IFNA(VLOOKUP(CONCATENATE($T$5,$B44,$C44),'PM3'!$A$6:$M$250,13,FALSE),0)</f>
        <v>0</v>
      </c>
      <c r="U44" s="226">
        <f>_xlfn.IFNA(VLOOKUP(CONCATENATE($U$5,$B44,$C44),LOG!$A$6:$M$250,13,FALSE),0)</f>
        <v>0</v>
      </c>
      <c r="V44" s="226">
        <f>_xlfn.IFNA(VLOOKUP(CONCATENATE($V$5,$B44,$C44),LOG!$A$6:$M$250,13,FALSE),0)</f>
        <v>0</v>
      </c>
      <c r="W44" s="226">
        <f>_xlfn.IFNA(VLOOKUP(CONCATENATE($W$5,$B44,$C44),'SER1'!$A$6:$M$163,13,FALSE),0)</f>
        <v>0</v>
      </c>
      <c r="X44" s="226">
        <f>_xlfn.IFNA(VLOOKUP(CONCATENATE($X$5,$B44,$C44),'SER1'!$A$6:$M$248,13,FALSE),0)</f>
        <v>0</v>
      </c>
      <c r="Y44" s="226">
        <f>_xlfn.IFNA(VLOOKUP(CONCATENATE($Y$5,$B44,$C44),SC!$A$6:$M$250,13,FALSE),0)</f>
        <v>0</v>
      </c>
      <c r="Z44" s="42">
        <f>_xlfn.IFNA(VLOOKUP(CONCATENATE($Z$5,$B44,$C44),SC!$A$6:$M$250,13,FALSE),0)</f>
        <v>0</v>
      </c>
      <c r="AA44" s="42"/>
      <c r="AB44" s="226"/>
      <c r="AC44" s="226"/>
      <c r="AD44" s="231">
        <f>_xlfn.IFNA(VLOOKUP(CONCATENATE($AGG$5,$B44,$C44),SC!$A$6:$M$232,13,FALSE),0)</f>
        <v>0</v>
      </c>
      <c r="AE44" s="235"/>
    </row>
    <row r="45" spans="1:31" x14ac:dyDescent="0.25">
      <c r="A45" s="398"/>
      <c r="B45" s="37" t="s">
        <v>19</v>
      </c>
      <c r="C45" s="43" t="s">
        <v>19</v>
      </c>
      <c r="D45" s="43"/>
      <c r="E45" s="43"/>
      <c r="F45" s="44"/>
      <c r="G45" s="49"/>
      <c r="H45" s="40">
        <f t="shared" si="3"/>
        <v>0</v>
      </c>
      <c r="I45" s="41">
        <f t="shared" si="4"/>
        <v>0</v>
      </c>
      <c r="J45" s="49">
        <f t="shared" si="5"/>
        <v>13</v>
      </c>
      <c r="K45" s="225">
        <f>_xlfn.IFNA(VLOOKUP(CONCATENATE($K$5,$B45,$C45),MOR!$A$6:$M$250,13,FALSE),0)</f>
        <v>0</v>
      </c>
      <c r="L45" s="225">
        <f>_xlfn.IFNA(VLOOKUP(CONCATENATE($L$5,$B45,$C45),MOR!$A$6:$M$250,13,FALSE),0)</f>
        <v>0</v>
      </c>
      <c r="M45" s="226">
        <f>_xlfn.IFNA(VLOOKUP(CONCATENATE($M$5,$B45,$C45),'PM1'!$A$6:$M$250,13,FALSE),0)</f>
        <v>0</v>
      </c>
      <c r="N45" s="226">
        <f>_xlfn.IFNA(VLOOKUP(CONCATENATE($N$5,$B45,$C45),'PM1'!$A$6:$M$250,13,FALSE),0)</f>
        <v>0</v>
      </c>
      <c r="O45" s="226">
        <f>_xlfn.IFNA(VLOOKUP(CONCATENATE($O$5,$B45,$C45),'BAL1'!$A$6:$M$250,13,FALSE),0)</f>
        <v>0</v>
      </c>
      <c r="P45" s="226">
        <f>_xlfn.IFNA(VLOOKUP(CONCATENATE($P$5,$B45,$C45),'BAL1'!$A$6:$M$250,13,FALSE),0)</f>
        <v>0</v>
      </c>
      <c r="Q45" s="226">
        <f>_xlfn.IFNA(VLOOKUP(CONCATENATE($Q$5,$B45,$C45),'PM2'!$A$6:$M$250,13,FALSE),0)</f>
        <v>0</v>
      </c>
      <c r="R45" s="226">
        <f>_xlfn.IFNA(VLOOKUP(CONCATENATE($R$5,$B45,$C45),'PM2'!$A$6:$M$250,13,FALSE),0)</f>
        <v>0</v>
      </c>
      <c r="S45" s="226">
        <f>_xlfn.IFNA(VLOOKUP(CONCATENATE($S$5,$B45,$C45),'PM3'!$A$6:$M$250,13,FALSE),0)</f>
        <v>0</v>
      </c>
      <c r="T45" s="226">
        <f>_xlfn.IFNA(VLOOKUP(CONCATENATE($T$5,$B45,$C45),'PM3'!$A$6:$M$250,13,FALSE),0)</f>
        <v>0</v>
      </c>
      <c r="U45" s="226">
        <f>_xlfn.IFNA(VLOOKUP(CONCATENATE($U$5,$B45,$C45),LOG!$A$6:$M$250,13,FALSE),0)</f>
        <v>0</v>
      </c>
      <c r="V45" s="226">
        <f>_xlfn.IFNA(VLOOKUP(CONCATENATE($V$5,$B45,$C45),LOG!$A$6:$M$250,13,FALSE),0)</f>
        <v>0</v>
      </c>
      <c r="W45" s="226">
        <f>_xlfn.IFNA(VLOOKUP(CONCATENATE($W$5,$B45,$C45),'SER1'!$A$6:$M$163,13,FALSE),0)</f>
        <v>0</v>
      </c>
      <c r="X45" s="226">
        <f>_xlfn.IFNA(VLOOKUP(CONCATENATE($X$5,$B45,$C45),'SER1'!$A$6:$M$248,13,FALSE),0)</f>
        <v>0</v>
      </c>
      <c r="Y45" s="226">
        <f>_xlfn.IFNA(VLOOKUP(CONCATENATE($Y$5,$B45,$C45),SC!$A$6:$M$250,13,FALSE),0)</f>
        <v>0</v>
      </c>
      <c r="Z45" s="42">
        <f>_xlfn.IFNA(VLOOKUP(CONCATENATE($Z$5,$B45,$C45),SC!$A$6:$M$250,13,FALSE),0)</f>
        <v>0</v>
      </c>
      <c r="AA45" s="42"/>
      <c r="AB45" s="226"/>
      <c r="AC45" s="226"/>
      <c r="AD45" s="231">
        <f>_xlfn.IFNA(VLOOKUP(CONCATENATE($AGG$5,$B45,$C45),SC!$A$6:$M$232,13,FALSE),0)</f>
        <v>0</v>
      </c>
      <c r="AE45" s="235"/>
    </row>
    <row r="46" spans="1:31" x14ac:dyDescent="0.25">
      <c r="A46" s="398"/>
      <c r="B46" s="37" t="s">
        <v>19</v>
      </c>
      <c r="C46" s="43" t="s">
        <v>19</v>
      </c>
      <c r="D46" s="43"/>
      <c r="E46" s="43"/>
      <c r="F46" s="44"/>
      <c r="G46" s="49"/>
      <c r="H46" s="40">
        <f t="shared" si="3"/>
        <v>0</v>
      </c>
      <c r="I46" s="41">
        <f t="shared" si="4"/>
        <v>0</v>
      </c>
      <c r="J46" s="49">
        <f t="shared" si="5"/>
        <v>13</v>
      </c>
      <c r="K46" s="225">
        <f>_xlfn.IFNA(VLOOKUP(CONCATENATE($K$5,$B46,$C46),MOR!$A$6:$M$250,13,FALSE),0)</f>
        <v>0</v>
      </c>
      <c r="L46" s="225">
        <f>_xlfn.IFNA(VLOOKUP(CONCATENATE($L$5,$B46,$C46),MOR!$A$6:$M$250,13,FALSE),0)</f>
        <v>0</v>
      </c>
      <c r="M46" s="226">
        <f>_xlfn.IFNA(VLOOKUP(CONCATENATE($M$5,$B46,$C46),'PM1'!$A$6:$M$250,13,FALSE),0)</f>
        <v>0</v>
      </c>
      <c r="N46" s="226">
        <f>_xlfn.IFNA(VLOOKUP(CONCATENATE($N$5,$B46,$C46),'PM1'!$A$6:$M$250,13,FALSE),0)</f>
        <v>0</v>
      </c>
      <c r="O46" s="226">
        <f>_xlfn.IFNA(VLOOKUP(CONCATENATE($O$5,$B46,$C46),'BAL1'!$A$6:$M$250,13,FALSE),0)</f>
        <v>0</v>
      </c>
      <c r="P46" s="226">
        <f>_xlfn.IFNA(VLOOKUP(CONCATENATE($P$5,$B46,$C46),'BAL1'!$A$6:$M$250,13,FALSE),0)</f>
        <v>0</v>
      </c>
      <c r="Q46" s="226">
        <f>_xlfn.IFNA(VLOOKUP(CONCATENATE($Q$5,$B46,$C46),'PM2'!$A$6:$M$250,13,FALSE),0)</f>
        <v>0</v>
      </c>
      <c r="R46" s="226">
        <f>_xlfn.IFNA(VLOOKUP(CONCATENATE($R$5,$B46,$C46),'PM2'!$A$6:$M$250,13,FALSE),0)</f>
        <v>0</v>
      </c>
      <c r="S46" s="226">
        <f>_xlfn.IFNA(VLOOKUP(CONCATENATE($S$5,$B46,$C46),'PM3'!$A$6:$M$250,13,FALSE),0)</f>
        <v>0</v>
      </c>
      <c r="T46" s="226">
        <f>_xlfn.IFNA(VLOOKUP(CONCATENATE($T$5,$B46,$C46),'PM3'!$A$6:$M$250,13,FALSE),0)</f>
        <v>0</v>
      </c>
      <c r="U46" s="226">
        <f>_xlfn.IFNA(VLOOKUP(CONCATENATE($U$5,$B46,$C46),LOG!$A$6:$M$250,13,FALSE),0)</f>
        <v>0</v>
      </c>
      <c r="V46" s="226">
        <f>_xlfn.IFNA(VLOOKUP(CONCATENATE($V$5,$B46,$C46),LOG!$A$6:$M$250,13,FALSE),0)</f>
        <v>0</v>
      </c>
      <c r="W46" s="226">
        <f>_xlfn.IFNA(VLOOKUP(CONCATENATE($W$5,$B46,$C46),'SER1'!$A$6:$M$163,13,FALSE),0)</f>
        <v>0</v>
      </c>
      <c r="X46" s="226">
        <f>_xlfn.IFNA(VLOOKUP(CONCATENATE($X$5,$B46,$C46),'SER1'!$A$6:$M$248,13,FALSE),0)</f>
        <v>0</v>
      </c>
      <c r="Y46" s="226">
        <f>_xlfn.IFNA(VLOOKUP(CONCATENATE($Y$5,$B46,$C46),SC!$A$6:$M$250,13,FALSE),0)</f>
        <v>0</v>
      </c>
      <c r="Z46" s="42">
        <f>_xlfn.IFNA(VLOOKUP(CONCATENATE($Z$5,$B46,$C46),SC!$A$6:$M$250,13,FALSE),0)</f>
        <v>0</v>
      </c>
      <c r="AA46" s="42"/>
      <c r="AB46" s="226"/>
      <c r="AC46" s="226"/>
      <c r="AD46" s="231">
        <f>_xlfn.IFNA(VLOOKUP(CONCATENATE($AGG$5,$B46,$C46),SC!$A$6:$M$232,13,FALSE),0)</f>
        <v>0</v>
      </c>
      <c r="AE46" s="235"/>
    </row>
    <row r="47" spans="1:31" x14ac:dyDescent="0.25">
      <c r="A47" s="398"/>
      <c r="B47" s="37" t="s">
        <v>19</v>
      </c>
      <c r="C47" s="43" t="s">
        <v>19</v>
      </c>
      <c r="D47" s="43"/>
      <c r="E47" s="44"/>
      <c r="F47" s="44"/>
      <c r="G47" s="49"/>
      <c r="H47" s="40">
        <f t="shared" si="3"/>
        <v>0</v>
      </c>
      <c r="I47" s="41">
        <f t="shared" si="4"/>
        <v>0</v>
      </c>
      <c r="J47" s="49">
        <f t="shared" si="5"/>
        <v>13</v>
      </c>
      <c r="K47" s="225">
        <f>_xlfn.IFNA(VLOOKUP(CONCATENATE($K$5,$B47,$C47),MOR!$A$6:$M$250,13,FALSE),0)</f>
        <v>0</v>
      </c>
      <c r="L47" s="225">
        <f>_xlfn.IFNA(VLOOKUP(CONCATENATE($L$5,$B47,$C47),MOR!$A$6:$M$250,13,FALSE),0)</f>
        <v>0</v>
      </c>
      <c r="M47" s="226">
        <f>_xlfn.IFNA(VLOOKUP(CONCATENATE($M$5,$B47,$C47),'PM1'!$A$6:$M$250,13,FALSE),0)</f>
        <v>0</v>
      </c>
      <c r="N47" s="226">
        <f>_xlfn.IFNA(VLOOKUP(CONCATENATE($N$5,$B47,$C47),'PM1'!$A$6:$M$250,13,FALSE),0)</f>
        <v>0</v>
      </c>
      <c r="O47" s="226">
        <f>_xlfn.IFNA(VLOOKUP(CONCATENATE($O$5,$B47,$C47),'BAL1'!$A$6:$M$250,13,FALSE),0)</f>
        <v>0</v>
      </c>
      <c r="P47" s="226"/>
      <c r="Q47" s="226">
        <f>_xlfn.IFNA(VLOOKUP(CONCATENATE($Q$5,$B47,$C47),'PM2'!$A$6:$M$250,13,FALSE),0)</f>
        <v>0</v>
      </c>
      <c r="R47" s="226">
        <f>_xlfn.IFNA(VLOOKUP(CONCATENATE($R$5,$B47,$C47),'PM2'!$A$6:$M$250,13,FALSE),0)</f>
        <v>0</v>
      </c>
      <c r="S47" s="226">
        <f>_xlfn.IFNA(VLOOKUP(CONCATENATE($S$5,$B47,$C47),'PM3'!$A$6:$M$250,13,FALSE),0)</f>
        <v>0</v>
      </c>
      <c r="T47" s="226"/>
      <c r="U47" s="226">
        <f>_xlfn.IFNA(VLOOKUP(CONCATENATE($U$5,$B47,$C47),LOG!$A$6:$M$250,13,FALSE),0)</f>
        <v>0</v>
      </c>
      <c r="V47" s="226">
        <f>_xlfn.IFNA(VLOOKUP(CONCATENATE($V$5,$B47,$C47),LOG!$A$6:$M$250,13,FALSE),0)</f>
        <v>0</v>
      </c>
      <c r="W47" s="226">
        <f>_xlfn.IFNA(VLOOKUP(CONCATENATE($W$5,$B47,$C47),'SER1'!$A$6:$M$163,13,FALSE),0)</f>
        <v>0</v>
      </c>
      <c r="X47" s="226">
        <f>_xlfn.IFNA(VLOOKUP(CONCATENATE($X$5,$B47,$C47),'SER1'!$A$6:$M$248,13,FALSE),0)</f>
        <v>0</v>
      </c>
      <c r="Y47" s="226">
        <f>_xlfn.IFNA(VLOOKUP(CONCATENATE($Y$5,$B47,$C47),SC!$A$6:$M$250,13,FALSE),0)</f>
        <v>0</v>
      </c>
      <c r="Z47" s="42">
        <f>_xlfn.IFNA(VLOOKUP(CONCATENATE($Z$5,$B47,$C47),SC!$A$6:$M$250,13,FALSE),0)</f>
        <v>0</v>
      </c>
      <c r="AA47" s="42"/>
      <c r="AB47" s="226"/>
      <c r="AC47" s="226"/>
      <c r="AD47" s="231">
        <f>_xlfn.IFNA(VLOOKUP(CONCATENATE($AGG$5,$B47,$C47),SC!$A$6:$M$232,13,FALSE),0)</f>
        <v>0</v>
      </c>
      <c r="AE47" s="235"/>
    </row>
    <row r="48" spans="1:31" x14ac:dyDescent="0.25">
      <c r="A48" s="398"/>
      <c r="B48" s="37"/>
      <c r="C48" s="43" t="s">
        <v>19</v>
      </c>
      <c r="D48" s="43"/>
      <c r="E48" s="43"/>
      <c r="F48" s="44"/>
      <c r="G48" s="49"/>
      <c r="H48" s="40">
        <f t="shared" si="3"/>
        <v>0</v>
      </c>
      <c r="I48" s="41">
        <f t="shared" si="4"/>
        <v>0</v>
      </c>
      <c r="J48" s="49">
        <f t="shared" si="5"/>
        <v>13</v>
      </c>
      <c r="K48" s="225">
        <f>_xlfn.IFNA(VLOOKUP(CONCATENATE($K$5,$B48,$C48),MOR!$A$6:$M$250,13,FALSE),0)</f>
        <v>0</v>
      </c>
      <c r="L48" s="225">
        <f>_xlfn.IFNA(VLOOKUP(CONCATENATE($L$5,$B48,$C48),MOR!$A$6:$M$250,13,FALSE),0)</f>
        <v>0</v>
      </c>
      <c r="M48" s="226">
        <f>_xlfn.IFNA(VLOOKUP(CONCATENATE($M$5,$B48,$C48),'PM1'!$A$6:$M$250,13,FALSE),0)</f>
        <v>0</v>
      </c>
      <c r="N48" s="226">
        <f>_xlfn.IFNA(VLOOKUP(CONCATENATE($N$5,$B48,$C48),'PM1'!$A$6:$M$250,13,FALSE),0)</f>
        <v>0</v>
      </c>
      <c r="O48" s="226">
        <f>_xlfn.IFNA(VLOOKUP(CONCATENATE($O$5,$B48,$C48),'BAL1'!$A$6:$M$250,13,FALSE),0)</f>
        <v>0</v>
      </c>
      <c r="P48" s="226"/>
      <c r="Q48" s="226">
        <f>_xlfn.IFNA(VLOOKUP(CONCATENATE($Q$5,$B48,$C48),'PM2'!$A$6:$M$250,13,FALSE),0)</f>
        <v>0</v>
      </c>
      <c r="R48" s="226"/>
      <c r="S48" s="226">
        <f>_xlfn.IFNA(VLOOKUP(CONCATENATE($S$5,$B48,$C48),'PM3'!$A$6:$M$250,13,FALSE),0)</f>
        <v>0</v>
      </c>
      <c r="T48" s="226"/>
      <c r="U48" s="226">
        <f>_xlfn.IFNA(VLOOKUP(CONCATENATE($U$5,$B48,$C48),LOG!$A$6:$M$250,13,FALSE),0)</f>
        <v>0</v>
      </c>
      <c r="V48" s="226">
        <f>_xlfn.IFNA(VLOOKUP(CONCATENATE($V$5,$B48,$C48),LOG!$A$6:$M$250,13,FALSE),0)</f>
        <v>0</v>
      </c>
      <c r="W48" s="226">
        <f>_xlfn.IFNA(VLOOKUP(CONCATENATE($W$5,$B48,$C48),'SER1'!$A$6:$M$163,13,FALSE),0)</f>
        <v>0</v>
      </c>
      <c r="X48" s="226"/>
      <c r="Y48" s="42"/>
      <c r="Z48" s="42">
        <f>_xlfn.IFNA(VLOOKUP(CONCATENATE($Z$5,$B48,$C48),SC!$A$6:$M$250,13,FALSE),0)</f>
        <v>0</v>
      </c>
      <c r="AA48" s="42"/>
      <c r="AB48" s="226"/>
      <c r="AC48" s="226"/>
      <c r="AD48" s="231">
        <f>_xlfn.IFNA(VLOOKUP(CONCATENATE($AGG$5,$B48,$C48),SC!$A$6:$M$232,13,FALSE),0)</f>
        <v>0</v>
      </c>
      <c r="AE48" s="235"/>
    </row>
    <row r="49" spans="1:31" x14ac:dyDescent="0.25">
      <c r="A49" s="398"/>
      <c r="B49" s="37"/>
      <c r="C49" s="43" t="s">
        <v>19</v>
      </c>
      <c r="D49" s="43"/>
      <c r="E49" s="43"/>
      <c r="F49" s="44"/>
      <c r="G49" s="49"/>
      <c r="H49" s="40">
        <f t="shared" si="3"/>
        <v>0</v>
      </c>
      <c r="I49" s="41">
        <f t="shared" si="4"/>
        <v>0</v>
      </c>
      <c r="J49" s="49">
        <f t="shared" si="5"/>
        <v>13</v>
      </c>
      <c r="K49" s="225">
        <f>_xlfn.IFNA(VLOOKUP(CONCATENATE($K$5,$B49,$C49),MOR!$A$6:$M$250,13,FALSE),0)</f>
        <v>0</v>
      </c>
      <c r="L49" s="225">
        <f>_xlfn.IFNA(VLOOKUP(CONCATENATE($L$5,$B49,$C49),MOR!$A$6:$M$250,13,FALSE),0)</f>
        <v>0</v>
      </c>
      <c r="M49" s="226">
        <f>_xlfn.IFNA(VLOOKUP(CONCATENATE($M$5,$B49,$C49),'PM1'!$A$6:$M$250,13,FALSE),0)</f>
        <v>0</v>
      </c>
      <c r="N49" s="226">
        <f>_xlfn.IFNA(VLOOKUP(CONCATENATE($N$5,$B49,$C49),'PM1'!$A$6:$M$250,13,FALSE),0)</f>
        <v>0</v>
      </c>
      <c r="O49" s="42">
        <f>_xlfn.IFNA(VLOOKUP(CONCATENATE($O$5,$B49,$C49),LOG!$A$6:$M$250,13,FALSE),0)</f>
        <v>0</v>
      </c>
      <c r="P49" s="226"/>
      <c r="Q49" s="226">
        <f>_xlfn.IFNA(VLOOKUP(CONCATENATE($Q$5,$B49,$C49),'PM2'!$A$6:$M$250,13,FALSE),0)</f>
        <v>0</v>
      </c>
      <c r="R49" s="226"/>
      <c r="S49" s="226">
        <f>_xlfn.IFNA(VLOOKUP(CONCATENATE($S$5,$B49,$C49),'PM3'!$A$6:$M$250,13,FALSE),0)</f>
        <v>0</v>
      </c>
      <c r="T49" s="226"/>
      <c r="U49" s="226">
        <f>_xlfn.IFNA(VLOOKUP(CONCATENATE($U$5,$B49,$C49),LOG!$A$6:$M$250,13,FALSE),0)</f>
        <v>0</v>
      </c>
      <c r="V49" s="226"/>
      <c r="W49" s="226">
        <f>_xlfn.IFNA(VLOOKUP(CONCATENATE($W$5,$B49,$C49),'SER1'!$A$6:$M$163,13,FALSE),0)</f>
        <v>0</v>
      </c>
      <c r="X49" s="226"/>
      <c r="Y49" s="42"/>
      <c r="Z49" s="42">
        <f>_xlfn.IFNA(VLOOKUP(CONCATENATE($Z$5,$B49,$C49),SC!$A$6:$M$250,13,FALSE),0)</f>
        <v>0</v>
      </c>
      <c r="AA49" s="42"/>
      <c r="AB49" s="226"/>
      <c r="AC49" s="226"/>
      <c r="AD49" s="231">
        <f>_xlfn.IFNA(VLOOKUP(CONCATENATE($AGG$5,$B49,$C49),SC!$A$6:$M$232,13,FALSE),0)</f>
        <v>0</v>
      </c>
      <c r="AE49" s="235"/>
    </row>
    <row r="50" spans="1:31" x14ac:dyDescent="0.25">
      <c r="A50" s="398"/>
      <c r="B50" s="37"/>
      <c r="C50" s="43" t="s">
        <v>19</v>
      </c>
      <c r="D50" s="43"/>
      <c r="E50" s="43"/>
      <c r="F50" s="44"/>
      <c r="G50" s="49"/>
      <c r="H50" s="40">
        <f t="shared" si="3"/>
        <v>0</v>
      </c>
      <c r="I50" s="41">
        <f t="shared" si="4"/>
        <v>0</v>
      </c>
      <c r="J50" s="49">
        <f t="shared" si="5"/>
        <v>13</v>
      </c>
      <c r="K50" s="174">
        <f>_xlfn.IFNA(VLOOKUP(CONCATENATE($K$5,$B50,$C50),'BAL1'!$A$6:$M$250,13,FALSE),0)</f>
        <v>0</v>
      </c>
      <c r="L50" s="225">
        <f>_xlfn.IFNA(VLOOKUP(CONCATENATE($L$5,$B50,$C50),MOR!$A$6:$M$250,13,FALSE),0)</f>
        <v>0</v>
      </c>
      <c r="M50" s="42">
        <f>_xlfn.IFNA(VLOOKUP(CONCATENATE($M$5,$B50,$C50),'BAL1'!$A$6:$M$250,13,FALSE),0)</f>
        <v>0</v>
      </c>
      <c r="N50" s="226">
        <f>_xlfn.IFNA(VLOOKUP(CONCATENATE($N$5,$B50,$C50),'PM1'!$A$6:$M$250,13,FALSE),0)</f>
        <v>0</v>
      </c>
      <c r="O50" s="42">
        <f>_xlfn.IFNA(VLOOKUP(CONCATENATE($O$5,$B50,$C50),LOG!$A$6:$M$250,13,FALSE),0)</f>
        <v>0</v>
      </c>
      <c r="P50" s="226"/>
      <c r="Q50" s="226">
        <f>_xlfn.IFNA(VLOOKUP(CONCATENATE($Q$5,$B50,$C50),'PM2'!$A$6:$M$250,13,FALSE),0)</f>
        <v>0</v>
      </c>
      <c r="R50" s="226"/>
      <c r="S50" s="42"/>
      <c r="T50" s="226"/>
      <c r="U50" s="226">
        <f>_xlfn.IFNA(VLOOKUP(CONCATENATE($U$5,$B50,$C50),LOG!$A$6:$M$250,13,FALSE),0)</f>
        <v>0</v>
      </c>
      <c r="V50" s="226"/>
      <c r="W50" s="226">
        <f>_xlfn.IFNA(VLOOKUP(CONCATENATE($W$5,$B50,$C50),'SER1'!$A$6:$M$163,13,FALSE),0)</f>
        <v>0</v>
      </c>
      <c r="X50" s="226"/>
      <c r="Y50" s="42"/>
      <c r="Z50" s="42">
        <f>_xlfn.IFNA(VLOOKUP(CONCATENATE($Z$5,$B50,$C50),SC!$A$6:$M$250,13,FALSE),0)</f>
        <v>0</v>
      </c>
      <c r="AA50" s="42"/>
      <c r="AB50" s="226"/>
      <c r="AC50" s="226"/>
      <c r="AD50" s="231">
        <f>_xlfn.IFNA(VLOOKUP(CONCATENATE($AGG$5,$B50,$C50),SC!$A$6:$M$232,13,FALSE),0)</f>
        <v>0</v>
      </c>
      <c r="AE50" s="235"/>
    </row>
    <row r="51" spans="1:31" x14ac:dyDescent="0.25">
      <c r="A51" s="398"/>
      <c r="B51" s="37"/>
      <c r="C51" s="43"/>
      <c r="D51" s="43"/>
      <c r="E51" s="43"/>
      <c r="F51" s="44"/>
      <c r="G51" s="49"/>
      <c r="H51" s="40">
        <f t="shared" si="3"/>
        <v>0</v>
      </c>
      <c r="I51" s="41">
        <f t="shared" si="4"/>
        <v>0</v>
      </c>
      <c r="J51" s="49">
        <f t="shared" si="5"/>
        <v>13</v>
      </c>
      <c r="K51" s="174">
        <f>_xlfn.IFNA(VLOOKUP(CONCATENATE($K$5,$B51,$C51),'BAL1'!$A$6:$M$250,13,FALSE),0)</f>
        <v>0</v>
      </c>
      <c r="L51" s="225">
        <f>_xlfn.IFNA(VLOOKUP(CONCATENATE($L$5,$B51,$C51),MOR!$A$6:$M$250,13,FALSE),0)</f>
        <v>0</v>
      </c>
      <c r="M51" s="42">
        <f>_xlfn.IFNA(VLOOKUP(CONCATENATE($M$5,$B51,$C51),'BAL1'!$A$6:$M$250,13,FALSE),0)</f>
        <v>0</v>
      </c>
      <c r="N51" s="226">
        <f>_xlfn.IFNA(VLOOKUP(CONCATENATE($N$5,$B51,$C51),'PM1'!$A$6:$M$250,13,FALSE),0)</f>
        <v>0</v>
      </c>
      <c r="O51" s="42">
        <f>_xlfn.IFNA(VLOOKUP(CONCATENATE($O$5,$B51,$C51),LOG!$A$6:$M$250,13,FALSE),0)</f>
        <v>0</v>
      </c>
      <c r="P51" s="226"/>
      <c r="Q51" s="226">
        <f>_xlfn.IFNA(VLOOKUP(CONCATENATE($Q$5,$B51,$C51),'PM2'!$A$6:$M$250,13,FALSE),0)</f>
        <v>0</v>
      </c>
      <c r="R51" s="226"/>
      <c r="S51" s="42"/>
      <c r="T51" s="226"/>
      <c r="U51" s="226">
        <f>_xlfn.IFNA(VLOOKUP(CONCATENATE($U$5,$B51,$C51),LOG!$A$6:$M$250,13,FALSE),0)</f>
        <v>0</v>
      </c>
      <c r="V51" s="226"/>
      <c r="W51" s="226">
        <f>_xlfn.IFNA(VLOOKUP(CONCATENATE($W$5,$B51,$C51),'SER1'!$A$6:$M$163,13,FALSE),0)</f>
        <v>0</v>
      </c>
      <c r="X51" s="226"/>
      <c r="Y51" s="42"/>
      <c r="Z51" s="42">
        <f>_xlfn.IFNA(VLOOKUP(CONCATENATE($Z$5,$B51,$C51),SC!$A$6:$M$250,13,FALSE),0)</f>
        <v>0</v>
      </c>
      <c r="AA51" s="42"/>
      <c r="AB51" s="226"/>
      <c r="AC51" s="226"/>
      <c r="AD51" s="231">
        <f>_xlfn.IFNA(VLOOKUP(CONCATENATE($AGG$5,$B51,$C51),SC!$A$6:$M$232,13,FALSE),0)</f>
        <v>0</v>
      </c>
      <c r="AE51" s="235"/>
    </row>
    <row r="52" spans="1:31" x14ac:dyDescent="0.25">
      <c r="A52" s="398"/>
      <c r="B52" s="37"/>
      <c r="C52" s="43"/>
      <c r="D52" s="43"/>
      <c r="E52" s="43"/>
      <c r="F52" s="44"/>
      <c r="G52" s="49"/>
      <c r="H52" s="40">
        <f t="shared" si="3"/>
        <v>0</v>
      </c>
      <c r="I52" s="41">
        <f t="shared" si="4"/>
        <v>0</v>
      </c>
      <c r="J52" s="49">
        <f t="shared" si="5"/>
        <v>13</v>
      </c>
      <c r="K52" s="174">
        <f>_xlfn.IFNA(VLOOKUP(CONCATENATE($K$5,$B52,$C52),'BAL1'!$A$6:$M$250,13,FALSE),0)</f>
        <v>0</v>
      </c>
      <c r="L52" s="225">
        <f>_xlfn.IFNA(VLOOKUP(CONCATENATE($L$5,$B52,$C52),MOR!$A$6:$M$250,13,FALSE),0)</f>
        <v>0</v>
      </c>
      <c r="M52" s="42">
        <f>_xlfn.IFNA(VLOOKUP(CONCATENATE($M$5,$B52,$C52),'BAL1'!$A$6:$M$250,13,FALSE),0)</f>
        <v>0</v>
      </c>
      <c r="N52" s="226">
        <f>_xlfn.IFNA(VLOOKUP(CONCATENATE($N$5,$B52,$C52),'PM1'!$A$6:$M$250,13,FALSE),0)</f>
        <v>0</v>
      </c>
      <c r="O52" s="42">
        <f>_xlfn.IFNA(VLOOKUP(CONCATENATE($O$5,$B52,$C52),LOG!$A$6:$M$250,13,FALSE),0)</f>
        <v>0</v>
      </c>
      <c r="P52" s="226"/>
      <c r="Q52" s="226">
        <f>_xlfn.IFNA(VLOOKUP(CONCATENATE($Q$5,$B52,$C52),'PM2'!$A$6:$M$250,13,FALSE),0)</f>
        <v>0</v>
      </c>
      <c r="R52" s="226"/>
      <c r="S52" s="42"/>
      <c r="T52" s="226"/>
      <c r="U52" s="226">
        <f>_xlfn.IFNA(VLOOKUP(CONCATENATE($U$5,$B52,$C52),LOG!$A$6:$M$250,13,FALSE),0)</f>
        <v>0</v>
      </c>
      <c r="V52" s="226"/>
      <c r="W52" s="226">
        <f>_xlfn.IFNA(VLOOKUP(CONCATENATE($W$5,$B52,$C52),'SER1'!$A$6:$M$163,13,FALSE),0)</f>
        <v>0</v>
      </c>
      <c r="X52" s="226"/>
      <c r="Y52" s="42"/>
      <c r="Z52" s="42">
        <f>_xlfn.IFNA(VLOOKUP(CONCATENATE($Z$5,$B52,$C52),SC!$A$6:$M$250,13,FALSE),0)</f>
        <v>0</v>
      </c>
      <c r="AA52" s="42"/>
      <c r="AB52" s="226"/>
      <c r="AC52" s="226"/>
      <c r="AD52" s="231">
        <f>_xlfn.IFNA(VLOOKUP(CONCATENATE($AGG$5,$B52,$C52),SC!$A$6:$M$232,13,FALSE),0)</f>
        <v>0</v>
      </c>
      <c r="AE52" s="235"/>
    </row>
    <row r="53" spans="1:31" x14ac:dyDescent="0.25">
      <c r="A53" s="398"/>
      <c r="B53" s="37"/>
      <c r="C53" s="43"/>
      <c r="D53" s="43"/>
      <c r="E53" s="43"/>
      <c r="F53" s="44"/>
      <c r="G53" s="49"/>
      <c r="H53" s="40">
        <f t="shared" si="3"/>
        <v>0</v>
      </c>
      <c r="I53" s="41">
        <f t="shared" si="4"/>
        <v>0</v>
      </c>
      <c r="J53" s="49">
        <f t="shared" si="5"/>
        <v>13</v>
      </c>
      <c r="K53" s="174">
        <f>_xlfn.IFNA(VLOOKUP(CONCATENATE($K$5,$B53,$C53),'BAL1'!$A$6:$M$250,13,FALSE),0)</f>
        <v>0</v>
      </c>
      <c r="L53" s="225">
        <f>_xlfn.IFNA(VLOOKUP(CONCATENATE($L$5,$B53,$C53),MOR!$A$6:$M$250,13,FALSE),0)</f>
        <v>0</v>
      </c>
      <c r="M53" s="42">
        <f>_xlfn.IFNA(VLOOKUP(CONCATENATE($M$5,$B53,$C53),'BAL1'!$A$6:$M$250,13,FALSE),0)</f>
        <v>0</v>
      </c>
      <c r="N53" s="226">
        <f>_xlfn.IFNA(VLOOKUP(CONCATENATE($N$5,$B53,$C53),'PM1'!$A$6:$M$250,13,FALSE),0)</f>
        <v>0</v>
      </c>
      <c r="O53" s="42">
        <f>_xlfn.IFNA(VLOOKUP(CONCATENATE($O$5,$B53,$C53),LOG!$A$6:$M$250,13,FALSE),0)</f>
        <v>0</v>
      </c>
      <c r="P53" s="226"/>
      <c r="Q53" s="226">
        <f>_xlfn.IFNA(VLOOKUP(CONCATENATE($Q$5,$B53,$C53),'PM2'!$A$6:$M$250,13,FALSE),0)</f>
        <v>0</v>
      </c>
      <c r="R53" s="226"/>
      <c r="S53" s="42"/>
      <c r="T53" s="226"/>
      <c r="U53" s="226">
        <f>_xlfn.IFNA(VLOOKUP(CONCATENATE($U$5,$B53,$C53),LOG!$A$6:$M$250,13,FALSE),0)</f>
        <v>0</v>
      </c>
      <c r="V53" s="226"/>
      <c r="W53" s="226">
        <f>_xlfn.IFNA(VLOOKUP(CONCATENATE($W$5,$B53,$C53),'SER1'!$A$6:$M$163,13,FALSE),0)</f>
        <v>0</v>
      </c>
      <c r="X53" s="226"/>
      <c r="Y53" s="42"/>
      <c r="Z53" s="42">
        <f>_xlfn.IFNA(VLOOKUP(CONCATENATE($Z$5,$B53,$C53),SC!$A$6:$M$250,13,FALSE),0)</f>
        <v>0</v>
      </c>
      <c r="AA53" s="42"/>
      <c r="AB53" s="226"/>
      <c r="AC53" s="226"/>
      <c r="AD53" s="231">
        <f>_xlfn.IFNA(VLOOKUP(CONCATENATE($AGG$5,$B53,$C53),SC!$A$6:$M$232,13,FALSE),0)</f>
        <v>0</v>
      </c>
      <c r="AE53" s="235"/>
    </row>
    <row r="54" spans="1:31" x14ac:dyDescent="0.25">
      <c r="A54" s="398"/>
      <c r="B54" s="37"/>
      <c r="C54" s="43"/>
      <c r="D54" s="43"/>
      <c r="E54" s="43"/>
      <c r="F54" s="44"/>
      <c r="G54" s="49"/>
      <c r="H54" s="40">
        <f t="shared" si="3"/>
        <v>0</v>
      </c>
      <c r="I54" s="41">
        <f t="shared" si="4"/>
        <v>0</v>
      </c>
      <c r="J54" s="49">
        <f t="shared" si="5"/>
        <v>13</v>
      </c>
      <c r="K54" s="174">
        <f>_xlfn.IFNA(VLOOKUP(CONCATENATE($K$5,$B54,$C54),'BAL1'!$A$6:$M$250,13,FALSE),0)</f>
        <v>0</v>
      </c>
      <c r="L54" s="225">
        <f>_xlfn.IFNA(VLOOKUP(CONCATENATE($L$5,$B54,$C54),MOR!$A$6:$M$250,13,FALSE),0)</f>
        <v>0</v>
      </c>
      <c r="M54" s="42">
        <f>_xlfn.IFNA(VLOOKUP(CONCATENATE($M$5,$B54,$C54),'BAL1'!$A$6:$M$250,13,FALSE),0)</f>
        <v>0</v>
      </c>
      <c r="N54" s="226">
        <f>_xlfn.IFNA(VLOOKUP(CONCATENATE($N$5,$B54,$C54),'PM1'!$A$6:$M$250,13,FALSE),0)</f>
        <v>0</v>
      </c>
      <c r="O54" s="42">
        <f>_xlfn.IFNA(VLOOKUP(CONCATENATE($O$5,$B54,$C54),LOG!$A$6:$M$250,13,FALSE),0)</f>
        <v>0</v>
      </c>
      <c r="P54" s="226"/>
      <c r="Q54" s="226">
        <f>_xlfn.IFNA(VLOOKUP(CONCATENATE($Q$5,$B54,$C54),'PM2'!$A$6:$M$250,13,FALSE),0)</f>
        <v>0</v>
      </c>
      <c r="R54" s="226"/>
      <c r="S54" s="42"/>
      <c r="T54" s="226"/>
      <c r="U54" s="226">
        <f>_xlfn.IFNA(VLOOKUP(CONCATENATE($U$5,$B54,$C54),LOG!$A$6:$M$250,13,FALSE),0)</f>
        <v>0</v>
      </c>
      <c r="V54" s="226"/>
      <c r="W54" s="226">
        <f>_xlfn.IFNA(VLOOKUP(CONCATENATE($W$5,$B54,$C54),'SER1'!$A$6:$M$163,13,FALSE),0)</f>
        <v>0</v>
      </c>
      <c r="X54" s="226"/>
      <c r="Y54" s="42"/>
      <c r="Z54" s="42">
        <f>_xlfn.IFNA(VLOOKUP(CONCATENATE($Z$5,$B54,$C54),SC!$A$6:$M$250,13,FALSE),0)</f>
        <v>0</v>
      </c>
      <c r="AA54" s="42"/>
      <c r="AB54" s="226"/>
      <c r="AC54" s="226"/>
      <c r="AD54" s="231">
        <f>_xlfn.IFNA(VLOOKUP(CONCATENATE($AGG$5,$B54,$C54),SC!$A$6:$M$232,13,FALSE),0)</f>
        <v>0</v>
      </c>
      <c r="AE54" s="235"/>
    </row>
    <row r="55" spans="1:31" x14ac:dyDescent="0.25">
      <c r="A55" s="398"/>
      <c r="B55" s="37"/>
      <c r="C55" s="43"/>
      <c r="D55" s="43"/>
      <c r="E55" s="43"/>
      <c r="F55" s="44"/>
      <c r="G55" s="49"/>
      <c r="H55" s="40">
        <f t="shared" si="3"/>
        <v>0</v>
      </c>
      <c r="I55" s="41">
        <f t="shared" si="4"/>
        <v>0</v>
      </c>
      <c r="J55" s="49">
        <f t="shared" si="5"/>
        <v>13</v>
      </c>
      <c r="K55" s="174">
        <f>_xlfn.IFNA(VLOOKUP(CONCATENATE($K$5,$B55,$C55),'BAL1'!$A$6:$M$250,13,FALSE),0)</f>
        <v>0</v>
      </c>
      <c r="L55" s="225">
        <f>_xlfn.IFNA(VLOOKUP(CONCATENATE($L$5,$B55,$C55),MOR!$A$6:$M$250,13,FALSE),0)</f>
        <v>0</v>
      </c>
      <c r="M55" s="42">
        <f>_xlfn.IFNA(VLOOKUP(CONCATENATE($M$5,$B55,$C55),'BAL1'!$A$6:$M$250,13,FALSE),0)</f>
        <v>0</v>
      </c>
      <c r="N55" s="226">
        <f>_xlfn.IFNA(VLOOKUP(CONCATENATE($N$5,$B55,$C55),'PM1'!$A$6:$M$250,13,FALSE),0)</f>
        <v>0</v>
      </c>
      <c r="O55" s="42">
        <f>_xlfn.IFNA(VLOOKUP(CONCATENATE($O$5,$B55,$C55),LOG!$A$6:$M$250,13,FALSE),0)</f>
        <v>0</v>
      </c>
      <c r="P55" s="226"/>
      <c r="Q55" s="226">
        <f>_xlfn.IFNA(VLOOKUP(CONCATENATE($Q$5,$B55,$C55),'PM2'!$A$6:$M$250,13,FALSE),0)</f>
        <v>0</v>
      </c>
      <c r="R55" s="226"/>
      <c r="S55" s="42"/>
      <c r="T55" s="226"/>
      <c r="U55" s="226">
        <f>_xlfn.IFNA(VLOOKUP(CONCATENATE($U$5,$B55,$C55),LOG!$A$6:$M$250,13,FALSE),0)</f>
        <v>0</v>
      </c>
      <c r="V55" s="226"/>
      <c r="W55" s="226">
        <f>_xlfn.IFNA(VLOOKUP(CONCATENATE($W$5,$B55,$C55),'SER1'!$A$6:$M$163,13,FALSE),0)</f>
        <v>0</v>
      </c>
      <c r="X55" s="226"/>
      <c r="Y55" s="42"/>
      <c r="Z55" s="42">
        <f>_xlfn.IFNA(VLOOKUP(CONCATENATE($Z$5,$B55,$C55),SC!$A$6:$M$250,13,FALSE),0)</f>
        <v>0</v>
      </c>
      <c r="AA55" s="42"/>
      <c r="AB55" s="226"/>
      <c r="AC55" s="226"/>
      <c r="AD55" s="231">
        <f>_xlfn.IFNA(VLOOKUP(CONCATENATE($AGG$5,$B55,$C55),SC!$A$6:$M$232,13,FALSE),0)</f>
        <v>0</v>
      </c>
      <c r="AE55" s="235"/>
    </row>
    <row r="56" spans="1:31" x14ac:dyDescent="0.25">
      <c r="A56" s="398"/>
      <c r="B56" s="37"/>
      <c r="C56" s="43"/>
      <c r="D56" s="43"/>
      <c r="E56" s="43"/>
      <c r="F56" s="44"/>
      <c r="G56" s="49"/>
      <c r="H56" s="40">
        <f t="shared" si="3"/>
        <v>0</v>
      </c>
      <c r="I56" s="41">
        <f t="shared" si="4"/>
        <v>0</v>
      </c>
      <c r="J56" s="49">
        <f t="shared" si="5"/>
        <v>13</v>
      </c>
      <c r="K56" s="174">
        <f>_xlfn.IFNA(VLOOKUP(CONCATENATE($K$5,$B56,$C56),'BAL1'!$A$6:$M$250,13,FALSE),0)</f>
        <v>0</v>
      </c>
      <c r="L56" s="225">
        <f>_xlfn.IFNA(VLOOKUP(CONCATENATE($L$5,$B56,$C56),MOR!$A$6:$M$250,13,FALSE),0)</f>
        <v>0</v>
      </c>
      <c r="M56" s="42">
        <f>_xlfn.IFNA(VLOOKUP(CONCATENATE($M$5,$B56,$C56),'BAL1'!$A$6:$M$250,13,FALSE),0)</f>
        <v>0</v>
      </c>
      <c r="N56" s="226">
        <f>_xlfn.IFNA(VLOOKUP(CONCATENATE($N$5,$B56,$C56),'PM1'!$A$6:$M$250,13,FALSE),0)</f>
        <v>0</v>
      </c>
      <c r="O56" s="42">
        <f>_xlfn.IFNA(VLOOKUP(CONCATENATE($O$5,$B56,$C56),LOG!$A$6:$M$250,13,FALSE),0)</f>
        <v>0</v>
      </c>
      <c r="P56" s="226"/>
      <c r="Q56" s="226">
        <f>_xlfn.IFNA(VLOOKUP(CONCATENATE($Q$5,$B56,$C56),'PM2'!$A$6:$M$250,13,FALSE),0)</f>
        <v>0</v>
      </c>
      <c r="R56" s="226"/>
      <c r="S56" s="42"/>
      <c r="T56" s="226"/>
      <c r="U56" s="226">
        <f>_xlfn.IFNA(VLOOKUP(CONCATENATE($U$5,$B56,$C56),LOG!$A$6:$M$250,13,FALSE),0)</f>
        <v>0</v>
      </c>
      <c r="V56" s="226"/>
      <c r="W56" s="226">
        <f>_xlfn.IFNA(VLOOKUP(CONCATENATE($W$5,$B56,$C56),'SER1'!$A$6:$M$163,13,FALSE),0)</f>
        <v>0</v>
      </c>
      <c r="X56" s="226"/>
      <c r="Y56" s="42"/>
      <c r="Z56" s="42">
        <f>_xlfn.IFNA(VLOOKUP(CONCATENATE($Z$5,$B56,$C56),SC!$A$6:$M$250,13,FALSE),0)</f>
        <v>0</v>
      </c>
      <c r="AA56" s="42"/>
      <c r="AB56" s="226"/>
      <c r="AC56" s="226"/>
      <c r="AD56" s="231">
        <f>_xlfn.IFNA(VLOOKUP(CONCATENATE($AGG$5,$B56,$C56),SC!$A$6:$M$232,13,FALSE),0)</f>
        <v>0</v>
      </c>
      <c r="AE56" s="235"/>
    </row>
    <row r="57" spans="1:31" x14ac:dyDescent="0.25">
      <c r="A57" s="398"/>
      <c r="B57" s="37"/>
      <c r="C57" s="43"/>
      <c r="D57" s="43"/>
      <c r="E57" s="43"/>
      <c r="F57" s="44"/>
      <c r="G57" s="49"/>
      <c r="H57" s="40">
        <f t="shared" si="3"/>
        <v>0</v>
      </c>
      <c r="I57" s="41">
        <f t="shared" si="4"/>
        <v>0</v>
      </c>
      <c r="J57" s="49">
        <f t="shared" si="5"/>
        <v>13</v>
      </c>
      <c r="K57" s="174">
        <f>_xlfn.IFNA(VLOOKUP(CONCATENATE($K$5,$B57,$C57),'BAL1'!$A$6:$M$250,13,FALSE),0)</f>
        <v>0</v>
      </c>
      <c r="L57" s="225">
        <f>_xlfn.IFNA(VLOOKUP(CONCATENATE($L$5,$B57,$C57),MOR!$A$6:$M$250,13,FALSE),0)</f>
        <v>0</v>
      </c>
      <c r="M57" s="42">
        <f>_xlfn.IFNA(VLOOKUP(CONCATENATE($M$5,$B57,$C57),'BAL1'!$A$6:$M$250,13,FALSE),0)</f>
        <v>0</v>
      </c>
      <c r="N57" s="226">
        <f>_xlfn.IFNA(VLOOKUP(CONCATENATE($N$5,$B57,$C57),'PM1'!$A$6:$M$250,13,FALSE),0)</f>
        <v>0</v>
      </c>
      <c r="O57" s="42">
        <f>_xlfn.IFNA(VLOOKUP(CONCATENATE($O$5,$B57,$C57),LOG!$A$6:$M$250,13,FALSE),0)</f>
        <v>0</v>
      </c>
      <c r="P57" s="42"/>
      <c r="Q57" s="42">
        <f>_xlfn.IFNA(VLOOKUP(CONCATENATE($Q$5,$B57,$C57),'SER1'!$A$6:$M$163,13,FALSE),0)</f>
        <v>0</v>
      </c>
      <c r="R57" s="42"/>
      <c r="S57" s="42"/>
      <c r="T57" s="226"/>
      <c r="U57" s="226">
        <f>_xlfn.IFNA(VLOOKUP(CONCATENATE($U$5,$B57,$C57),LOG!$A$6:$M$250,13,FALSE),0)</f>
        <v>0</v>
      </c>
      <c r="V57" s="226"/>
      <c r="W57" s="226">
        <f>_xlfn.IFNA(VLOOKUP(CONCATENATE($W$5,$B57,$C57),'SER1'!$A$6:$M$163,13,FALSE),0)</f>
        <v>0</v>
      </c>
      <c r="X57" s="226"/>
      <c r="Y57" s="42"/>
      <c r="Z57" s="42">
        <f>_xlfn.IFNA(VLOOKUP(CONCATENATE($Z$5,$B57,$C57),SC!$A$6:$M$250,13,FALSE),0)</f>
        <v>0</v>
      </c>
      <c r="AA57" s="42"/>
      <c r="AB57" s="226"/>
      <c r="AC57" s="226"/>
      <c r="AD57" s="231">
        <f>_xlfn.IFNA(VLOOKUP(CONCATENATE($AGG$5,$B57,$C57),SC!$A$6:$M$232,13,FALSE),0)</f>
        <v>0</v>
      </c>
      <c r="AE57" s="235"/>
    </row>
    <row r="58" spans="1:31" x14ac:dyDescent="0.25">
      <c r="A58" s="398"/>
      <c r="B58" s="37"/>
      <c r="C58" s="43"/>
      <c r="D58" s="43"/>
      <c r="E58" s="43"/>
      <c r="F58" s="44"/>
      <c r="G58" s="49"/>
      <c r="H58" s="40">
        <f t="shared" si="3"/>
        <v>0</v>
      </c>
      <c r="I58" s="41">
        <f t="shared" si="4"/>
        <v>0</v>
      </c>
      <c r="J58" s="49">
        <f t="shared" si="5"/>
        <v>13</v>
      </c>
      <c r="K58" s="174">
        <f>_xlfn.IFNA(VLOOKUP(CONCATENATE($K$5,$B58,$C58),'BAL1'!$A$6:$M$250,13,FALSE),0)</f>
        <v>0</v>
      </c>
      <c r="L58" s="225">
        <f>_xlfn.IFNA(VLOOKUP(CONCATENATE($L$5,$B58,$C58),MOR!$A$6:$M$250,13,FALSE),0)</f>
        <v>0</v>
      </c>
      <c r="M58" s="42">
        <f>_xlfn.IFNA(VLOOKUP(CONCATENATE($M$5,$B58,$C58),'BAL1'!$A$6:$M$250,13,FALSE),0)</f>
        <v>0</v>
      </c>
      <c r="N58" s="226">
        <f>_xlfn.IFNA(VLOOKUP(CONCATENATE($N$5,$B58,$C58),'PM1'!$A$6:$M$250,13,FALSE),0)</f>
        <v>0</v>
      </c>
      <c r="O58" s="42">
        <f>_xlfn.IFNA(VLOOKUP(CONCATENATE($O$5,$B58,$C58),LOG!$A$6:$M$250,13,FALSE),0)</f>
        <v>0</v>
      </c>
      <c r="P58" s="42"/>
      <c r="Q58" s="42">
        <f>_xlfn.IFNA(VLOOKUP(CONCATENATE($Q$5,$B58,$C58),'SER1'!$A$6:$M$163,13,FALSE),0)</f>
        <v>0</v>
      </c>
      <c r="R58" s="42"/>
      <c r="S58" s="42"/>
      <c r="T58" s="226"/>
      <c r="U58" s="226">
        <f>_xlfn.IFNA(VLOOKUP(CONCATENATE($U$5,$B58,$C58),LOG!$A$6:$M$250,13,FALSE),0)</f>
        <v>0</v>
      </c>
      <c r="V58" s="226"/>
      <c r="W58" s="226">
        <f>_xlfn.IFNA(VLOOKUP(CONCATENATE($W$5,$B58,$C58),'SER1'!$A$6:$M$163,13,FALSE),0)</f>
        <v>0</v>
      </c>
      <c r="X58" s="226"/>
      <c r="Y58" s="42"/>
      <c r="Z58" s="42">
        <f>_xlfn.IFNA(VLOOKUP(CONCATENATE($Z$5,$B58,$C58),SC!$A$6:$M$250,13,FALSE),0)</f>
        <v>0</v>
      </c>
      <c r="AA58" s="42"/>
      <c r="AB58" s="226"/>
      <c r="AC58" s="226"/>
      <c r="AD58" s="231">
        <f>_xlfn.IFNA(VLOOKUP(CONCATENATE($AGG$5,$B58,$C58),SC!$A$6:$M$232,13,FALSE),0)</f>
        <v>0</v>
      </c>
      <c r="AE58" s="235"/>
    </row>
    <row r="59" spans="1:31" x14ac:dyDescent="0.25">
      <c r="A59" s="398"/>
      <c r="B59" s="37"/>
      <c r="C59" s="43"/>
      <c r="D59" s="43"/>
      <c r="E59" s="43"/>
      <c r="F59" s="44"/>
      <c r="G59" s="49"/>
      <c r="H59" s="40">
        <f t="shared" si="3"/>
        <v>0</v>
      </c>
      <c r="I59" s="41">
        <f t="shared" si="4"/>
        <v>0</v>
      </c>
      <c r="J59" s="49">
        <f t="shared" si="5"/>
        <v>13</v>
      </c>
      <c r="K59" s="174">
        <f>_xlfn.IFNA(VLOOKUP(CONCATENATE($K$5,$B59,$C59),'BAL1'!$A$6:$M$250,13,FALSE),0)</f>
        <v>0</v>
      </c>
      <c r="L59" s="225">
        <f>_xlfn.IFNA(VLOOKUP(CONCATENATE($L$5,$B59,$C59),MOR!$A$6:$M$250,13,FALSE),0)</f>
        <v>0</v>
      </c>
      <c r="M59" s="42">
        <f>_xlfn.IFNA(VLOOKUP(CONCATENATE($M$5,$B59,$C59),'BAL1'!$A$6:$M$250,13,FALSE),0)</f>
        <v>0</v>
      </c>
      <c r="N59" s="42"/>
      <c r="O59" s="42">
        <f>_xlfn.IFNA(VLOOKUP(CONCATENATE($O$5,$B59,$C59),LOG!$A$6:$M$250,13,FALSE),0)</f>
        <v>0</v>
      </c>
      <c r="P59" s="42"/>
      <c r="Q59" s="42">
        <f>_xlfn.IFNA(VLOOKUP(CONCATENATE($Q$5,$B59,$C59),'SER1'!$A$6:$M$163,13,FALSE),0)</f>
        <v>0</v>
      </c>
      <c r="R59" s="42"/>
      <c r="S59" s="42"/>
      <c r="T59" s="226"/>
      <c r="U59" s="226">
        <f>_xlfn.IFNA(VLOOKUP(CONCATENATE($U$5,$B59,$C59),LOG!$A$6:$M$250,13,FALSE),0)</f>
        <v>0</v>
      </c>
      <c r="V59" s="226"/>
      <c r="W59" s="226">
        <f>_xlfn.IFNA(VLOOKUP(CONCATENATE($W$5,$B59,$C59),'SER1'!$A$6:$M$163,13,FALSE),0)</f>
        <v>0</v>
      </c>
      <c r="X59" s="226"/>
      <c r="Y59" s="42"/>
      <c r="Z59" s="42">
        <f>_xlfn.IFNA(VLOOKUP(CONCATENATE($Z$5,$B59,$C59),SC!$A$6:$M$250,13,FALSE),0)</f>
        <v>0</v>
      </c>
      <c r="AA59" s="42"/>
      <c r="AB59" s="226"/>
      <c r="AC59" s="226"/>
      <c r="AD59" s="231">
        <f>_xlfn.IFNA(VLOOKUP(CONCATENATE($AGG$5,$B59,$C59),SC!$A$6:$M$232,13,FALSE),0)</f>
        <v>0</v>
      </c>
      <c r="AE59" s="235"/>
    </row>
    <row r="60" spans="1:31" x14ac:dyDescent="0.25">
      <c r="A60" s="398"/>
      <c r="B60" s="37"/>
      <c r="C60" s="43"/>
      <c r="D60" s="43"/>
      <c r="E60" s="43"/>
      <c r="F60" s="44"/>
      <c r="G60" s="49"/>
      <c r="H60" s="40">
        <f t="shared" si="3"/>
        <v>0</v>
      </c>
      <c r="I60" s="41">
        <f t="shared" si="4"/>
        <v>0</v>
      </c>
      <c r="J60" s="49">
        <f t="shared" si="5"/>
        <v>13</v>
      </c>
      <c r="K60" s="174">
        <f>_xlfn.IFNA(VLOOKUP(CONCATENATE($K$5,$B60,$C60),'BAL1'!$A$6:$M$250,13,FALSE),0)</f>
        <v>0</v>
      </c>
      <c r="L60" s="225">
        <f>_xlfn.IFNA(VLOOKUP(CONCATENATE($L$5,$B60,$C60),MOR!$A$6:$M$250,13,FALSE),0)</f>
        <v>0</v>
      </c>
      <c r="M60" s="42">
        <f>_xlfn.IFNA(VLOOKUP(CONCATENATE($M$5,$B60,$C60),'BAL1'!$A$6:$M$250,13,FALSE),0)</f>
        <v>0</v>
      </c>
      <c r="N60" s="42"/>
      <c r="O60" s="42">
        <f>_xlfn.IFNA(VLOOKUP(CONCATENATE($O$5,$B60,$C60),LOG!$A$6:$M$250,13,FALSE),0)</f>
        <v>0</v>
      </c>
      <c r="P60" s="42"/>
      <c r="Q60" s="42">
        <f>_xlfn.IFNA(VLOOKUP(CONCATENATE($Q$5,$B60,$C60),'SER1'!$A$6:$M$163,13,FALSE),0)</f>
        <v>0</v>
      </c>
      <c r="R60" s="42"/>
      <c r="S60" s="42"/>
      <c r="T60" s="226"/>
      <c r="U60" s="226">
        <f>_xlfn.IFNA(VLOOKUP(CONCATENATE($U$5,$B60,$C60),LOG!$A$6:$M$250,13,FALSE),0)</f>
        <v>0</v>
      </c>
      <c r="V60" s="226"/>
      <c r="W60" s="226">
        <f>_xlfn.IFNA(VLOOKUP(CONCATENATE($W$5,$B60,$C60),'SER1'!$A$6:$M$163,13,FALSE),0)</f>
        <v>0</v>
      </c>
      <c r="X60" s="226"/>
      <c r="Y60" s="42"/>
      <c r="Z60" s="42">
        <f>_xlfn.IFNA(VLOOKUP(CONCATENATE($Z$5,$B60,$C60),SC!$A$6:$M$250,13,FALSE),0)</f>
        <v>0</v>
      </c>
      <c r="AA60" s="42"/>
      <c r="AB60" s="226"/>
      <c r="AC60" s="226"/>
      <c r="AD60" s="231">
        <f>_xlfn.IFNA(VLOOKUP(CONCATENATE($AGG$5,$B60,$C60),SC!$A$6:$M$232,13,FALSE),0)</f>
        <v>0</v>
      </c>
      <c r="AE60" s="235"/>
    </row>
    <row r="61" spans="1:31" x14ac:dyDescent="0.25">
      <c r="A61" s="398"/>
      <c r="B61" s="37"/>
      <c r="C61" s="43"/>
      <c r="D61" s="43"/>
      <c r="E61" s="43"/>
      <c r="F61" s="44"/>
      <c r="G61" s="49"/>
      <c r="H61" s="40">
        <f t="shared" si="3"/>
        <v>0</v>
      </c>
      <c r="I61" s="41">
        <f t="shared" si="4"/>
        <v>0</v>
      </c>
      <c r="J61" s="49">
        <f t="shared" si="5"/>
        <v>13</v>
      </c>
      <c r="K61" s="174">
        <f>_xlfn.IFNA(VLOOKUP(CONCATENATE($K$5,$B61,$C61),'BAL1'!$A$6:$M$250,13,FALSE),0)</f>
        <v>0</v>
      </c>
      <c r="L61" s="225">
        <f>_xlfn.IFNA(VLOOKUP(CONCATENATE($L$5,$B61,$C61),MOR!$A$6:$M$250,13,FALSE),0)</f>
        <v>0</v>
      </c>
      <c r="M61" s="42">
        <f>_xlfn.IFNA(VLOOKUP(CONCATENATE($M$5,$B61,$C61),'BAL1'!$A$6:$M$250,13,FALSE),0)</f>
        <v>0</v>
      </c>
      <c r="N61" s="42"/>
      <c r="O61" s="42">
        <f>_xlfn.IFNA(VLOOKUP(CONCATENATE($O$5,$B61,$C61),LOG!$A$6:$M$250,13,FALSE),0)</f>
        <v>0</v>
      </c>
      <c r="P61" s="42"/>
      <c r="Q61" s="42">
        <f>_xlfn.IFNA(VLOOKUP(CONCATENATE($Q$5,$B61,$C61),'SER1'!$A$6:$M$163,13,FALSE),0)</f>
        <v>0</v>
      </c>
      <c r="R61" s="42"/>
      <c r="S61" s="42"/>
      <c r="T61" s="226"/>
      <c r="U61" s="226">
        <f>_xlfn.IFNA(VLOOKUP(CONCATENATE($U$5,$B61,$C61),LOG!$A$6:$M$250,13,FALSE),0)</f>
        <v>0</v>
      </c>
      <c r="V61" s="226"/>
      <c r="W61" s="226">
        <f>_xlfn.IFNA(VLOOKUP(CONCATENATE($W$5,$B61,$C61),'SER1'!$A$6:$M$163,13,FALSE),0)</f>
        <v>0</v>
      </c>
      <c r="X61" s="226"/>
      <c r="Y61" s="42"/>
      <c r="Z61" s="42">
        <f>_xlfn.IFNA(VLOOKUP(CONCATENATE($Z$5,$B61,$C61),SC!$A$6:$M$250,13,FALSE),0)</f>
        <v>0</v>
      </c>
      <c r="AA61" s="42"/>
      <c r="AB61" s="226"/>
      <c r="AC61" s="226"/>
      <c r="AD61" s="231">
        <f>_xlfn.IFNA(VLOOKUP(CONCATENATE($AGG$5,$B61,$C61),SC!$A$6:$M$232,13,FALSE),0)</f>
        <v>0</v>
      </c>
      <c r="AE61" s="235"/>
    </row>
    <row r="62" spans="1:31" x14ac:dyDescent="0.25">
      <c r="A62" s="398"/>
      <c r="B62" s="37"/>
      <c r="C62" s="43"/>
      <c r="D62" s="43"/>
      <c r="E62" s="43"/>
      <c r="F62" s="44"/>
      <c r="G62" s="49"/>
      <c r="H62" s="40">
        <f t="shared" si="3"/>
        <v>0</v>
      </c>
      <c r="I62" s="41">
        <f t="shared" si="4"/>
        <v>0</v>
      </c>
      <c r="J62" s="49">
        <f t="shared" si="5"/>
        <v>13</v>
      </c>
      <c r="K62" s="174">
        <f>_xlfn.IFNA(VLOOKUP(CONCATENATE($K$5,$B62,$C62),'BAL1'!$A$6:$M$250,13,FALSE),0)</f>
        <v>0</v>
      </c>
      <c r="L62" s="225">
        <f>_xlfn.IFNA(VLOOKUP(CONCATENATE($L$5,$B62,$C62),MOR!$A$6:$M$250,13,FALSE),0)</f>
        <v>0</v>
      </c>
      <c r="M62" s="42">
        <f>_xlfn.IFNA(VLOOKUP(CONCATENATE($M$5,$B62,$C62),'BAL1'!$A$6:$M$250,13,FALSE),0)</f>
        <v>0</v>
      </c>
      <c r="N62" s="42"/>
      <c r="O62" s="42">
        <f>_xlfn.IFNA(VLOOKUP(CONCATENATE($O$5,$B62,$C62),LOG!$A$6:$M$250,13,FALSE),0)</f>
        <v>0</v>
      </c>
      <c r="P62" s="42"/>
      <c r="Q62" s="42">
        <f>_xlfn.IFNA(VLOOKUP(CONCATENATE($Q$5,$B62,$C62),'SER1'!$A$6:$M$163,13,FALSE),0)</f>
        <v>0</v>
      </c>
      <c r="R62" s="42"/>
      <c r="S62" s="42"/>
      <c r="T62" s="226"/>
      <c r="U62" s="226">
        <f>_xlfn.IFNA(VLOOKUP(CONCATENATE($U$5,$B62,$C62),LOG!$A$6:$M$250,13,FALSE),0)</f>
        <v>0</v>
      </c>
      <c r="V62" s="226"/>
      <c r="W62" s="226">
        <f>_xlfn.IFNA(VLOOKUP(CONCATENATE($W$5,$B62,$C62),'SER1'!$A$6:$M$163,13,FALSE),0)</f>
        <v>0</v>
      </c>
      <c r="X62" s="226"/>
      <c r="Y62" s="42"/>
      <c r="Z62" s="42">
        <f>_xlfn.IFNA(VLOOKUP(CONCATENATE($Z$5,$B62,$C62),SC!$A$6:$M$250,13,FALSE),0)</f>
        <v>0</v>
      </c>
      <c r="AA62" s="42"/>
      <c r="AB62" s="226"/>
      <c r="AC62" s="226"/>
      <c r="AD62" s="231">
        <f>_xlfn.IFNA(VLOOKUP(CONCATENATE($AGG$5,$B62,$C62),SC!$A$6:$M$232,13,FALSE),0)</f>
        <v>0</v>
      </c>
      <c r="AE62" s="235"/>
    </row>
    <row r="63" spans="1:31" x14ac:dyDescent="0.25">
      <c r="A63" s="398"/>
      <c r="B63" s="37"/>
      <c r="C63" s="43"/>
      <c r="D63" s="43"/>
      <c r="E63" s="43"/>
      <c r="F63" s="44"/>
      <c r="G63" s="49"/>
      <c r="H63" s="40">
        <f t="shared" si="3"/>
        <v>0</v>
      </c>
      <c r="I63" s="41">
        <f t="shared" si="4"/>
        <v>0</v>
      </c>
      <c r="J63" s="49">
        <f t="shared" si="5"/>
        <v>13</v>
      </c>
      <c r="K63" s="174">
        <f>_xlfn.IFNA(VLOOKUP(CONCATENATE($K$5,$B63,$C63),'BAL1'!$A$6:$M$250,13,FALSE),0)</f>
        <v>0</v>
      </c>
      <c r="L63" s="174"/>
      <c r="M63" s="42">
        <f>_xlfn.IFNA(VLOOKUP(CONCATENATE($M$5,$B63,$C63),'BAL1'!$A$6:$M$250,13,FALSE),0)</f>
        <v>0</v>
      </c>
      <c r="N63" s="42"/>
      <c r="O63" s="42">
        <f>_xlfn.IFNA(VLOOKUP(CONCATENATE($O$5,$B63,$C63),LOG!$A$6:$M$250,13,FALSE),0)</f>
        <v>0</v>
      </c>
      <c r="P63" s="42"/>
      <c r="Q63" s="42">
        <f>_xlfn.IFNA(VLOOKUP(CONCATENATE($Q$5,$B63,$C63),'SER1'!$A$6:$M$163,13,FALSE),0)</f>
        <v>0</v>
      </c>
      <c r="R63" s="42"/>
      <c r="S63" s="42"/>
      <c r="T63" s="226"/>
      <c r="U63" s="226">
        <f>_xlfn.IFNA(VLOOKUP(CONCATENATE($U$5,$B63,$C63),LOG!$A$6:$M$250,13,FALSE),0)</f>
        <v>0</v>
      </c>
      <c r="V63" s="226"/>
      <c r="W63" s="226">
        <f>_xlfn.IFNA(VLOOKUP(CONCATENATE($W$5,$B63,$C63),'SER1'!$A$6:$M$163,13,FALSE),0)</f>
        <v>0</v>
      </c>
      <c r="X63" s="226"/>
      <c r="Y63" s="42"/>
      <c r="Z63" s="42">
        <f>_xlfn.IFNA(VLOOKUP(CONCATENATE($Z$5,$B63,$C63),SC!$A$6:$M$250,13,FALSE),0)</f>
        <v>0</v>
      </c>
      <c r="AA63" s="42"/>
      <c r="AB63" s="226"/>
      <c r="AC63" s="226"/>
      <c r="AD63" s="231">
        <f>_xlfn.IFNA(VLOOKUP(CONCATENATE($AGG$5,$B63,$C63),SC!$A$6:$M$232,13,FALSE),0)</f>
        <v>0</v>
      </c>
      <c r="AE63" s="235"/>
    </row>
    <row r="64" spans="1:31" x14ac:dyDescent="0.25">
      <c r="A64" s="398"/>
      <c r="B64" s="37"/>
      <c r="C64" s="43"/>
      <c r="D64" s="43"/>
      <c r="E64" s="43"/>
      <c r="F64" s="44"/>
      <c r="G64" s="49"/>
      <c r="H64" s="40">
        <f t="shared" si="3"/>
        <v>0</v>
      </c>
      <c r="I64" s="41">
        <f t="shared" si="4"/>
        <v>0</v>
      </c>
      <c r="J64" s="49">
        <f t="shared" si="5"/>
        <v>13</v>
      </c>
      <c r="K64" s="174">
        <f>_xlfn.IFNA(VLOOKUP(CONCATENATE($K$5,$B64,$C64),'BAL1'!$A$6:$M$250,13,FALSE),0)</f>
        <v>0</v>
      </c>
      <c r="L64" s="174"/>
      <c r="M64" s="42">
        <f>_xlfn.IFNA(VLOOKUP(CONCATENATE($M$5,$B64,$C64),'BAL1'!$A$6:$M$250,13,FALSE),0)</f>
        <v>0</v>
      </c>
      <c r="N64" s="42"/>
      <c r="O64" s="42">
        <f>_xlfn.IFNA(VLOOKUP(CONCATENATE($O$5,$B64,$C64),LOG!$A$6:$M$250,13,FALSE),0)</f>
        <v>0</v>
      </c>
      <c r="P64" s="42"/>
      <c r="Q64" s="42">
        <f>_xlfn.IFNA(VLOOKUP(CONCATENATE($Q$5,$B64,$C64),'SER1'!$A$6:$M$163,13,FALSE),0)</f>
        <v>0</v>
      </c>
      <c r="R64" s="42"/>
      <c r="S64" s="42"/>
      <c r="T64" s="226"/>
      <c r="U64" s="226">
        <f>_xlfn.IFNA(VLOOKUP(CONCATENATE($U$5,$B64,$C64),LOG!$A$6:$M$250,13,FALSE),0)</f>
        <v>0</v>
      </c>
      <c r="V64" s="226"/>
      <c r="W64" s="226">
        <f>_xlfn.IFNA(VLOOKUP(CONCATENATE($W$5,$B64,$C64),'SER1'!$A$6:$M$163,13,FALSE),0)</f>
        <v>0</v>
      </c>
      <c r="X64" s="226"/>
      <c r="Y64" s="42"/>
      <c r="Z64" s="42"/>
      <c r="AA64" s="42"/>
      <c r="AB64" s="226"/>
      <c r="AC64" s="226"/>
      <c r="AD64" s="231">
        <f>_xlfn.IFNA(VLOOKUP(CONCATENATE($AGG$5,$B64,$C64),SC!$A$6:$M$232,13,FALSE),0)</f>
        <v>0</v>
      </c>
      <c r="AE64" s="235"/>
    </row>
    <row r="65" spans="1:31" x14ac:dyDescent="0.25">
      <c r="A65" s="398"/>
      <c r="B65" s="37"/>
      <c r="C65" s="43"/>
      <c r="D65" s="38"/>
      <c r="E65" s="38"/>
      <c r="F65" s="44"/>
      <c r="G65" s="49"/>
      <c r="H65" s="40">
        <f t="shared" si="3"/>
        <v>0</v>
      </c>
      <c r="I65" s="41">
        <f t="shared" si="4"/>
        <v>0</v>
      </c>
      <c r="J65" s="49">
        <f t="shared" si="5"/>
        <v>13</v>
      </c>
      <c r="K65" s="174">
        <f>_xlfn.IFNA(VLOOKUP(CONCATENATE($K$5,$B65,$C65),'BAL1'!$A$6:$M$250,13,FALSE),0)</f>
        <v>0</v>
      </c>
      <c r="L65" s="174"/>
      <c r="M65" s="42">
        <f>_xlfn.IFNA(VLOOKUP(CONCATENATE($M$5,$B65,$C65),'BAL1'!$A$6:$M$250,13,FALSE),0)</f>
        <v>0</v>
      </c>
      <c r="N65" s="42"/>
      <c r="O65" s="42">
        <f>_xlfn.IFNA(VLOOKUP(CONCATENATE($O$5,$B65,$C65),LOG!$A$6:$M$250,13,FALSE),0)</f>
        <v>0</v>
      </c>
      <c r="P65" s="42"/>
      <c r="Q65" s="42">
        <f>_xlfn.IFNA(VLOOKUP(CONCATENATE($Q$5,$B65,$C65),'SER1'!$A$6:$M$163,13,FALSE),0)</f>
        <v>0</v>
      </c>
      <c r="R65" s="42"/>
      <c r="S65" s="42"/>
      <c r="T65" s="226"/>
      <c r="U65" s="226">
        <f>_xlfn.IFNA(VLOOKUP(CONCATENATE($U$5,$B65,$C65),LOG!$A$6:$M$250,13,FALSE),0)</f>
        <v>0</v>
      </c>
      <c r="V65" s="226"/>
      <c r="W65" s="226">
        <f>_xlfn.IFNA(VLOOKUP(CONCATENATE($W$5,$B65,$C65),'SER1'!$A$6:$M$163,13,FALSE),0)</f>
        <v>0</v>
      </c>
      <c r="X65" s="226"/>
      <c r="Y65" s="42"/>
      <c r="Z65" s="42"/>
      <c r="AA65" s="42"/>
      <c r="AB65" s="226"/>
      <c r="AC65" s="226"/>
      <c r="AD65" s="231">
        <f>_xlfn.IFNA(VLOOKUP(CONCATENATE($AGG$5,$B65,$C65),SC!$A$6:$M$232,13,FALSE),0)</f>
        <v>0</v>
      </c>
      <c r="AE65" s="235"/>
    </row>
    <row r="66" spans="1:31" x14ac:dyDescent="0.25">
      <c r="A66" s="398"/>
      <c r="B66" s="37"/>
      <c r="C66" s="43"/>
      <c r="D66" s="38"/>
      <c r="E66" s="38"/>
      <c r="F66" s="44"/>
      <c r="G66" s="49"/>
      <c r="H66" s="40">
        <f t="shared" si="3"/>
        <v>0</v>
      </c>
      <c r="I66" s="41">
        <f t="shared" si="4"/>
        <v>0</v>
      </c>
      <c r="J66" s="49">
        <f t="shared" si="5"/>
        <v>13</v>
      </c>
      <c r="K66" s="174">
        <f>_xlfn.IFNA(VLOOKUP(CONCATENATE($K$5,$B66,$C66),'BAL1'!$A$6:$M$250,13,FALSE),0)</f>
        <v>0</v>
      </c>
      <c r="L66" s="174"/>
      <c r="M66" s="42">
        <f>_xlfn.IFNA(VLOOKUP(CONCATENATE($M$5,$B66,$C66),'BAL1'!$A$6:$M$250,13,FALSE),0)</f>
        <v>0</v>
      </c>
      <c r="N66" s="42"/>
      <c r="O66" s="42">
        <f>_xlfn.IFNA(VLOOKUP(CONCATENATE($O$5,$B66,$C66),LOG!$A$6:$M$250,13,FALSE),0)</f>
        <v>0</v>
      </c>
      <c r="P66" s="42"/>
      <c r="Q66" s="42">
        <f>_xlfn.IFNA(VLOOKUP(CONCATENATE($Q$5,$B66,$C66),'SER1'!$A$6:$M$163,13,FALSE),0)</f>
        <v>0</v>
      </c>
      <c r="R66" s="42"/>
      <c r="S66" s="42"/>
      <c r="T66" s="226"/>
      <c r="U66" s="226">
        <f>_xlfn.IFNA(VLOOKUP(CONCATENATE($U$5,$B66,$C66),LOG!$A$6:$M$250,13,FALSE),0)</f>
        <v>0</v>
      </c>
      <c r="V66" s="226"/>
      <c r="W66" s="226">
        <f>_xlfn.IFNA(VLOOKUP(CONCATENATE($W$5,$B66,$C66),'SER1'!$A$6:$M$163,13,FALSE),0)</f>
        <v>0</v>
      </c>
      <c r="X66" s="226"/>
      <c r="Y66" s="42"/>
      <c r="Z66" s="42"/>
      <c r="AA66" s="42"/>
      <c r="AB66" s="226"/>
      <c r="AC66" s="226"/>
      <c r="AD66" s="231">
        <f>_xlfn.IFNA(VLOOKUP(CONCATENATE($AGG$5,$B66,$C66),SC!$A$6:$M$232,13,FALSE),0)</f>
        <v>0</v>
      </c>
      <c r="AE66" s="235"/>
    </row>
    <row r="67" spans="1:31" x14ac:dyDescent="0.25">
      <c r="A67" s="398"/>
      <c r="B67" s="37"/>
      <c r="C67" s="43"/>
      <c r="D67" s="43"/>
      <c r="E67" s="43"/>
      <c r="F67" s="44"/>
      <c r="G67" s="49"/>
      <c r="H67" s="40">
        <f t="shared" si="3"/>
        <v>0</v>
      </c>
      <c r="I67" s="41">
        <f t="shared" si="4"/>
        <v>0</v>
      </c>
      <c r="J67" s="49">
        <f t="shared" si="5"/>
        <v>13</v>
      </c>
      <c r="K67" s="174">
        <f>_xlfn.IFNA(VLOOKUP(CONCATENATE($K$5,$B67,$C67),'BAL1'!$A$6:$M$250,13,FALSE),0)</f>
        <v>0</v>
      </c>
      <c r="L67" s="174"/>
      <c r="M67" s="42">
        <f>_xlfn.IFNA(VLOOKUP(CONCATENATE($M$5,$B67,$C67),'BAL1'!$A$6:$M$250,13,FALSE),0)</f>
        <v>0</v>
      </c>
      <c r="N67" s="42"/>
      <c r="O67" s="42">
        <f>_xlfn.IFNA(VLOOKUP(CONCATENATE($O$5,$B67,$C67),LOG!$A$6:$M$250,13,FALSE),0)</f>
        <v>0</v>
      </c>
      <c r="P67" s="42"/>
      <c r="Q67" s="42">
        <f>_xlfn.IFNA(VLOOKUP(CONCATENATE($Q$5,$B67,$C67),'SER1'!$A$6:$M$163,13,FALSE),0)</f>
        <v>0</v>
      </c>
      <c r="R67" s="42"/>
      <c r="S67" s="42"/>
      <c r="T67" s="226"/>
      <c r="U67" s="226">
        <f>_xlfn.IFNA(VLOOKUP(CONCATENATE($U$5,$B67,$C67),LOG!$A$6:$M$250,13,FALSE),0)</f>
        <v>0</v>
      </c>
      <c r="V67" s="226"/>
      <c r="W67" s="42"/>
      <c r="X67" s="42"/>
      <c r="Y67" s="42"/>
      <c r="Z67" s="42"/>
      <c r="AA67" s="42"/>
      <c r="AB67" s="226"/>
      <c r="AC67" s="226"/>
      <c r="AD67" s="231">
        <f>_xlfn.IFNA(VLOOKUP(CONCATENATE($AGG$5,$B67,$C67),SC!$A$6:$M$232,13,FALSE),0)</f>
        <v>0</v>
      </c>
      <c r="AE67" s="235"/>
    </row>
    <row r="68" spans="1:31" x14ac:dyDescent="0.25">
      <c r="A68" s="398"/>
      <c r="B68" s="37"/>
      <c r="C68" s="43"/>
      <c r="D68" s="43"/>
      <c r="E68" s="43"/>
      <c r="F68" s="44"/>
      <c r="G68" s="49"/>
      <c r="H68" s="40">
        <f t="shared" si="3"/>
        <v>0</v>
      </c>
      <c r="I68" s="41">
        <f t="shared" si="4"/>
        <v>0</v>
      </c>
      <c r="J68" s="49">
        <f t="shared" si="5"/>
        <v>13</v>
      </c>
      <c r="K68" s="174">
        <f>_xlfn.IFNA(VLOOKUP(CONCATENATE($K$5,$B68,$C68),'BAL1'!$A$6:$M$250,13,FALSE),0)</f>
        <v>0</v>
      </c>
      <c r="L68" s="174"/>
      <c r="M68" s="42">
        <f>_xlfn.IFNA(VLOOKUP(CONCATENATE($M$5,$B68,$C68),'BAL1'!$A$6:$M$250,13,FALSE),0)</f>
        <v>0</v>
      </c>
      <c r="N68" s="42"/>
      <c r="O68" s="42">
        <f>_xlfn.IFNA(VLOOKUP(CONCATENATE($O$5,$B68,$C68),LOG!$A$6:$M$250,13,FALSE),0)</f>
        <v>0</v>
      </c>
      <c r="P68" s="42"/>
      <c r="Q68" s="42">
        <f>_xlfn.IFNA(VLOOKUP(CONCATENATE($Q$5,$B68,$C68),'SER1'!$A$6:$M$163,13,FALSE),0)</f>
        <v>0</v>
      </c>
      <c r="R68" s="42"/>
      <c r="S68" s="42"/>
      <c r="T68" s="226"/>
      <c r="U68" s="226">
        <f>_xlfn.IFNA(VLOOKUP(CONCATENATE($U$5,$B68,$C68),LOG!$A$6:$M$250,13,FALSE),0)</f>
        <v>0</v>
      </c>
      <c r="V68" s="226"/>
      <c r="W68" s="42"/>
      <c r="X68" s="42"/>
      <c r="Y68" s="42"/>
      <c r="Z68" s="42"/>
      <c r="AA68" s="42"/>
      <c r="AB68" s="226"/>
      <c r="AC68" s="226"/>
      <c r="AD68" s="231">
        <f>_xlfn.IFNA(VLOOKUP(CONCATENATE($AGG$5,$B68,$C68),SC!$A$6:$M$232,13,FALSE),0)</f>
        <v>0</v>
      </c>
      <c r="AE68" s="235"/>
    </row>
    <row r="69" spans="1:31" x14ac:dyDescent="0.25">
      <c r="A69" s="398"/>
      <c r="B69" s="37"/>
      <c r="C69" s="43"/>
      <c r="D69" s="43"/>
      <c r="E69" s="43"/>
      <c r="F69" s="44"/>
      <c r="G69" s="49"/>
      <c r="H69" s="40">
        <f t="shared" si="3"/>
        <v>0</v>
      </c>
      <c r="I69" s="41">
        <f t="shared" si="4"/>
        <v>0</v>
      </c>
      <c r="J69" s="49">
        <f t="shared" si="5"/>
        <v>13</v>
      </c>
      <c r="K69" s="174">
        <f>_xlfn.IFNA(VLOOKUP(CONCATENATE($K$5,$B69,$C69),'BAL1'!$A$6:$M$250,13,FALSE),0)</f>
        <v>0</v>
      </c>
      <c r="L69" s="174"/>
      <c r="M69" s="42">
        <f>_xlfn.IFNA(VLOOKUP(CONCATENATE($M$5,$B69,$C69),'BAL1'!$A$6:$M$250,13,FALSE),0)</f>
        <v>0</v>
      </c>
      <c r="N69" s="42"/>
      <c r="O69" s="42">
        <f>_xlfn.IFNA(VLOOKUP(CONCATENATE($O$5,$B69,$C69),LOG!$A$6:$M$250,13,FALSE),0)</f>
        <v>0</v>
      </c>
      <c r="P69" s="42"/>
      <c r="Q69" s="42">
        <f>_xlfn.IFNA(VLOOKUP(CONCATENATE($Q$5,$B69,$C69),'SER1'!$A$6:$M$163,13,FALSE),0)</f>
        <v>0</v>
      </c>
      <c r="R69" s="42"/>
      <c r="S69" s="42"/>
      <c r="T69" s="226"/>
      <c r="U69" s="226">
        <f>_xlfn.IFNA(VLOOKUP(CONCATENATE($U$5,$B69,$C69),LOG!$A$6:$M$250,13,FALSE),0)</f>
        <v>0</v>
      </c>
      <c r="V69" s="226"/>
      <c r="W69" s="42"/>
      <c r="X69" s="42"/>
      <c r="Y69" s="42"/>
      <c r="Z69" s="42"/>
      <c r="AA69" s="42"/>
      <c r="AB69" s="226"/>
      <c r="AC69" s="226"/>
      <c r="AD69" s="231">
        <f>_xlfn.IFNA(VLOOKUP(CONCATENATE($AGG$5,$B69,$C69),SC!$A$6:$M$232,13,FALSE),0)</f>
        <v>0</v>
      </c>
      <c r="AE69" s="235"/>
    </row>
    <row r="70" spans="1:31" x14ac:dyDescent="0.25">
      <c r="A70" s="398"/>
      <c r="B70" s="37"/>
      <c r="C70" s="43"/>
      <c r="D70" s="38"/>
      <c r="E70" s="38"/>
      <c r="F70" s="44"/>
      <c r="G70" s="49"/>
      <c r="H70" s="40">
        <f t="shared" si="3"/>
        <v>0</v>
      </c>
      <c r="I70" s="41">
        <f t="shared" si="4"/>
        <v>0</v>
      </c>
      <c r="J70" s="49">
        <f t="shared" ref="J70:J71" si="6">RANK(I70,$I$6:$I$80)</f>
        <v>13</v>
      </c>
      <c r="K70" s="174">
        <f>_xlfn.IFNA(VLOOKUP(CONCATENATE($K$5,$B70,$C70),'BAL1'!$A$6:$M$250,13,FALSE),0)</f>
        <v>0</v>
      </c>
      <c r="L70" s="174"/>
      <c r="M70" s="42">
        <f>_xlfn.IFNA(VLOOKUP(CONCATENATE($M$5,$B70,$C70),'BAL1'!$A$6:$M$250,13,FALSE),0)</f>
        <v>0</v>
      </c>
      <c r="N70" s="42"/>
      <c r="O70" s="42">
        <f>_xlfn.IFNA(VLOOKUP(CONCATENATE($O$5,$B70,$C70),LOG!$A$6:$M$250,13,FALSE),0)</f>
        <v>0</v>
      </c>
      <c r="P70" s="42"/>
      <c r="Q70" s="42">
        <f>_xlfn.IFNA(VLOOKUP(CONCATENATE($Q$5,$B70,$C70),'SER1'!$A$6:$M$163,13,FALSE),0)</f>
        <v>0</v>
      </c>
      <c r="R70" s="42"/>
      <c r="S70" s="42"/>
      <c r="T70" s="226"/>
      <c r="U70" s="226">
        <f>_xlfn.IFNA(VLOOKUP(CONCATENATE($U$5,$B70,$C70),LOG!$A$6:$M$250,13,FALSE),0)</f>
        <v>0</v>
      </c>
      <c r="V70" s="226"/>
      <c r="W70" s="42"/>
      <c r="X70" s="42"/>
      <c r="Y70" s="42"/>
      <c r="Z70" s="42"/>
      <c r="AA70" s="42"/>
      <c r="AB70" s="226"/>
      <c r="AC70" s="226"/>
      <c r="AD70" s="231">
        <f>_xlfn.IFNA(VLOOKUP(CONCATENATE($AGG$5,$B70,$C70),SC!$A$6:$M$232,13,FALSE),0)</f>
        <v>0</v>
      </c>
      <c r="AE70" s="235"/>
    </row>
    <row r="71" spans="1:31" x14ac:dyDescent="0.25">
      <c r="A71" s="398"/>
      <c r="B71" s="37"/>
      <c r="C71" s="43"/>
      <c r="D71" s="38"/>
      <c r="E71" s="38"/>
      <c r="F71" s="44"/>
      <c r="G71" s="49"/>
      <c r="H71" s="40">
        <f t="shared" si="3"/>
        <v>0</v>
      </c>
      <c r="I71" s="41">
        <f t="shared" si="4"/>
        <v>0</v>
      </c>
      <c r="J71" s="49">
        <f t="shared" si="6"/>
        <v>13</v>
      </c>
      <c r="K71" s="174">
        <f>_xlfn.IFNA(VLOOKUP(CONCATENATE($K$5,$B71,$C71),'BAL1'!$A$6:$M$250,13,FALSE),0)</f>
        <v>0</v>
      </c>
      <c r="L71" s="174"/>
      <c r="M71" s="42">
        <f>_xlfn.IFNA(VLOOKUP(CONCATENATE($M$5,$B71,$C71),'BAL1'!$A$6:$M$250,13,FALSE),0)</f>
        <v>0</v>
      </c>
      <c r="N71" s="42"/>
      <c r="O71" s="42">
        <f>_xlfn.IFNA(VLOOKUP(CONCATENATE($O$5,$B71,$C71),LOG!$A$6:$M$250,13,FALSE),0)</f>
        <v>0</v>
      </c>
      <c r="P71" s="42"/>
      <c r="Q71" s="42">
        <f>_xlfn.IFNA(VLOOKUP(CONCATENATE($Q$5,$B71,$C71),'SER1'!$A$6:$M$163,13,FALSE),0)</f>
        <v>0</v>
      </c>
      <c r="R71" s="42"/>
      <c r="S71" s="42"/>
      <c r="T71" s="226"/>
      <c r="U71" s="226">
        <f>_xlfn.IFNA(VLOOKUP(CONCATENATE($U$5,$B71,$C71),LOG!$A$6:$M$250,13,FALSE),0)</f>
        <v>0</v>
      </c>
      <c r="V71" s="226"/>
      <c r="W71" s="42"/>
      <c r="X71" s="42"/>
      <c r="Y71" s="42"/>
      <c r="Z71" s="42"/>
      <c r="AA71" s="42"/>
      <c r="AB71" s="226"/>
      <c r="AC71" s="226"/>
      <c r="AD71" s="231">
        <f>_xlfn.IFNA(VLOOKUP(CONCATENATE($AGG$5,$B71,$C71),SC!$A$6:$M$232,13,FALSE),0)</f>
        <v>0</v>
      </c>
      <c r="AE71" s="235"/>
    </row>
    <row r="72" spans="1:31" x14ac:dyDescent="0.25">
      <c r="A72" s="398"/>
      <c r="B72" s="37"/>
      <c r="C72" s="43"/>
      <c r="D72" s="38"/>
      <c r="E72" s="38"/>
      <c r="F72" s="44"/>
      <c r="G72" s="49"/>
      <c r="H72" s="40"/>
      <c r="I72" s="41"/>
      <c r="J72" s="49"/>
      <c r="K72" s="174">
        <f>_xlfn.IFNA(VLOOKUP(CONCATENATE($K$5,$B72,$C72),'BAL1'!$A$6:$M$250,13,FALSE),0)</f>
        <v>0</v>
      </c>
      <c r="L72" s="174"/>
      <c r="M72" s="42">
        <f>_xlfn.IFNA(VLOOKUP(CONCATENATE($M$5,$B72,$C72),'BAL1'!$A$6:$M$250,13,FALSE),0)</f>
        <v>0</v>
      </c>
      <c r="N72" s="42"/>
      <c r="O72" s="42">
        <f>_xlfn.IFNA(VLOOKUP(CONCATENATE($O$5,$B72,$C72),LOG!$A$6:$M$250,13,FALSE),0)</f>
        <v>0</v>
      </c>
      <c r="P72" s="42"/>
      <c r="Q72" s="42">
        <f>_xlfn.IFNA(VLOOKUP(CONCATENATE($Q$5,$B72,$C72),'SER1'!$A$6:$M$163,13,FALSE),0)</f>
        <v>0</v>
      </c>
      <c r="R72" s="42"/>
      <c r="S72" s="42"/>
      <c r="T72" s="226"/>
      <c r="U72" s="226">
        <f>_xlfn.IFNA(VLOOKUP(CONCATENATE($U$5,$B72,$C72),LOG!$A$6:$M$250,13,FALSE),0)</f>
        <v>0</v>
      </c>
      <c r="V72" s="226"/>
      <c r="W72" s="42"/>
      <c r="X72" s="42"/>
      <c r="Y72" s="42"/>
      <c r="Z72" s="42"/>
      <c r="AA72" s="42"/>
      <c r="AB72" s="226"/>
      <c r="AC72" s="226"/>
      <c r="AD72" s="231">
        <f>_xlfn.IFNA(VLOOKUP(CONCATENATE($AGG$5,$B72,$C72),SC!$A$6:$M$232,13,FALSE),0)</f>
        <v>0</v>
      </c>
      <c r="AE72" s="235"/>
    </row>
    <row r="73" spans="1:31" x14ac:dyDescent="0.25">
      <c r="A73" s="398"/>
      <c r="B73" s="37"/>
      <c r="C73" s="43"/>
      <c r="D73" s="38"/>
      <c r="E73" s="38"/>
      <c r="F73" s="44"/>
      <c r="G73" s="49"/>
      <c r="H73" s="40"/>
      <c r="I73" s="41"/>
      <c r="J73" s="49"/>
      <c r="K73" s="174">
        <f>_xlfn.IFNA(VLOOKUP(CONCATENATE($K$5,$B73,$C73),'BAL1'!$A$6:$M$250,13,FALSE),0)</f>
        <v>0</v>
      </c>
      <c r="L73" s="174"/>
      <c r="M73" s="42">
        <f>_xlfn.IFNA(VLOOKUP(CONCATENATE($M$5,$B73,$C73),'BAL1'!$A$6:$M$250,13,FALSE),0)</f>
        <v>0</v>
      </c>
      <c r="N73" s="42"/>
      <c r="O73" s="42">
        <f>_xlfn.IFNA(VLOOKUP(CONCATENATE($O$5,$B73,$C73),LOG!$A$6:$M$250,13,FALSE),0)</f>
        <v>0</v>
      </c>
      <c r="P73" s="42"/>
      <c r="Q73" s="42">
        <f>_xlfn.IFNA(VLOOKUP(CONCATENATE($Q$5,$B73,$C73),'SER1'!$A$6:$M$163,13,FALSE),0)</f>
        <v>0</v>
      </c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226"/>
      <c r="AD73" s="231">
        <f>_xlfn.IFNA(VLOOKUP(CONCATENATE($AGG$5,$B73,$C73),SC!$A$6:$M$232,13,FALSE),0)</f>
        <v>0</v>
      </c>
      <c r="AE73" s="235"/>
    </row>
    <row r="74" spans="1:31" x14ac:dyDescent="0.25">
      <c r="A74" s="398"/>
      <c r="B74" s="37"/>
      <c r="C74" s="43"/>
      <c r="D74" s="43"/>
      <c r="E74" s="43"/>
      <c r="F74" s="44"/>
      <c r="G74" s="49"/>
      <c r="H74" s="40"/>
      <c r="I74" s="41"/>
      <c r="J74" s="49"/>
      <c r="K74" s="174">
        <f>_xlfn.IFNA(VLOOKUP(CONCATENATE($K$5,$B74,$C74),'BAL1'!$A$6:$M$250,13,FALSE),0)</f>
        <v>0</v>
      </c>
      <c r="L74" s="174"/>
      <c r="M74" s="42">
        <f>_xlfn.IFNA(VLOOKUP(CONCATENATE($M$5,$B74,$C74),'BAL1'!$A$6:$M$250,13,FALSE),0)</f>
        <v>0</v>
      </c>
      <c r="N74" s="42"/>
      <c r="O74" s="42">
        <f>_xlfn.IFNA(VLOOKUP(CONCATENATE($O$5,$B74,$C74),LOG!$A$6:$M$250,13,FALSE),0)</f>
        <v>0</v>
      </c>
      <c r="P74" s="42"/>
      <c r="Q74" s="42">
        <f>_xlfn.IFNA(VLOOKUP(CONCATENATE($Q$5,$B74,$C74),'SER1'!$A$6:$M$163,13,FALSE),0)</f>
        <v>0</v>
      </c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231">
        <f>_xlfn.IFNA(VLOOKUP(CONCATENATE($AGG$5,$B74,$C74),SC!$A$6:$M$232,13,FALSE),0)</f>
        <v>0</v>
      </c>
      <c r="AE74" s="235"/>
    </row>
    <row r="75" spans="1:31" ht="14.4" thickBot="1" x14ac:dyDescent="0.3">
      <c r="A75" s="398"/>
      <c r="B75" s="280"/>
      <c r="C75" s="190"/>
      <c r="D75" s="190"/>
      <c r="E75" s="190"/>
      <c r="F75" s="45"/>
      <c r="G75" s="50"/>
      <c r="H75" s="46"/>
      <c r="I75" s="47"/>
      <c r="J75" s="50"/>
      <c r="K75" s="175">
        <f>_xlfn.IFNA(VLOOKUP(CONCATENATE($K$5,$B75,$C75),'BAL1'!$A$6:$M$250,13,FALSE),0)</f>
        <v>0</v>
      </c>
      <c r="L75" s="175"/>
      <c r="M75" s="175">
        <f>_xlfn.IFNA(VLOOKUP(CONCATENATE($M$5,$B75,$C75),'BAL1'!$A$6:$M$250,13,FALSE),0)</f>
        <v>0</v>
      </c>
      <c r="N75" s="175"/>
      <c r="O75" s="175">
        <f>_xlfn.IFNA(VLOOKUP(CONCATENATE($O$5,$B75,$C75),LOG!$A$6:$M$250,13,FALSE),0)</f>
        <v>0</v>
      </c>
      <c r="P75" s="175"/>
      <c r="Q75" s="48">
        <f>_xlfn.IFNA(VLOOKUP(CONCATENATE($Q$5,$B75,$C75),Spare2!$A$6:$M$250,13,FALSE),0)</f>
        <v>0</v>
      </c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232"/>
      <c r="AE75" s="235"/>
    </row>
    <row r="76" spans="1:31" ht="15.6" x14ac:dyDescent="0.25">
      <c r="A76" s="398"/>
      <c r="B76" s="33" t="s">
        <v>19</v>
      </c>
      <c r="C76" s="33" t="s">
        <v>19</v>
      </c>
      <c r="D76" s="33"/>
      <c r="E76" s="33" t="s">
        <v>19</v>
      </c>
      <c r="F76" s="34"/>
      <c r="G76" s="34"/>
      <c r="H76" s="34"/>
      <c r="I76" s="35"/>
      <c r="J76" s="34"/>
      <c r="K76" s="34"/>
      <c r="L76" s="34"/>
      <c r="M76" s="34"/>
      <c r="N76" s="34"/>
      <c r="O76" s="34"/>
      <c r="P76" s="34"/>
      <c r="Q76" s="34"/>
      <c r="R76" s="34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8" spans="1:31" x14ac:dyDescent="0.25">
      <c r="B78" s="27"/>
    </row>
    <row r="79" spans="1:31" x14ac:dyDescent="0.25">
      <c r="B79" s="27"/>
    </row>
    <row r="80" spans="1:31" x14ac:dyDescent="0.25">
      <c r="B80" s="27"/>
    </row>
    <row r="81" spans="2:2" x14ac:dyDescent="0.25">
      <c r="B81" s="27"/>
    </row>
    <row r="82" spans="2:2" x14ac:dyDescent="0.25">
      <c r="B82" s="27"/>
    </row>
    <row r="83" spans="2:2" x14ac:dyDescent="0.25">
      <c r="B83" s="27"/>
    </row>
    <row r="84" spans="2:2" x14ac:dyDescent="0.25">
      <c r="B84" s="27"/>
    </row>
    <row r="85" spans="2:2" x14ac:dyDescent="0.25">
      <c r="B85" s="27"/>
    </row>
    <row r="86" spans="2:2" x14ac:dyDescent="0.25">
      <c r="B86" s="27"/>
    </row>
    <row r="87" spans="2:2" x14ac:dyDescent="0.25">
      <c r="B87" s="27"/>
    </row>
    <row r="88" spans="2:2" x14ac:dyDescent="0.25">
      <c r="B88" s="27"/>
    </row>
    <row r="89" spans="2:2" x14ac:dyDescent="0.25">
      <c r="B89" s="27"/>
    </row>
    <row r="90" spans="2:2" x14ac:dyDescent="0.25">
      <c r="B90" s="27"/>
    </row>
    <row r="91" spans="2:2" x14ac:dyDescent="0.25">
      <c r="B91" s="27"/>
    </row>
    <row r="92" spans="2:2" x14ac:dyDescent="0.25">
      <c r="B92" s="27"/>
    </row>
    <row r="93" spans="2:2" x14ac:dyDescent="0.25">
      <c r="B93" s="27"/>
    </row>
    <row r="94" spans="2:2" x14ac:dyDescent="0.25">
      <c r="B94" s="27"/>
    </row>
    <row r="95" spans="2:2" x14ac:dyDescent="0.25">
      <c r="B95" s="27"/>
    </row>
    <row r="96" spans="2:2" x14ac:dyDescent="0.25">
      <c r="B96" s="27"/>
    </row>
    <row r="97" spans="2:2" x14ac:dyDescent="0.25">
      <c r="B97" s="27"/>
    </row>
    <row r="98" spans="2:2" x14ac:dyDescent="0.25">
      <c r="B98" s="27"/>
    </row>
    <row r="99" spans="2:2" x14ac:dyDescent="0.25">
      <c r="B99" s="27"/>
    </row>
    <row r="100" spans="2:2" x14ac:dyDescent="0.25">
      <c r="B100" s="27"/>
    </row>
    <row r="101" spans="2:2" x14ac:dyDescent="0.25">
      <c r="B101" s="27"/>
    </row>
    <row r="102" spans="2:2" x14ac:dyDescent="0.25">
      <c r="B102" s="27"/>
    </row>
    <row r="103" spans="2:2" x14ac:dyDescent="0.25">
      <c r="B103" s="27"/>
    </row>
    <row r="104" spans="2:2" x14ac:dyDescent="0.25">
      <c r="B104" s="27"/>
    </row>
    <row r="105" spans="2:2" x14ac:dyDescent="0.25">
      <c r="B105" s="27"/>
    </row>
    <row r="106" spans="2:2" x14ac:dyDescent="0.25">
      <c r="B106" s="27"/>
    </row>
    <row r="107" spans="2:2" x14ac:dyDescent="0.25">
      <c r="B107" s="27"/>
    </row>
    <row r="108" spans="2:2" x14ac:dyDescent="0.25">
      <c r="B108" s="27"/>
    </row>
    <row r="109" spans="2:2" x14ac:dyDescent="0.25">
      <c r="B109" s="27"/>
    </row>
    <row r="110" spans="2:2" x14ac:dyDescent="0.25">
      <c r="B110" s="27"/>
    </row>
    <row r="111" spans="2:2" x14ac:dyDescent="0.25">
      <c r="B111" s="27"/>
    </row>
    <row r="112" spans="2:2" x14ac:dyDescent="0.25">
      <c r="B112" s="27"/>
    </row>
    <row r="113" spans="2:2" x14ac:dyDescent="0.25">
      <c r="B113" s="27"/>
    </row>
    <row r="114" spans="2:2" x14ac:dyDescent="0.25">
      <c r="B114" s="27"/>
    </row>
    <row r="115" spans="2:2" x14ac:dyDescent="0.25">
      <c r="B115" s="27"/>
    </row>
    <row r="116" spans="2:2" x14ac:dyDescent="0.25">
      <c r="B116" s="27"/>
    </row>
    <row r="117" spans="2:2" x14ac:dyDescent="0.25">
      <c r="B117" s="27"/>
    </row>
    <row r="118" spans="2:2" x14ac:dyDescent="0.25">
      <c r="B118" s="27"/>
    </row>
    <row r="119" spans="2:2" x14ac:dyDescent="0.25">
      <c r="B119" s="27"/>
    </row>
    <row r="120" spans="2:2" x14ac:dyDescent="0.25">
      <c r="B120" s="27"/>
    </row>
    <row r="121" spans="2:2" x14ac:dyDescent="0.25">
      <c r="B121" s="27"/>
    </row>
    <row r="122" spans="2:2" x14ac:dyDescent="0.25">
      <c r="B122" s="27"/>
    </row>
    <row r="123" spans="2:2" x14ac:dyDescent="0.25">
      <c r="B123" s="27"/>
    </row>
    <row r="124" spans="2:2" x14ac:dyDescent="0.25">
      <c r="B124" s="27"/>
    </row>
    <row r="125" spans="2:2" x14ac:dyDescent="0.25">
      <c r="B125" s="27"/>
    </row>
    <row r="126" spans="2:2" x14ac:dyDescent="0.25">
      <c r="B126" s="27"/>
    </row>
    <row r="127" spans="2:2" x14ac:dyDescent="0.25">
      <c r="B127" s="27"/>
    </row>
    <row r="128" spans="2:2" x14ac:dyDescent="0.25">
      <c r="B128" s="27"/>
    </row>
    <row r="129" spans="2:2" x14ac:dyDescent="0.25">
      <c r="B129" s="27"/>
    </row>
    <row r="130" spans="2:2" x14ac:dyDescent="0.25">
      <c r="B130" s="27"/>
    </row>
    <row r="131" spans="2:2" x14ac:dyDescent="0.25">
      <c r="B131" s="27"/>
    </row>
    <row r="132" spans="2:2" x14ac:dyDescent="0.25">
      <c r="B132" s="27"/>
    </row>
    <row r="133" spans="2:2" x14ac:dyDescent="0.25">
      <c r="B133" s="27"/>
    </row>
    <row r="134" spans="2:2" x14ac:dyDescent="0.25">
      <c r="B134" s="27"/>
    </row>
    <row r="135" spans="2:2" x14ac:dyDescent="0.25">
      <c r="B135" s="27"/>
    </row>
    <row r="136" spans="2:2" x14ac:dyDescent="0.25">
      <c r="B136" s="27"/>
    </row>
    <row r="137" spans="2:2" x14ac:dyDescent="0.25">
      <c r="B137" s="27"/>
    </row>
    <row r="138" spans="2:2" x14ac:dyDescent="0.25">
      <c r="B138" s="27"/>
    </row>
    <row r="139" spans="2:2" x14ac:dyDescent="0.25">
      <c r="B139" s="27"/>
    </row>
    <row r="140" spans="2:2" x14ac:dyDescent="0.25">
      <c r="B140" s="27"/>
    </row>
    <row r="141" spans="2:2" x14ac:dyDescent="0.25">
      <c r="B141" s="27"/>
    </row>
    <row r="142" spans="2:2" x14ac:dyDescent="0.25">
      <c r="B142" s="27"/>
    </row>
    <row r="143" spans="2:2" x14ac:dyDescent="0.25">
      <c r="B143" s="27"/>
    </row>
    <row r="144" spans="2:2" x14ac:dyDescent="0.25">
      <c r="B144" s="27"/>
    </row>
    <row r="145" spans="2:2" x14ac:dyDescent="0.25">
      <c r="B145" s="27"/>
    </row>
    <row r="146" spans="2:2" x14ac:dyDescent="0.25">
      <c r="B146" s="27"/>
    </row>
    <row r="147" spans="2:2" x14ac:dyDescent="0.25">
      <c r="B147" s="27"/>
    </row>
    <row r="148" spans="2:2" x14ac:dyDescent="0.25">
      <c r="B148" s="27"/>
    </row>
    <row r="149" spans="2:2" x14ac:dyDescent="0.25">
      <c r="B149" s="27"/>
    </row>
    <row r="150" spans="2:2" x14ac:dyDescent="0.25">
      <c r="B150" s="27"/>
    </row>
    <row r="151" spans="2:2" x14ac:dyDescent="0.25">
      <c r="B151" s="27"/>
    </row>
    <row r="152" spans="2:2" x14ac:dyDescent="0.25">
      <c r="B152" s="27"/>
    </row>
    <row r="153" spans="2:2" x14ac:dyDescent="0.25">
      <c r="B153" s="27"/>
    </row>
    <row r="154" spans="2:2" x14ac:dyDescent="0.25">
      <c r="B154" s="27"/>
    </row>
    <row r="155" spans="2:2" x14ac:dyDescent="0.25">
      <c r="B155" s="27"/>
    </row>
    <row r="156" spans="2:2" x14ac:dyDescent="0.25">
      <c r="B156" s="27"/>
    </row>
    <row r="157" spans="2:2" x14ac:dyDescent="0.25">
      <c r="B157" s="27"/>
    </row>
    <row r="158" spans="2:2" x14ac:dyDescent="0.25">
      <c r="B158" s="27"/>
    </row>
    <row r="159" spans="2:2" x14ac:dyDescent="0.25">
      <c r="B159" s="27"/>
    </row>
    <row r="160" spans="2:2" x14ac:dyDescent="0.25">
      <c r="B160" s="27"/>
    </row>
  </sheetData>
  <sortState xmlns:xlrd2="http://schemas.microsoft.com/office/spreadsheetml/2017/richdata2" ref="B6:AC40">
    <sortCondition descending="1" ref="I6:I40"/>
    <sortCondition ref="J6:J40"/>
  </sortState>
  <mergeCells count="55">
    <mergeCell ref="K3:K4"/>
    <mergeCell ref="M3:M4"/>
    <mergeCell ref="S3:S4"/>
    <mergeCell ref="U3:U4"/>
    <mergeCell ref="T3:T4"/>
    <mergeCell ref="L3:L4"/>
    <mergeCell ref="N1:N2"/>
    <mergeCell ref="N3:N4"/>
    <mergeCell ref="P1:P2"/>
    <mergeCell ref="P3:P4"/>
    <mergeCell ref="R1:R2"/>
    <mergeCell ref="R3:R4"/>
    <mergeCell ref="Q1:Q2"/>
    <mergeCell ref="W1:W2"/>
    <mergeCell ref="AA3:AA4"/>
    <mergeCell ref="AC3:AC4"/>
    <mergeCell ref="V3:V4"/>
    <mergeCell ref="T1:T2"/>
    <mergeCell ref="S1:S2"/>
    <mergeCell ref="V1:V2"/>
    <mergeCell ref="X1:X2"/>
    <mergeCell ref="X3:X4"/>
    <mergeCell ref="Y3:Z4"/>
    <mergeCell ref="Y1:Z2"/>
    <mergeCell ref="I3:I4"/>
    <mergeCell ref="I1:I2"/>
    <mergeCell ref="J3:J4"/>
    <mergeCell ref="J1:J2"/>
    <mergeCell ref="AC1:AC2"/>
    <mergeCell ref="AA1:AA2"/>
    <mergeCell ref="AB1:AB2"/>
    <mergeCell ref="AB3:AB4"/>
    <mergeCell ref="K1:K2"/>
    <mergeCell ref="M1:M2"/>
    <mergeCell ref="L1:L2"/>
    <mergeCell ref="U1:U2"/>
    <mergeCell ref="O3:O4"/>
    <mergeCell ref="Q3:Q4"/>
    <mergeCell ref="W3:W4"/>
    <mergeCell ref="O1:O2"/>
    <mergeCell ref="A1:A76"/>
    <mergeCell ref="B1:B2"/>
    <mergeCell ref="B3:B4"/>
    <mergeCell ref="F1:F2"/>
    <mergeCell ref="H1:H2"/>
    <mergeCell ref="H3:H4"/>
    <mergeCell ref="F3:F4"/>
    <mergeCell ref="E3:E4"/>
    <mergeCell ref="C3:C4"/>
    <mergeCell ref="C1:C2"/>
    <mergeCell ref="E1:E2"/>
    <mergeCell ref="G1:G2"/>
    <mergeCell ref="G3:G4"/>
    <mergeCell ref="D3:D4"/>
    <mergeCell ref="D1:D2"/>
  </mergeCells>
  <phoneticPr fontId="14" type="noConversion"/>
  <conditionalFormatting sqref="C19:D25">
    <cfRule type="duplicateValues" dxfId="32" priority="433"/>
  </conditionalFormatting>
  <conditionalFormatting sqref="C24:D31">
    <cfRule type="duplicateValues" dxfId="31" priority="420"/>
  </conditionalFormatting>
  <conditionalFormatting sqref="C32:D44 C51:D74 D45:D50">
    <cfRule type="duplicateValues" dxfId="30" priority="325"/>
  </conditionalFormatting>
  <conditionalFormatting sqref="C77:D1048576 C31:D44 D5:D21 D1 D3 C1:C21 C51:D74 D45:D50">
    <cfRule type="duplicateValues" dxfId="29" priority="314"/>
  </conditionalFormatting>
  <conditionalFormatting sqref="K6:AD75">
    <cfRule type="cellIs" dxfId="28" priority="17" operator="lessThan">
      <formula>1</formula>
    </cfRule>
  </conditionalFormatting>
  <pageMargins left="0.25" right="0.25" top="0.75" bottom="0.75" header="0.3" footer="0.3"/>
  <pageSetup paperSize="8" scale="79" fitToHeight="0" pageOrder="overThenDown" orientation="landscape" r:id="rId1"/>
  <headerFooter alignWithMargins="0"/>
  <rowBreaks count="2" manualBreakCount="2">
    <brk id="74" max="29" man="1"/>
    <brk id="75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5D786-E690-442D-A2AB-8F6CBF77012D}">
  <sheetPr codeName="Sheet2">
    <tabColor theme="1"/>
  </sheetPr>
  <dimension ref="A1:G38"/>
  <sheetViews>
    <sheetView workbookViewId="0">
      <selection activeCell="H10" sqref="H10"/>
    </sheetView>
  </sheetViews>
  <sheetFormatPr defaultColWidth="9.109375" defaultRowHeight="13.8" x14ac:dyDescent="0.25"/>
  <cols>
    <col min="1" max="3" width="36.109375" style="32" customWidth="1"/>
    <col min="4" max="16384" width="9.109375" style="32"/>
  </cols>
  <sheetData>
    <row r="1" spans="1:7" customFormat="1" thickBot="1" x14ac:dyDescent="0.3"/>
    <row r="2" spans="1:7" customFormat="1" ht="135" customHeight="1" thickBot="1" x14ac:dyDescent="0.3">
      <c r="A2" s="414" t="s">
        <v>104</v>
      </c>
      <c r="B2" s="415"/>
      <c r="C2" s="296" t="e" vm="1">
        <v>#VALUE!</v>
      </c>
      <c r="D2" s="297"/>
    </row>
    <row r="3" spans="1:7" customFormat="1" x14ac:dyDescent="0.25">
      <c r="A3" s="416"/>
      <c r="B3" s="417"/>
      <c r="C3" s="298"/>
    </row>
    <row r="4" spans="1:7" customFormat="1" x14ac:dyDescent="0.25">
      <c r="A4" s="299" t="s">
        <v>105</v>
      </c>
      <c r="B4" s="300" t="s">
        <v>106</v>
      </c>
      <c r="C4" s="301" t="s">
        <v>107</v>
      </c>
      <c r="D4" s="302"/>
    </row>
    <row r="5" spans="1:7" customFormat="1" x14ac:dyDescent="0.25">
      <c r="A5" s="303" t="s">
        <v>108</v>
      </c>
      <c r="B5" s="304" t="s">
        <v>109</v>
      </c>
      <c r="C5" s="305" t="s">
        <v>110</v>
      </c>
      <c r="D5" s="302"/>
    </row>
    <row r="6" spans="1:7" customFormat="1" ht="13.2" x14ac:dyDescent="0.25">
      <c r="A6" s="306"/>
      <c r="B6" s="307"/>
      <c r="C6" s="308"/>
      <c r="D6" s="302"/>
    </row>
    <row r="7" spans="1:7" customFormat="1" x14ac:dyDescent="0.25">
      <c r="A7" s="309" t="s">
        <v>67</v>
      </c>
      <c r="B7" s="310" t="s">
        <v>66</v>
      </c>
      <c r="C7" s="311" t="s">
        <v>65</v>
      </c>
      <c r="D7" s="302"/>
    </row>
    <row r="8" spans="1:7" customFormat="1" x14ac:dyDescent="0.25">
      <c r="A8" s="309"/>
      <c r="B8" s="310"/>
      <c r="C8" s="311"/>
      <c r="D8" s="302"/>
    </row>
    <row r="9" spans="1:7" customFormat="1" x14ac:dyDescent="0.25">
      <c r="A9" s="312" t="s">
        <v>64</v>
      </c>
      <c r="B9" s="313" t="s">
        <v>63</v>
      </c>
      <c r="C9" s="314" t="s">
        <v>55</v>
      </c>
      <c r="D9" s="302"/>
    </row>
    <row r="10" spans="1:7" customFormat="1" x14ac:dyDescent="0.25">
      <c r="A10" s="315" t="s">
        <v>97</v>
      </c>
      <c r="B10" s="313" t="s">
        <v>60</v>
      </c>
      <c r="C10" s="314" t="s">
        <v>111</v>
      </c>
      <c r="D10" s="302"/>
    </row>
    <row r="11" spans="1:7" customFormat="1" x14ac:dyDescent="0.25">
      <c r="A11" s="312" t="s">
        <v>61</v>
      </c>
      <c r="B11" s="313" t="s">
        <v>59</v>
      </c>
      <c r="C11" s="314" t="s">
        <v>112</v>
      </c>
      <c r="D11" s="302"/>
    </row>
    <row r="12" spans="1:7" customFormat="1" x14ac:dyDescent="0.25">
      <c r="A12" s="312" t="s">
        <v>113</v>
      </c>
      <c r="B12" s="313" t="s">
        <v>57</v>
      </c>
      <c r="C12" s="314" t="s">
        <v>48</v>
      </c>
      <c r="D12" s="302"/>
    </row>
    <row r="13" spans="1:7" customFormat="1" x14ac:dyDescent="0.3">
      <c r="A13" s="312" t="s">
        <v>29</v>
      </c>
      <c r="B13" s="313" t="s">
        <v>52</v>
      </c>
      <c r="C13" s="316" t="s">
        <v>114</v>
      </c>
      <c r="D13" s="302"/>
      <c r="G13" s="317"/>
    </row>
    <row r="14" spans="1:7" customFormat="1" x14ac:dyDescent="0.25">
      <c r="A14" s="312" t="s">
        <v>30</v>
      </c>
      <c r="B14" s="313" t="s">
        <v>46</v>
      </c>
      <c r="C14" s="318"/>
      <c r="D14" s="302"/>
      <c r="G14" s="313"/>
    </row>
    <row r="15" spans="1:7" customFormat="1" x14ac:dyDescent="0.25">
      <c r="A15" s="312" t="s">
        <v>53</v>
      </c>
      <c r="B15" s="313" t="s">
        <v>45</v>
      </c>
      <c r="C15" s="318"/>
      <c r="D15" s="302"/>
    </row>
    <row r="16" spans="1:7" customFormat="1" x14ac:dyDescent="0.25">
      <c r="A16" s="312" t="s">
        <v>50</v>
      </c>
      <c r="B16" s="313" t="s">
        <v>44</v>
      </c>
      <c r="C16" s="318"/>
    </row>
    <row r="17" spans="1:3" customFormat="1" x14ac:dyDescent="0.25">
      <c r="A17" s="312" t="s">
        <v>115</v>
      </c>
      <c r="B17" s="313" t="s">
        <v>42</v>
      </c>
      <c r="C17" s="318"/>
    </row>
    <row r="18" spans="1:3" customFormat="1" x14ac:dyDescent="0.25">
      <c r="A18" s="315" t="s">
        <v>62</v>
      </c>
      <c r="B18" s="313" t="s">
        <v>40</v>
      </c>
      <c r="C18" s="318"/>
    </row>
    <row r="19" spans="1:3" customFormat="1" x14ac:dyDescent="0.25">
      <c r="A19" s="315" t="s">
        <v>116</v>
      </c>
      <c r="B19" s="313" t="s">
        <v>117</v>
      </c>
      <c r="C19" s="318"/>
    </row>
    <row r="20" spans="1:3" customFormat="1" x14ac:dyDescent="0.25">
      <c r="A20" s="312" t="s">
        <v>49</v>
      </c>
      <c r="B20" s="313" t="s">
        <v>37</v>
      </c>
      <c r="C20" s="318"/>
    </row>
    <row r="21" spans="1:3" customFormat="1" x14ac:dyDescent="0.25">
      <c r="A21" s="315" t="s">
        <v>58</v>
      </c>
      <c r="B21" s="313" t="s">
        <v>35</v>
      </c>
      <c r="C21" s="318"/>
    </row>
    <row r="22" spans="1:3" customFormat="1" x14ac:dyDescent="0.25">
      <c r="A22" s="315" t="s">
        <v>56</v>
      </c>
      <c r="B22" s="313" t="s">
        <v>33</v>
      </c>
      <c r="C22" s="318"/>
    </row>
    <row r="23" spans="1:3" customFormat="1" x14ac:dyDescent="0.25">
      <c r="A23" s="315" t="s">
        <v>54</v>
      </c>
      <c r="B23" s="313" t="s">
        <v>32</v>
      </c>
      <c r="C23" s="318"/>
    </row>
    <row r="24" spans="1:3" customFormat="1" x14ac:dyDescent="0.25">
      <c r="A24" s="315" t="s">
        <v>51</v>
      </c>
      <c r="B24" s="313" t="s">
        <v>31</v>
      </c>
      <c r="C24" s="318"/>
    </row>
    <row r="25" spans="1:3" customFormat="1" x14ac:dyDescent="0.25">
      <c r="A25" s="312" t="s">
        <v>47</v>
      </c>
      <c r="B25" s="313" t="s">
        <v>118</v>
      </c>
      <c r="C25" s="318"/>
    </row>
    <row r="26" spans="1:3" customFormat="1" x14ac:dyDescent="0.25">
      <c r="A26" s="312" t="s">
        <v>119</v>
      </c>
      <c r="C26" s="318"/>
    </row>
    <row r="27" spans="1:3" customFormat="1" x14ac:dyDescent="0.25">
      <c r="A27" s="312" t="s">
        <v>120</v>
      </c>
      <c r="C27" s="318"/>
    </row>
    <row r="28" spans="1:3" customFormat="1" x14ac:dyDescent="0.25">
      <c r="A28" s="312" t="s">
        <v>43</v>
      </c>
      <c r="B28" s="313"/>
      <c r="C28" s="318"/>
    </row>
    <row r="29" spans="1:3" customFormat="1" x14ac:dyDescent="0.25">
      <c r="A29" s="312" t="s">
        <v>88</v>
      </c>
      <c r="B29" s="313"/>
      <c r="C29" s="318"/>
    </row>
    <row r="30" spans="1:3" customFormat="1" x14ac:dyDescent="0.25">
      <c r="A30" s="312" t="s">
        <v>121</v>
      </c>
      <c r="B30" s="313"/>
      <c r="C30" s="318"/>
    </row>
    <row r="31" spans="1:3" customFormat="1" x14ac:dyDescent="0.25">
      <c r="A31" s="312" t="s">
        <v>38</v>
      </c>
      <c r="B31" s="318"/>
      <c r="C31" s="318"/>
    </row>
    <row r="32" spans="1:3" customFormat="1" x14ac:dyDescent="0.25">
      <c r="A32" s="315" t="s">
        <v>41</v>
      </c>
      <c r="B32" s="318"/>
      <c r="C32" s="318"/>
    </row>
    <row r="33" spans="1:3" customFormat="1" x14ac:dyDescent="0.25">
      <c r="A33" s="315" t="s">
        <v>122</v>
      </c>
      <c r="B33" s="318"/>
      <c r="C33" s="318"/>
    </row>
    <row r="34" spans="1:3" customFormat="1" x14ac:dyDescent="0.25">
      <c r="A34" s="315" t="s">
        <v>39</v>
      </c>
      <c r="B34" s="318"/>
      <c r="C34" s="318"/>
    </row>
    <row r="35" spans="1:3" customFormat="1" x14ac:dyDescent="0.25">
      <c r="A35" s="315" t="s">
        <v>36</v>
      </c>
      <c r="B35" s="318"/>
      <c r="C35" s="318"/>
    </row>
    <row r="36" spans="1:3" customFormat="1" x14ac:dyDescent="0.25">
      <c r="A36" s="315" t="s">
        <v>34</v>
      </c>
      <c r="B36" s="318"/>
      <c r="C36" s="318"/>
    </row>
    <row r="37" spans="1:3" customFormat="1" thickBot="1" x14ac:dyDescent="0.3">
      <c r="A37" s="319"/>
      <c r="B37" s="319"/>
      <c r="C37" s="319"/>
    </row>
    <row r="38" spans="1:3" customFormat="1" ht="13.2" x14ac:dyDescent="0.25"/>
  </sheetData>
  <mergeCells count="2">
    <mergeCell ref="A2:B2"/>
    <mergeCell ref="A3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FEE45-C751-446D-863A-6155CB7EEF39}">
  <sheetPr>
    <tabColor rgb="FFFFFF00"/>
  </sheetPr>
  <dimension ref="A1:O98"/>
  <sheetViews>
    <sheetView zoomScale="80" zoomScaleNormal="80" workbookViewId="0">
      <selection activeCell="M13" sqref="M13"/>
    </sheetView>
  </sheetViews>
  <sheetFormatPr defaultColWidth="9.109375" defaultRowHeight="13.2" x14ac:dyDescent="0.25"/>
  <cols>
    <col min="1" max="1" width="54.33203125" bestFit="1" customWidth="1"/>
    <col min="2" max="2" width="6.6640625" customWidth="1"/>
    <col min="3" max="3" width="23.5546875" bestFit="1" customWidth="1"/>
    <col min="4" max="4" width="29.109375" bestFit="1" customWidth="1"/>
    <col min="5" max="5" width="6.6640625" bestFit="1" customWidth="1"/>
    <col min="6" max="6" width="13.109375" bestFit="1" customWidth="1"/>
    <col min="7" max="10" width="6.5546875" bestFit="1" customWidth="1"/>
    <col min="11" max="11" width="12.88671875" bestFit="1" customWidth="1"/>
    <col min="12" max="12" width="7" bestFit="1" customWidth="1"/>
    <col min="13" max="13" width="30.5546875" bestFit="1" customWidth="1"/>
  </cols>
  <sheetData>
    <row r="1" spans="1:15" s="9" customFormat="1" ht="22.5" customHeight="1" thickBot="1" x14ac:dyDescent="0.3">
      <c r="A1" s="55">
        <f>SUM(A2-1)</f>
        <v>4</v>
      </c>
      <c r="B1" s="436" t="s">
        <v>74</v>
      </c>
      <c r="C1" s="437"/>
      <c r="D1" s="7" t="s">
        <v>11</v>
      </c>
      <c r="E1" s="436" t="s">
        <v>102</v>
      </c>
      <c r="F1" s="438"/>
      <c r="G1" s="438"/>
      <c r="H1" s="438"/>
      <c r="I1" s="438"/>
      <c r="J1" s="8" t="s">
        <v>12</v>
      </c>
      <c r="K1" s="439">
        <v>45361</v>
      </c>
      <c r="L1" s="440"/>
      <c r="M1" s="8" t="s">
        <v>22</v>
      </c>
    </row>
    <row r="2" spans="1:15" s="9" customFormat="1" ht="22.5" customHeight="1" thickBot="1" x14ac:dyDescent="0.3">
      <c r="A2" s="1">
        <f>COUNTA(_xlfn.UNIQUE(D6:D198))</f>
        <v>5</v>
      </c>
      <c r="B2" s="441" t="s">
        <v>23</v>
      </c>
      <c r="C2" s="442"/>
      <c r="D2" s="442"/>
      <c r="E2" s="442"/>
      <c r="F2" s="442"/>
      <c r="G2" s="442"/>
      <c r="H2" s="442"/>
      <c r="I2" s="442"/>
      <c r="J2" s="442"/>
      <c r="K2" s="442"/>
      <c r="L2" s="443"/>
      <c r="M2" s="10" t="s">
        <v>24</v>
      </c>
    </row>
    <row r="3" spans="1:15" s="9" customFormat="1" ht="14.4" thickBot="1" x14ac:dyDescent="0.3">
      <c r="A3" s="418" t="s">
        <v>25</v>
      </c>
      <c r="B3" s="421" t="s">
        <v>13</v>
      </c>
      <c r="C3" s="424" t="s">
        <v>14</v>
      </c>
      <c r="D3" s="427" t="s">
        <v>15</v>
      </c>
      <c r="E3" s="430" t="s">
        <v>26</v>
      </c>
      <c r="F3" s="427" t="s">
        <v>18</v>
      </c>
      <c r="G3" s="436" t="s">
        <v>73</v>
      </c>
      <c r="H3" s="438"/>
      <c r="I3" s="438"/>
      <c r="J3" s="437"/>
      <c r="K3" s="445" t="s">
        <v>10</v>
      </c>
      <c r="L3" s="448" t="s">
        <v>16</v>
      </c>
      <c r="M3" s="57" t="s">
        <v>27</v>
      </c>
    </row>
    <row r="4" spans="1:15" s="9" customFormat="1" ht="14.4" thickBot="1" x14ac:dyDescent="0.3">
      <c r="A4" s="419"/>
      <c r="B4" s="422"/>
      <c r="C4" s="425"/>
      <c r="D4" s="428"/>
      <c r="E4" s="431"/>
      <c r="F4" s="444"/>
      <c r="G4" s="451" t="s">
        <v>75</v>
      </c>
      <c r="H4" s="434">
        <v>65</v>
      </c>
      <c r="I4" s="434">
        <v>80</v>
      </c>
      <c r="J4" s="427" t="s">
        <v>76</v>
      </c>
      <c r="K4" s="446"/>
      <c r="L4" s="449"/>
      <c r="M4" s="11">
        <v>1</v>
      </c>
    </row>
    <row r="5" spans="1:15" s="9" customFormat="1" ht="14.4" thickBot="1" x14ac:dyDescent="0.3">
      <c r="A5" s="420"/>
      <c r="B5" s="423"/>
      <c r="C5" s="426"/>
      <c r="D5" s="429"/>
      <c r="E5" s="432" t="s">
        <v>17</v>
      </c>
      <c r="F5" s="433"/>
      <c r="G5" s="452"/>
      <c r="H5" s="435"/>
      <c r="I5" s="435"/>
      <c r="J5" s="429"/>
      <c r="K5" s="447"/>
      <c r="L5" s="450"/>
      <c r="M5" s="58">
        <f>IF(M4=1,0,IF(M4=2,1,IF(M4=3,2,0)))</f>
        <v>0</v>
      </c>
    </row>
    <row r="6" spans="1:15" ht="14.4" x14ac:dyDescent="0.25">
      <c r="A6" s="12" t="str">
        <f t="shared" ref="A6:A37" si="0">CONCATENATE(B6,C6,D6)</f>
        <v>30Milana SimmonsReno</v>
      </c>
      <c r="B6" s="154">
        <v>30</v>
      </c>
      <c r="C6" s="270" t="s">
        <v>617</v>
      </c>
      <c r="D6" s="351" t="s">
        <v>618</v>
      </c>
      <c r="E6" s="19"/>
      <c r="F6" s="16"/>
      <c r="G6" s="19">
        <v>1</v>
      </c>
      <c r="H6" s="13"/>
      <c r="I6" s="29"/>
      <c r="J6" s="31"/>
      <c r="K6" s="17">
        <v>1</v>
      </c>
      <c r="L6" s="18">
        <f t="shared" ref="L6:L69" si="1">IF(K6=1,7,IF(K6=2,6,IF(K6=3,5,IF(K6=4,4,IF(K6=5,3,IF(K6=6,2,IF(K6&gt;=6,1,0)))))))</f>
        <v>7</v>
      </c>
      <c r="M6" s="59">
        <f>SUM(L6+$M$5)</f>
        <v>7</v>
      </c>
      <c r="N6" s="28"/>
      <c r="O6" s="28"/>
    </row>
    <row r="7" spans="1:15" ht="14.4" x14ac:dyDescent="0.25">
      <c r="A7" s="12" t="str">
        <f t="shared" si="0"/>
        <v>45Joshua DuncanTyalla Oriole</v>
      </c>
      <c r="B7" s="154">
        <v>45</v>
      </c>
      <c r="C7" s="270" t="s">
        <v>173</v>
      </c>
      <c r="D7" s="351" t="s">
        <v>174</v>
      </c>
      <c r="E7" s="19"/>
      <c r="F7" s="16"/>
      <c r="G7" s="19">
        <v>1</v>
      </c>
      <c r="H7" s="13"/>
      <c r="I7" s="29"/>
      <c r="J7" s="31"/>
      <c r="K7" s="17">
        <v>1</v>
      </c>
      <c r="L7" s="18">
        <f t="shared" si="1"/>
        <v>7</v>
      </c>
      <c r="M7" s="59">
        <f t="shared" ref="M7:M70" si="2">SUM(L7+$M$5)</f>
        <v>7</v>
      </c>
      <c r="N7" s="28"/>
      <c r="O7" s="28"/>
    </row>
    <row r="8" spans="1:15" ht="14.4" x14ac:dyDescent="0.25">
      <c r="A8" s="12" t="str">
        <f t="shared" si="0"/>
        <v xml:space="preserve">65Emily CarpenterFabulistic </v>
      </c>
      <c r="B8" s="154">
        <v>65</v>
      </c>
      <c r="C8" s="270" t="s">
        <v>409</v>
      </c>
      <c r="D8" s="351" t="s">
        <v>182</v>
      </c>
      <c r="E8" s="19"/>
      <c r="F8" s="16"/>
      <c r="G8" s="19"/>
      <c r="H8" s="13">
        <v>1</v>
      </c>
      <c r="I8" s="29"/>
      <c r="J8" s="31"/>
      <c r="K8" s="17">
        <v>1</v>
      </c>
      <c r="L8" s="18">
        <f t="shared" si="1"/>
        <v>7</v>
      </c>
      <c r="M8" s="59">
        <f t="shared" si="2"/>
        <v>7</v>
      </c>
      <c r="N8" s="28"/>
      <c r="O8" s="28"/>
    </row>
    <row r="9" spans="1:15" ht="14.4" x14ac:dyDescent="0.25">
      <c r="A9" s="12" t="str">
        <f t="shared" si="0"/>
        <v>65Pippa BlackTrapalanda Downs Pegasus</v>
      </c>
      <c r="B9" s="154">
        <v>65</v>
      </c>
      <c r="C9" s="270" t="s">
        <v>335</v>
      </c>
      <c r="D9" s="351" t="s">
        <v>336</v>
      </c>
      <c r="E9" s="19"/>
      <c r="F9" s="16"/>
      <c r="G9" s="19"/>
      <c r="H9" s="13">
        <v>2</v>
      </c>
      <c r="I9" s="29"/>
      <c r="J9" s="31"/>
      <c r="K9" s="17">
        <v>2</v>
      </c>
      <c r="L9" s="18">
        <f t="shared" si="1"/>
        <v>6</v>
      </c>
      <c r="M9" s="59">
        <f t="shared" si="2"/>
        <v>6</v>
      </c>
      <c r="N9" s="28"/>
      <c r="O9" s="28"/>
    </row>
    <row r="10" spans="1:15" ht="14.4" x14ac:dyDescent="0.25">
      <c r="A10" s="12" t="str">
        <f t="shared" si="0"/>
        <v/>
      </c>
      <c r="B10" s="13"/>
      <c r="C10" s="14"/>
      <c r="D10" s="15"/>
      <c r="E10" s="19"/>
      <c r="F10" s="16"/>
      <c r="G10" s="19"/>
      <c r="H10" s="13"/>
      <c r="I10" s="29"/>
      <c r="J10" s="31"/>
      <c r="K10" s="17"/>
      <c r="L10" s="18">
        <f t="shared" si="1"/>
        <v>0</v>
      </c>
      <c r="M10" s="59">
        <f t="shared" si="2"/>
        <v>0</v>
      </c>
      <c r="N10" s="28"/>
      <c r="O10" s="28"/>
    </row>
    <row r="11" spans="1:15" ht="14.4" x14ac:dyDescent="0.25">
      <c r="A11" s="12" t="str">
        <f t="shared" si="0"/>
        <v/>
      </c>
      <c r="B11" s="13"/>
      <c r="C11" s="14"/>
      <c r="D11" s="15"/>
      <c r="E11" s="19"/>
      <c r="F11" s="16"/>
      <c r="G11" s="19"/>
      <c r="H11" s="13"/>
      <c r="I11" s="29"/>
      <c r="J11" s="31"/>
      <c r="K11" s="17"/>
      <c r="L11" s="18">
        <f t="shared" si="1"/>
        <v>0</v>
      </c>
      <c r="M11" s="59">
        <f t="shared" si="2"/>
        <v>0</v>
      </c>
      <c r="N11" s="28"/>
      <c r="O11" s="28"/>
    </row>
    <row r="12" spans="1:15" ht="14.4" x14ac:dyDescent="0.25">
      <c r="A12" s="12" t="str">
        <f t="shared" si="0"/>
        <v/>
      </c>
      <c r="B12" s="13"/>
      <c r="C12" s="14"/>
      <c r="D12" s="15"/>
      <c r="E12" s="19"/>
      <c r="F12" s="16"/>
      <c r="G12" s="19"/>
      <c r="H12" s="13"/>
      <c r="I12" s="29"/>
      <c r="J12" s="31"/>
      <c r="K12" s="17"/>
      <c r="L12" s="18">
        <f t="shared" si="1"/>
        <v>0</v>
      </c>
      <c r="M12" s="59">
        <f t="shared" si="2"/>
        <v>0</v>
      </c>
      <c r="O12" s="28"/>
    </row>
    <row r="13" spans="1:15" ht="14.4" x14ac:dyDescent="0.25">
      <c r="A13" s="12" t="str">
        <f t="shared" si="0"/>
        <v/>
      </c>
      <c r="B13" s="13"/>
      <c r="C13" s="14"/>
      <c r="D13" s="15"/>
      <c r="E13" s="19"/>
      <c r="F13" s="16"/>
      <c r="G13" s="19"/>
      <c r="H13" s="13"/>
      <c r="I13" s="29"/>
      <c r="J13" s="31"/>
      <c r="K13" s="17"/>
      <c r="L13" s="18">
        <f t="shared" si="1"/>
        <v>0</v>
      </c>
      <c r="M13" s="59">
        <f t="shared" si="2"/>
        <v>0</v>
      </c>
      <c r="O13" s="28"/>
    </row>
    <row r="14" spans="1:15" ht="14.4" x14ac:dyDescent="0.25">
      <c r="A14" s="12" t="str">
        <f t="shared" si="0"/>
        <v/>
      </c>
      <c r="B14" s="13"/>
      <c r="C14" s="14"/>
      <c r="D14" s="15"/>
      <c r="E14" s="19"/>
      <c r="F14" s="16"/>
      <c r="G14" s="19"/>
      <c r="H14" s="13"/>
      <c r="I14" s="29"/>
      <c r="J14" s="31"/>
      <c r="K14" s="17"/>
      <c r="L14" s="18">
        <f t="shared" si="1"/>
        <v>0</v>
      </c>
      <c r="M14" s="59">
        <f t="shared" si="2"/>
        <v>0</v>
      </c>
    </row>
    <row r="15" spans="1:15" ht="14.4" x14ac:dyDescent="0.25">
      <c r="A15" s="12" t="str">
        <f t="shared" si="0"/>
        <v/>
      </c>
      <c r="B15" s="13"/>
      <c r="C15" s="14"/>
      <c r="D15" s="15"/>
      <c r="E15" s="19"/>
      <c r="F15" s="16"/>
      <c r="G15" s="19"/>
      <c r="H15" s="13"/>
      <c r="I15" s="29"/>
      <c r="J15" s="31"/>
      <c r="K15" s="17"/>
      <c r="L15" s="18">
        <f t="shared" si="1"/>
        <v>0</v>
      </c>
      <c r="M15" s="59">
        <f t="shared" si="2"/>
        <v>0</v>
      </c>
    </row>
    <row r="16" spans="1:15" ht="14.4" x14ac:dyDescent="0.25">
      <c r="A16" s="12" t="str">
        <f t="shared" si="0"/>
        <v/>
      </c>
      <c r="B16" s="13"/>
      <c r="E16" s="19"/>
      <c r="F16" s="16"/>
      <c r="G16" s="19"/>
      <c r="H16" s="13"/>
      <c r="I16" s="29"/>
      <c r="J16" s="31"/>
      <c r="K16" s="17"/>
      <c r="L16" s="18">
        <f t="shared" si="1"/>
        <v>0</v>
      </c>
      <c r="M16" s="59">
        <f t="shared" si="2"/>
        <v>0</v>
      </c>
    </row>
    <row r="17" spans="1:13" ht="14.4" x14ac:dyDescent="0.25">
      <c r="A17" s="12" t="str">
        <f t="shared" si="0"/>
        <v/>
      </c>
      <c r="B17" s="13"/>
      <c r="C17" s="14"/>
      <c r="D17" s="15"/>
      <c r="E17" s="19"/>
      <c r="F17" s="16"/>
      <c r="G17" s="19"/>
      <c r="H17" s="13"/>
      <c r="I17" s="29"/>
      <c r="J17" s="31"/>
      <c r="K17" s="17"/>
      <c r="L17" s="18">
        <f t="shared" si="1"/>
        <v>0</v>
      </c>
      <c r="M17" s="59">
        <f t="shared" si="2"/>
        <v>0</v>
      </c>
    </row>
    <row r="18" spans="1:13" ht="14.4" x14ac:dyDescent="0.25">
      <c r="A18" s="12" t="str">
        <f t="shared" si="0"/>
        <v/>
      </c>
      <c r="B18" s="13"/>
      <c r="C18" s="14"/>
      <c r="D18" s="15"/>
      <c r="E18" s="19"/>
      <c r="F18" s="16"/>
      <c r="G18" s="19"/>
      <c r="H18" s="13"/>
      <c r="I18" s="29"/>
      <c r="J18" s="31"/>
      <c r="K18" s="17"/>
      <c r="L18" s="18">
        <f t="shared" si="1"/>
        <v>0</v>
      </c>
      <c r="M18" s="59">
        <f t="shared" si="2"/>
        <v>0</v>
      </c>
    </row>
    <row r="19" spans="1:13" ht="14.4" x14ac:dyDescent="0.25">
      <c r="A19" s="12" t="str">
        <f t="shared" si="0"/>
        <v/>
      </c>
      <c r="B19" s="13"/>
      <c r="C19" s="14"/>
      <c r="D19" s="15"/>
      <c r="E19" s="19"/>
      <c r="F19" s="16"/>
      <c r="G19" s="19"/>
      <c r="H19" s="13"/>
      <c r="I19" s="29"/>
      <c r="J19" s="31"/>
      <c r="K19" s="17"/>
      <c r="L19" s="18">
        <f t="shared" si="1"/>
        <v>0</v>
      </c>
      <c r="M19" s="59">
        <f t="shared" si="2"/>
        <v>0</v>
      </c>
    </row>
    <row r="20" spans="1:13" ht="14.4" x14ac:dyDescent="0.25">
      <c r="A20" s="12" t="str">
        <f t="shared" si="0"/>
        <v/>
      </c>
      <c r="B20" s="13"/>
      <c r="C20" s="14"/>
      <c r="D20" s="15"/>
      <c r="E20" s="19"/>
      <c r="F20" s="16"/>
      <c r="G20" s="19"/>
      <c r="H20" s="13"/>
      <c r="I20" s="29"/>
      <c r="J20" s="31"/>
      <c r="K20" s="17"/>
      <c r="L20" s="18">
        <f t="shared" si="1"/>
        <v>0</v>
      </c>
      <c r="M20" s="59">
        <f t="shared" si="2"/>
        <v>0</v>
      </c>
    </row>
    <row r="21" spans="1:13" ht="14.4" x14ac:dyDescent="0.25">
      <c r="A21" s="12" t="str">
        <f t="shared" si="0"/>
        <v/>
      </c>
      <c r="B21" s="13"/>
      <c r="C21" s="14"/>
      <c r="D21" s="15"/>
      <c r="E21" s="19"/>
      <c r="F21" s="16"/>
      <c r="G21" s="19"/>
      <c r="H21" s="13"/>
      <c r="I21" s="29"/>
      <c r="J21" s="31"/>
      <c r="K21" s="17"/>
      <c r="L21" s="18">
        <f t="shared" si="1"/>
        <v>0</v>
      </c>
      <c r="M21" s="59">
        <f t="shared" si="2"/>
        <v>0</v>
      </c>
    </row>
    <row r="22" spans="1:13" ht="14.4" x14ac:dyDescent="0.25">
      <c r="A22" s="12" t="str">
        <f t="shared" si="0"/>
        <v/>
      </c>
      <c r="B22" s="13"/>
      <c r="C22" s="14"/>
      <c r="D22" s="15"/>
      <c r="E22" s="19"/>
      <c r="F22" s="16"/>
      <c r="G22" s="19"/>
      <c r="H22" s="13"/>
      <c r="I22" s="29"/>
      <c r="J22" s="31"/>
      <c r="K22" s="17"/>
      <c r="L22" s="18">
        <f t="shared" si="1"/>
        <v>0</v>
      </c>
      <c r="M22" s="59">
        <f t="shared" si="2"/>
        <v>0</v>
      </c>
    </row>
    <row r="23" spans="1:13" ht="14.4" x14ac:dyDescent="0.25">
      <c r="A23" s="12" t="str">
        <f t="shared" si="0"/>
        <v/>
      </c>
      <c r="B23" s="13"/>
      <c r="C23" s="14"/>
      <c r="D23" s="15"/>
      <c r="E23" s="19"/>
      <c r="F23" s="16"/>
      <c r="G23" s="19"/>
      <c r="H23" s="13"/>
      <c r="I23" s="29"/>
      <c r="J23" s="31"/>
      <c r="K23" s="17"/>
      <c r="L23" s="18">
        <f t="shared" si="1"/>
        <v>0</v>
      </c>
      <c r="M23" s="59">
        <f t="shared" si="2"/>
        <v>0</v>
      </c>
    </row>
    <row r="24" spans="1:13" ht="14.4" x14ac:dyDescent="0.25">
      <c r="A24" s="12" t="str">
        <f t="shared" si="0"/>
        <v/>
      </c>
      <c r="B24" s="13"/>
      <c r="C24" s="14"/>
      <c r="D24" s="15"/>
      <c r="E24" s="19"/>
      <c r="F24" s="16"/>
      <c r="G24" s="19"/>
      <c r="H24" s="13"/>
      <c r="I24" s="29"/>
      <c r="J24" s="31"/>
      <c r="K24" s="17"/>
      <c r="L24" s="18">
        <f t="shared" si="1"/>
        <v>0</v>
      </c>
      <c r="M24" s="59">
        <f t="shared" si="2"/>
        <v>0</v>
      </c>
    </row>
    <row r="25" spans="1:13" ht="14.4" x14ac:dyDescent="0.25">
      <c r="A25" s="12" t="str">
        <f t="shared" si="0"/>
        <v/>
      </c>
      <c r="B25" s="13"/>
      <c r="C25" s="14"/>
      <c r="D25" s="15"/>
      <c r="E25" s="19"/>
      <c r="F25" s="16"/>
      <c r="G25" s="19"/>
      <c r="H25" s="13"/>
      <c r="I25" s="29"/>
      <c r="J25" s="31"/>
      <c r="K25" s="17"/>
      <c r="L25" s="18">
        <f t="shared" si="1"/>
        <v>0</v>
      </c>
      <c r="M25" s="59">
        <f t="shared" si="2"/>
        <v>0</v>
      </c>
    </row>
    <row r="26" spans="1:13" ht="14.4" x14ac:dyDescent="0.25">
      <c r="A26" s="12" t="str">
        <f t="shared" si="0"/>
        <v/>
      </c>
      <c r="B26" s="13"/>
      <c r="C26" s="14"/>
      <c r="D26" s="15"/>
      <c r="E26" s="19"/>
      <c r="F26" s="16"/>
      <c r="G26" s="19"/>
      <c r="H26" s="13"/>
      <c r="I26" s="29"/>
      <c r="J26" s="31"/>
      <c r="K26" s="17"/>
      <c r="L26" s="18">
        <f t="shared" si="1"/>
        <v>0</v>
      </c>
      <c r="M26" s="59">
        <f t="shared" si="2"/>
        <v>0</v>
      </c>
    </row>
    <row r="27" spans="1:13" ht="14.4" x14ac:dyDescent="0.25">
      <c r="A27" s="12" t="str">
        <f t="shared" si="0"/>
        <v/>
      </c>
      <c r="B27" s="13"/>
      <c r="C27" s="14"/>
      <c r="D27" s="15"/>
      <c r="E27" s="19"/>
      <c r="F27" s="16"/>
      <c r="G27" s="19"/>
      <c r="H27" s="13"/>
      <c r="I27" s="29"/>
      <c r="J27" s="31"/>
      <c r="K27" s="17"/>
      <c r="L27" s="18">
        <f t="shared" si="1"/>
        <v>0</v>
      </c>
      <c r="M27" s="59">
        <f t="shared" si="2"/>
        <v>0</v>
      </c>
    </row>
    <row r="28" spans="1:13" ht="14.4" x14ac:dyDescent="0.25">
      <c r="A28" s="12" t="str">
        <f t="shared" si="0"/>
        <v/>
      </c>
      <c r="B28" s="13"/>
      <c r="C28" s="14"/>
      <c r="D28" s="15"/>
      <c r="E28" s="19"/>
      <c r="F28" s="16"/>
      <c r="G28" s="19"/>
      <c r="H28" s="13"/>
      <c r="I28" s="29"/>
      <c r="J28" s="31"/>
      <c r="K28" s="17"/>
      <c r="L28" s="18">
        <f t="shared" si="1"/>
        <v>0</v>
      </c>
      <c r="M28" s="59">
        <f t="shared" si="2"/>
        <v>0</v>
      </c>
    </row>
    <row r="29" spans="1:13" ht="14.4" x14ac:dyDescent="0.25">
      <c r="A29" s="12" t="str">
        <f t="shared" si="0"/>
        <v/>
      </c>
      <c r="B29" s="13"/>
      <c r="C29" s="14"/>
      <c r="D29" s="15"/>
      <c r="E29" s="19"/>
      <c r="F29" s="16"/>
      <c r="G29" s="19"/>
      <c r="H29" s="13"/>
      <c r="I29" s="29"/>
      <c r="J29" s="31"/>
      <c r="K29" s="17"/>
      <c r="L29" s="18">
        <f t="shared" si="1"/>
        <v>0</v>
      </c>
      <c r="M29" s="59">
        <f t="shared" si="2"/>
        <v>0</v>
      </c>
    </row>
    <row r="30" spans="1:13" ht="14.4" x14ac:dyDescent="0.25">
      <c r="A30" s="12" t="str">
        <f t="shared" si="0"/>
        <v/>
      </c>
      <c r="B30" s="13"/>
      <c r="C30" s="14"/>
      <c r="D30" s="15"/>
      <c r="E30" s="19"/>
      <c r="F30" s="16"/>
      <c r="G30" s="19"/>
      <c r="H30" s="13"/>
      <c r="I30" s="29"/>
      <c r="J30" s="31"/>
      <c r="K30" s="17"/>
      <c r="L30" s="18">
        <f t="shared" si="1"/>
        <v>0</v>
      </c>
      <c r="M30" s="59">
        <f t="shared" si="2"/>
        <v>0</v>
      </c>
    </row>
    <row r="31" spans="1:13" ht="14.4" x14ac:dyDescent="0.25">
      <c r="A31" s="12" t="str">
        <f t="shared" si="0"/>
        <v/>
      </c>
      <c r="B31" s="13"/>
      <c r="C31" s="198"/>
      <c r="D31" s="199"/>
      <c r="E31" s="19"/>
      <c r="F31" s="16"/>
      <c r="H31" s="29"/>
      <c r="I31" s="29"/>
      <c r="J31" s="31"/>
      <c r="K31" s="17"/>
      <c r="L31" s="18">
        <f t="shared" si="1"/>
        <v>0</v>
      </c>
      <c r="M31" s="59">
        <f t="shared" si="2"/>
        <v>0</v>
      </c>
    </row>
    <row r="32" spans="1:13" ht="14.4" x14ac:dyDescent="0.25">
      <c r="A32" s="12" t="str">
        <f t="shared" si="0"/>
        <v/>
      </c>
      <c r="B32" s="13"/>
      <c r="C32" s="120"/>
      <c r="D32" s="125"/>
      <c r="E32" s="19"/>
      <c r="F32" s="16"/>
      <c r="G32" s="19"/>
      <c r="H32" s="13"/>
      <c r="I32" s="29"/>
      <c r="J32" s="31"/>
      <c r="K32" s="17"/>
      <c r="L32" s="18">
        <f t="shared" si="1"/>
        <v>0</v>
      </c>
      <c r="M32" s="59">
        <f t="shared" si="2"/>
        <v>0</v>
      </c>
    </row>
    <row r="33" spans="1:13" ht="14.4" x14ac:dyDescent="0.25">
      <c r="A33" s="12" t="str">
        <f t="shared" si="0"/>
        <v/>
      </c>
      <c r="B33" s="13"/>
      <c r="C33" s="14"/>
      <c r="D33" s="15"/>
      <c r="E33" s="19"/>
      <c r="F33" s="16"/>
      <c r="G33" s="19"/>
      <c r="H33" s="13"/>
      <c r="I33" s="29"/>
      <c r="J33" s="31"/>
      <c r="K33" s="17"/>
      <c r="L33" s="18">
        <f t="shared" si="1"/>
        <v>0</v>
      </c>
      <c r="M33" s="59">
        <f t="shared" si="2"/>
        <v>0</v>
      </c>
    </row>
    <row r="34" spans="1:13" ht="14.4" x14ac:dyDescent="0.25">
      <c r="A34" s="12" t="str">
        <f t="shared" si="0"/>
        <v/>
      </c>
      <c r="B34" s="13"/>
      <c r="C34" s="182"/>
      <c r="D34" s="193"/>
      <c r="E34" s="19"/>
      <c r="F34" s="16"/>
      <c r="G34" s="19"/>
      <c r="H34" s="13"/>
      <c r="I34" s="29"/>
      <c r="J34" s="31"/>
      <c r="K34" s="17"/>
      <c r="L34" s="18">
        <f t="shared" si="1"/>
        <v>0</v>
      </c>
      <c r="M34" s="59">
        <f t="shared" si="2"/>
        <v>0</v>
      </c>
    </row>
    <row r="35" spans="1:13" ht="14.4" x14ac:dyDescent="0.25">
      <c r="A35" s="12" t="str">
        <f t="shared" si="0"/>
        <v/>
      </c>
      <c r="B35" s="13"/>
      <c r="C35" s="14"/>
      <c r="D35" s="15"/>
      <c r="E35" s="19"/>
      <c r="F35" s="16"/>
      <c r="G35" s="19"/>
      <c r="H35" s="13"/>
      <c r="I35" s="29"/>
      <c r="J35" s="31"/>
      <c r="K35" s="17"/>
      <c r="L35" s="18">
        <f t="shared" si="1"/>
        <v>0</v>
      </c>
      <c r="M35" s="59">
        <f t="shared" si="2"/>
        <v>0</v>
      </c>
    </row>
    <row r="36" spans="1:13" ht="14.4" x14ac:dyDescent="0.25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9"/>
      <c r="J36" s="31"/>
      <c r="K36" s="17"/>
      <c r="L36" s="18">
        <f t="shared" si="1"/>
        <v>0</v>
      </c>
      <c r="M36" s="59">
        <f t="shared" si="2"/>
        <v>0</v>
      </c>
    </row>
    <row r="37" spans="1:13" ht="14.4" x14ac:dyDescent="0.25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9"/>
      <c r="J37" s="31"/>
      <c r="K37" s="17"/>
      <c r="L37" s="18">
        <f t="shared" si="1"/>
        <v>0</v>
      </c>
      <c r="M37" s="59">
        <f t="shared" si="2"/>
        <v>0</v>
      </c>
    </row>
    <row r="38" spans="1:13" ht="14.4" x14ac:dyDescent="0.25">
      <c r="A38" s="12" t="str">
        <f t="shared" ref="A38:A69" si="3">CONCATENATE(B38,C38,D38)</f>
        <v/>
      </c>
      <c r="B38" s="13"/>
      <c r="C38" s="14"/>
      <c r="D38" s="15"/>
      <c r="E38" s="19"/>
      <c r="F38" s="16"/>
      <c r="G38" s="19"/>
      <c r="H38" s="13"/>
      <c r="I38" s="29"/>
      <c r="J38" s="31"/>
      <c r="K38" s="17"/>
      <c r="L38" s="18">
        <f t="shared" si="1"/>
        <v>0</v>
      </c>
      <c r="M38" s="59">
        <f t="shared" si="2"/>
        <v>0</v>
      </c>
    </row>
    <row r="39" spans="1:13" ht="14.4" x14ac:dyDescent="0.25">
      <c r="A39" s="12" t="str">
        <f t="shared" si="3"/>
        <v/>
      </c>
      <c r="B39" s="13"/>
      <c r="C39" s="14"/>
      <c r="D39" s="15"/>
      <c r="E39" s="19"/>
      <c r="F39" s="16"/>
      <c r="G39" s="19"/>
      <c r="H39" s="13"/>
      <c r="I39" s="29"/>
      <c r="J39" s="31"/>
      <c r="K39" s="17"/>
      <c r="L39" s="18">
        <f t="shared" si="1"/>
        <v>0</v>
      </c>
      <c r="M39" s="59">
        <f t="shared" si="2"/>
        <v>0</v>
      </c>
    </row>
    <row r="40" spans="1:13" ht="14.4" x14ac:dyDescent="0.25">
      <c r="A40" s="12" t="str">
        <f t="shared" si="3"/>
        <v/>
      </c>
      <c r="B40" s="13"/>
      <c r="C40" s="14"/>
      <c r="D40" s="15"/>
      <c r="E40" s="19"/>
      <c r="F40" s="16"/>
      <c r="G40" s="19"/>
      <c r="H40" s="13"/>
      <c r="I40" s="29"/>
      <c r="J40" s="31"/>
      <c r="K40" s="17"/>
      <c r="L40" s="18">
        <f t="shared" si="1"/>
        <v>0</v>
      </c>
      <c r="M40" s="59">
        <f t="shared" si="2"/>
        <v>0</v>
      </c>
    </row>
    <row r="41" spans="1:13" ht="14.4" x14ac:dyDescent="0.25">
      <c r="A41" s="12" t="str">
        <f t="shared" si="3"/>
        <v/>
      </c>
      <c r="B41" s="13"/>
      <c r="C41" s="14"/>
      <c r="D41" s="15"/>
      <c r="E41" s="19"/>
      <c r="F41" s="16"/>
      <c r="G41" s="19"/>
      <c r="H41" s="13"/>
      <c r="I41" s="29"/>
      <c r="J41" s="31"/>
      <c r="K41" s="17"/>
      <c r="L41" s="18">
        <f t="shared" si="1"/>
        <v>0</v>
      </c>
      <c r="M41" s="59">
        <f t="shared" si="2"/>
        <v>0</v>
      </c>
    </row>
    <row r="42" spans="1:13" ht="14.4" x14ac:dyDescent="0.25">
      <c r="A42" s="12" t="str">
        <f t="shared" si="3"/>
        <v/>
      </c>
      <c r="B42" s="13"/>
      <c r="C42" s="14"/>
      <c r="D42" s="15"/>
      <c r="E42" s="19"/>
      <c r="F42" s="16"/>
      <c r="G42" s="19"/>
      <c r="H42" s="13"/>
      <c r="I42" s="29"/>
      <c r="J42" s="31"/>
      <c r="K42" s="17"/>
      <c r="L42" s="18">
        <f t="shared" si="1"/>
        <v>0</v>
      </c>
      <c r="M42" s="59">
        <f t="shared" si="2"/>
        <v>0</v>
      </c>
    </row>
    <row r="43" spans="1:13" ht="14.4" x14ac:dyDescent="0.25">
      <c r="A43" s="12" t="str">
        <f t="shared" si="3"/>
        <v/>
      </c>
      <c r="B43" s="13"/>
      <c r="C43" s="14"/>
      <c r="D43" s="15"/>
      <c r="E43" s="19"/>
      <c r="F43" s="16"/>
      <c r="G43" s="19"/>
      <c r="H43" s="13"/>
      <c r="I43" s="29"/>
      <c r="J43" s="31"/>
      <c r="K43" s="17"/>
      <c r="L43" s="18">
        <f t="shared" si="1"/>
        <v>0</v>
      </c>
      <c r="M43" s="59">
        <f t="shared" si="2"/>
        <v>0</v>
      </c>
    </row>
    <row r="44" spans="1:13" ht="14.4" x14ac:dyDescent="0.25">
      <c r="A44" s="12" t="str">
        <f t="shared" si="3"/>
        <v/>
      </c>
      <c r="B44" s="13"/>
      <c r="C44" s="14"/>
      <c r="D44" s="15"/>
      <c r="E44" s="19"/>
      <c r="F44" s="16"/>
      <c r="G44" s="19"/>
      <c r="H44" s="13"/>
      <c r="I44" s="29"/>
      <c r="J44" s="31"/>
      <c r="K44" s="17"/>
      <c r="L44" s="18">
        <f t="shared" si="1"/>
        <v>0</v>
      </c>
      <c r="M44" s="59">
        <f t="shared" si="2"/>
        <v>0</v>
      </c>
    </row>
    <row r="45" spans="1:13" ht="14.4" x14ac:dyDescent="0.25">
      <c r="A45" s="12" t="str">
        <f t="shared" si="3"/>
        <v/>
      </c>
      <c r="B45" s="13"/>
      <c r="C45" s="14"/>
      <c r="D45" s="15"/>
      <c r="E45" s="19"/>
      <c r="F45" s="16"/>
      <c r="G45" s="19"/>
      <c r="H45" s="13"/>
      <c r="I45" s="29"/>
      <c r="J45" s="31"/>
      <c r="K45" s="17"/>
      <c r="L45" s="18">
        <f t="shared" si="1"/>
        <v>0</v>
      </c>
      <c r="M45" s="59">
        <f t="shared" si="2"/>
        <v>0</v>
      </c>
    </row>
    <row r="46" spans="1:13" ht="14.4" x14ac:dyDescent="0.25">
      <c r="A46" s="12" t="str">
        <f t="shared" si="3"/>
        <v/>
      </c>
      <c r="B46" s="13"/>
      <c r="C46" s="14"/>
      <c r="D46" s="15"/>
      <c r="E46" s="19"/>
      <c r="F46" s="16"/>
      <c r="G46" s="19"/>
      <c r="H46" s="13"/>
      <c r="I46" s="29"/>
      <c r="J46" s="31"/>
      <c r="K46" s="17"/>
      <c r="L46" s="18">
        <f t="shared" si="1"/>
        <v>0</v>
      </c>
      <c r="M46" s="59">
        <f t="shared" si="2"/>
        <v>0</v>
      </c>
    </row>
    <row r="47" spans="1:13" ht="14.4" x14ac:dyDescent="0.25">
      <c r="A47" s="12" t="str">
        <f t="shared" si="3"/>
        <v/>
      </c>
      <c r="B47" s="13"/>
      <c r="C47" s="14"/>
      <c r="D47" s="15"/>
      <c r="E47" s="19"/>
      <c r="F47" s="16"/>
      <c r="G47" s="19"/>
      <c r="H47" s="13"/>
      <c r="I47" s="29"/>
      <c r="J47" s="31"/>
      <c r="K47" s="17"/>
      <c r="L47" s="18">
        <f t="shared" si="1"/>
        <v>0</v>
      </c>
      <c r="M47" s="59">
        <f t="shared" si="2"/>
        <v>0</v>
      </c>
    </row>
    <row r="48" spans="1:13" ht="14.4" x14ac:dyDescent="0.25">
      <c r="A48" s="12" t="str">
        <f t="shared" si="3"/>
        <v/>
      </c>
      <c r="B48" s="13"/>
      <c r="C48" s="14"/>
      <c r="D48" s="15"/>
      <c r="E48" s="19"/>
      <c r="F48" s="16"/>
      <c r="G48" s="19"/>
      <c r="H48" s="13"/>
      <c r="I48" s="29"/>
      <c r="J48" s="31"/>
      <c r="K48" s="17"/>
      <c r="L48" s="18">
        <f t="shared" si="1"/>
        <v>0</v>
      </c>
      <c r="M48" s="59">
        <f t="shared" si="2"/>
        <v>0</v>
      </c>
    </row>
    <row r="49" spans="1:13" ht="14.4" x14ac:dyDescent="0.25">
      <c r="A49" s="12" t="str">
        <f t="shared" si="3"/>
        <v/>
      </c>
      <c r="B49" s="13"/>
      <c r="C49" s="14"/>
      <c r="D49" s="15"/>
      <c r="E49" s="19"/>
      <c r="F49" s="16"/>
      <c r="G49" s="19"/>
      <c r="H49" s="13"/>
      <c r="I49" s="29"/>
      <c r="J49" s="31"/>
      <c r="K49" s="17"/>
      <c r="L49" s="18">
        <f t="shared" si="1"/>
        <v>0</v>
      </c>
      <c r="M49" s="59">
        <f t="shared" si="2"/>
        <v>0</v>
      </c>
    </row>
    <row r="50" spans="1:13" ht="14.4" x14ac:dyDescent="0.25">
      <c r="A50" s="12" t="str">
        <f t="shared" si="3"/>
        <v/>
      </c>
      <c r="B50" s="13"/>
      <c r="C50" s="14"/>
      <c r="D50" s="15"/>
      <c r="E50" s="19"/>
      <c r="F50" s="16"/>
      <c r="G50" s="19"/>
      <c r="H50" s="13"/>
      <c r="I50" s="29"/>
      <c r="J50" s="31"/>
      <c r="K50" s="17"/>
      <c r="L50" s="18">
        <f t="shared" si="1"/>
        <v>0</v>
      </c>
      <c r="M50" s="59">
        <f t="shared" si="2"/>
        <v>0</v>
      </c>
    </row>
    <row r="51" spans="1:13" ht="14.4" x14ac:dyDescent="0.25">
      <c r="A51" s="12" t="str">
        <f t="shared" si="3"/>
        <v/>
      </c>
      <c r="B51" s="13"/>
      <c r="C51" s="14"/>
      <c r="D51" s="15"/>
      <c r="E51" s="19"/>
      <c r="F51" s="16"/>
      <c r="G51" s="19"/>
      <c r="H51" s="13"/>
      <c r="I51" s="29"/>
      <c r="J51" s="31"/>
      <c r="K51" s="17"/>
      <c r="L51" s="18">
        <f t="shared" si="1"/>
        <v>0</v>
      </c>
      <c r="M51" s="59">
        <f t="shared" si="2"/>
        <v>0</v>
      </c>
    </row>
    <row r="52" spans="1:13" ht="14.4" x14ac:dyDescent="0.25">
      <c r="A52" s="12" t="str">
        <f t="shared" si="3"/>
        <v/>
      </c>
      <c r="B52" s="13"/>
      <c r="C52" s="14"/>
      <c r="D52" s="15"/>
      <c r="E52" s="19"/>
      <c r="F52" s="16"/>
      <c r="G52" s="19"/>
      <c r="H52" s="13"/>
      <c r="I52" s="29"/>
      <c r="J52" s="31"/>
      <c r="K52" s="17"/>
      <c r="L52" s="18">
        <f t="shared" si="1"/>
        <v>0</v>
      </c>
      <c r="M52" s="59">
        <f t="shared" si="2"/>
        <v>0</v>
      </c>
    </row>
    <row r="53" spans="1:13" ht="14.4" x14ac:dyDescent="0.25">
      <c r="A53" s="12" t="str">
        <f t="shared" si="3"/>
        <v/>
      </c>
      <c r="B53" s="13"/>
      <c r="C53" s="14"/>
      <c r="D53" s="15"/>
      <c r="E53" s="19"/>
      <c r="F53" s="16"/>
      <c r="G53" s="19"/>
      <c r="H53" s="13"/>
      <c r="I53" s="29"/>
      <c r="J53" s="31"/>
      <c r="K53" s="17"/>
      <c r="L53" s="18">
        <f t="shared" si="1"/>
        <v>0</v>
      </c>
      <c r="M53" s="59">
        <f t="shared" si="2"/>
        <v>0</v>
      </c>
    </row>
    <row r="54" spans="1:13" ht="14.4" x14ac:dyDescent="0.25">
      <c r="A54" s="12" t="str">
        <f t="shared" si="3"/>
        <v/>
      </c>
      <c r="B54" s="13"/>
      <c r="C54" s="14"/>
      <c r="D54" s="15"/>
      <c r="E54" s="19"/>
      <c r="F54" s="16"/>
      <c r="G54" s="19"/>
      <c r="H54" s="13"/>
      <c r="I54" s="29"/>
      <c r="J54" s="31"/>
      <c r="K54" s="17"/>
      <c r="L54" s="18">
        <f t="shared" si="1"/>
        <v>0</v>
      </c>
      <c r="M54" s="59">
        <f t="shared" si="2"/>
        <v>0</v>
      </c>
    </row>
    <row r="55" spans="1:13" ht="14.4" x14ac:dyDescent="0.25">
      <c r="A55" s="12" t="str">
        <f t="shared" si="3"/>
        <v/>
      </c>
      <c r="B55" s="13"/>
      <c r="C55" s="14"/>
      <c r="D55" s="15"/>
      <c r="E55" s="19"/>
      <c r="F55" s="16"/>
      <c r="G55" s="19"/>
      <c r="H55" s="13"/>
      <c r="I55" s="29"/>
      <c r="J55" s="31"/>
      <c r="K55" s="17"/>
      <c r="L55" s="18">
        <f t="shared" si="1"/>
        <v>0</v>
      </c>
      <c r="M55" s="59">
        <f t="shared" si="2"/>
        <v>0</v>
      </c>
    </row>
    <row r="56" spans="1:13" ht="14.4" x14ac:dyDescent="0.25">
      <c r="A56" s="12" t="str">
        <f t="shared" si="3"/>
        <v/>
      </c>
      <c r="B56" s="13"/>
      <c r="C56" s="14"/>
      <c r="D56" s="15"/>
      <c r="E56" s="19"/>
      <c r="F56" s="16"/>
      <c r="G56" s="19"/>
      <c r="H56" s="13"/>
      <c r="I56" s="29"/>
      <c r="J56" s="31"/>
      <c r="K56" s="17"/>
      <c r="L56" s="18">
        <f t="shared" si="1"/>
        <v>0</v>
      </c>
      <c r="M56" s="59">
        <f t="shared" si="2"/>
        <v>0</v>
      </c>
    </row>
    <row r="57" spans="1:13" ht="14.4" x14ac:dyDescent="0.25">
      <c r="A57" s="12" t="str">
        <f t="shared" si="3"/>
        <v/>
      </c>
      <c r="B57" s="13"/>
      <c r="C57" s="14"/>
      <c r="D57" s="15"/>
      <c r="E57" s="19"/>
      <c r="F57" s="16"/>
      <c r="G57" s="19"/>
      <c r="H57" s="13"/>
      <c r="I57" s="29"/>
      <c r="J57" s="31"/>
      <c r="K57" s="17"/>
      <c r="L57" s="18">
        <f t="shared" si="1"/>
        <v>0</v>
      </c>
      <c r="M57" s="59">
        <f t="shared" si="2"/>
        <v>0</v>
      </c>
    </row>
    <row r="58" spans="1:13" ht="14.4" x14ac:dyDescent="0.25">
      <c r="A58" s="12" t="str">
        <f t="shared" si="3"/>
        <v/>
      </c>
      <c r="B58" s="13"/>
      <c r="C58" s="14"/>
      <c r="D58" s="15"/>
      <c r="E58" s="19"/>
      <c r="F58" s="16"/>
      <c r="G58" s="19"/>
      <c r="H58" s="13"/>
      <c r="I58" s="29"/>
      <c r="J58" s="31"/>
      <c r="K58" s="17"/>
      <c r="L58" s="18">
        <f t="shared" si="1"/>
        <v>0</v>
      </c>
      <c r="M58" s="59">
        <f t="shared" si="2"/>
        <v>0</v>
      </c>
    </row>
    <row r="59" spans="1:13" ht="14.4" x14ac:dyDescent="0.25">
      <c r="A59" s="12" t="str">
        <f t="shared" si="3"/>
        <v/>
      </c>
      <c r="B59" s="13"/>
      <c r="C59" s="14"/>
      <c r="D59" s="15"/>
      <c r="E59" s="19"/>
      <c r="F59" s="16"/>
      <c r="G59" s="19"/>
      <c r="H59" s="13"/>
      <c r="I59" s="29"/>
      <c r="J59" s="31"/>
      <c r="K59" s="17"/>
      <c r="L59" s="18">
        <f t="shared" si="1"/>
        <v>0</v>
      </c>
      <c r="M59" s="59">
        <f t="shared" si="2"/>
        <v>0</v>
      </c>
    </row>
    <row r="60" spans="1:13" ht="14.4" x14ac:dyDescent="0.25">
      <c r="A60" s="12" t="str">
        <f t="shared" si="3"/>
        <v/>
      </c>
      <c r="B60" s="13"/>
      <c r="C60" s="14"/>
      <c r="D60" s="15"/>
      <c r="E60" s="19"/>
      <c r="F60" s="16"/>
      <c r="G60" s="19"/>
      <c r="H60" s="13"/>
      <c r="I60" s="29"/>
      <c r="J60" s="31"/>
      <c r="K60" s="17"/>
      <c r="L60" s="18">
        <f t="shared" si="1"/>
        <v>0</v>
      </c>
      <c r="M60" s="59">
        <f t="shared" si="2"/>
        <v>0</v>
      </c>
    </row>
    <row r="61" spans="1:13" ht="14.4" x14ac:dyDescent="0.25">
      <c r="A61" s="12" t="str">
        <f t="shared" si="3"/>
        <v/>
      </c>
      <c r="B61" s="13"/>
      <c r="C61" s="14"/>
      <c r="D61" s="15"/>
      <c r="E61" s="19"/>
      <c r="F61" s="16"/>
      <c r="G61" s="19"/>
      <c r="H61" s="13"/>
      <c r="I61" s="29"/>
      <c r="J61" s="31"/>
      <c r="K61" s="17"/>
      <c r="L61" s="18">
        <f t="shared" si="1"/>
        <v>0</v>
      </c>
      <c r="M61" s="59">
        <f t="shared" si="2"/>
        <v>0</v>
      </c>
    </row>
    <row r="62" spans="1:13" ht="14.4" x14ac:dyDescent="0.25">
      <c r="A62" s="12" t="str">
        <f t="shared" si="3"/>
        <v/>
      </c>
      <c r="B62" s="13"/>
      <c r="C62" s="14"/>
      <c r="D62" s="15"/>
      <c r="E62" s="19"/>
      <c r="F62" s="16"/>
      <c r="G62" s="19"/>
      <c r="H62" s="13"/>
      <c r="I62" s="29"/>
      <c r="J62" s="31"/>
      <c r="K62" s="17"/>
      <c r="L62" s="18">
        <f t="shared" si="1"/>
        <v>0</v>
      </c>
      <c r="M62" s="59">
        <f t="shared" si="2"/>
        <v>0</v>
      </c>
    </row>
    <row r="63" spans="1:13" ht="14.4" x14ac:dyDescent="0.25">
      <c r="A63" s="12" t="str">
        <f t="shared" si="3"/>
        <v/>
      </c>
      <c r="B63" s="13"/>
      <c r="C63" s="14"/>
      <c r="D63" s="15"/>
      <c r="E63" s="19"/>
      <c r="F63" s="16"/>
      <c r="G63" s="19"/>
      <c r="H63" s="13"/>
      <c r="I63" s="29"/>
      <c r="J63" s="31"/>
      <c r="K63" s="17"/>
      <c r="L63" s="18">
        <f t="shared" si="1"/>
        <v>0</v>
      </c>
      <c r="M63" s="59">
        <f t="shared" si="2"/>
        <v>0</v>
      </c>
    </row>
    <row r="64" spans="1:13" ht="14.4" x14ac:dyDescent="0.25">
      <c r="A64" s="12" t="str">
        <f t="shared" si="3"/>
        <v/>
      </c>
      <c r="B64" s="13"/>
      <c r="C64" s="14"/>
      <c r="D64" s="15"/>
      <c r="E64" s="19"/>
      <c r="F64" s="16"/>
      <c r="G64" s="19"/>
      <c r="H64" s="13"/>
      <c r="I64" s="29"/>
      <c r="J64" s="31"/>
      <c r="K64" s="17"/>
      <c r="L64" s="18">
        <f t="shared" si="1"/>
        <v>0</v>
      </c>
      <c r="M64" s="59">
        <f t="shared" si="2"/>
        <v>0</v>
      </c>
    </row>
    <row r="65" spans="1:13" ht="14.4" x14ac:dyDescent="0.25">
      <c r="A65" s="12" t="str">
        <f t="shared" si="3"/>
        <v/>
      </c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>
        <f t="shared" si="1"/>
        <v>0</v>
      </c>
      <c r="M65" s="59">
        <f t="shared" si="2"/>
        <v>0</v>
      </c>
    </row>
    <row r="66" spans="1:13" ht="14.4" x14ac:dyDescent="0.25">
      <c r="A66" s="12" t="str">
        <f t="shared" si="3"/>
        <v/>
      </c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>
        <f t="shared" si="1"/>
        <v>0</v>
      </c>
      <c r="M66" s="59">
        <f t="shared" si="2"/>
        <v>0</v>
      </c>
    </row>
    <row r="67" spans="1:13" ht="14.4" x14ac:dyDescent="0.25">
      <c r="A67" s="12" t="str">
        <f t="shared" si="3"/>
        <v/>
      </c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>
        <f t="shared" si="1"/>
        <v>0</v>
      </c>
      <c r="M67" s="59">
        <f t="shared" si="2"/>
        <v>0</v>
      </c>
    </row>
    <row r="68" spans="1:13" ht="14.4" x14ac:dyDescent="0.25">
      <c r="A68" s="12" t="str">
        <f t="shared" si="3"/>
        <v/>
      </c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>
        <f t="shared" si="1"/>
        <v>0</v>
      </c>
      <c r="M68" s="59">
        <f t="shared" si="2"/>
        <v>0</v>
      </c>
    </row>
    <row r="69" spans="1:13" ht="14.4" x14ac:dyDescent="0.25">
      <c r="A69" s="12" t="str">
        <f t="shared" si="3"/>
        <v/>
      </c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>
        <f t="shared" si="1"/>
        <v>0</v>
      </c>
      <c r="M69" s="59">
        <f t="shared" si="2"/>
        <v>0</v>
      </c>
    </row>
    <row r="70" spans="1:13" ht="14.4" x14ac:dyDescent="0.25">
      <c r="A70" s="12" t="str">
        <f t="shared" ref="A70:A98" si="4">CONCATENATE(B70,C70,D70)</f>
        <v/>
      </c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>
        <f t="shared" ref="L70:L98" si="5">IF(K70=1,7,IF(K70=2,6,IF(K70=3,5,IF(K70=4,4,IF(K70=5,3,IF(K70=6,2,IF(K70&gt;=6,1,0)))))))</f>
        <v>0</v>
      </c>
      <c r="M70" s="59">
        <f t="shared" si="2"/>
        <v>0</v>
      </c>
    </row>
    <row r="71" spans="1:13" ht="14.4" x14ac:dyDescent="0.25">
      <c r="A71" s="12" t="str">
        <f t="shared" si="4"/>
        <v/>
      </c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>
        <f t="shared" si="5"/>
        <v>0</v>
      </c>
      <c r="M71" s="59">
        <f t="shared" ref="M71:M98" si="6">SUM(L71+$M$5)</f>
        <v>0</v>
      </c>
    </row>
    <row r="72" spans="1:13" ht="14.4" x14ac:dyDescent="0.25">
      <c r="A72" s="12" t="str">
        <f t="shared" si="4"/>
        <v/>
      </c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>
        <f t="shared" si="5"/>
        <v>0</v>
      </c>
      <c r="M72" s="59">
        <f t="shared" si="6"/>
        <v>0</v>
      </c>
    </row>
    <row r="73" spans="1:13" ht="14.4" x14ac:dyDescent="0.25">
      <c r="A73" s="12" t="str">
        <f t="shared" si="4"/>
        <v/>
      </c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>
        <f t="shared" si="5"/>
        <v>0</v>
      </c>
      <c r="M73" s="59">
        <f t="shared" si="6"/>
        <v>0</v>
      </c>
    </row>
    <row r="74" spans="1:13" ht="14.4" x14ac:dyDescent="0.25">
      <c r="A74" s="12" t="str">
        <f t="shared" si="4"/>
        <v/>
      </c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>
        <f t="shared" si="5"/>
        <v>0</v>
      </c>
      <c r="M74" s="59">
        <f t="shared" si="6"/>
        <v>0</v>
      </c>
    </row>
    <row r="75" spans="1:13" ht="14.4" x14ac:dyDescent="0.25">
      <c r="A75" s="12" t="str">
        <f t="shared" si="4"/>
        <v/>
      </c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>
        <f t="shared" si="5"/>
        <v>0</v>
      </c>
      <c r="M75" s="59">
        <f t="shared" si="6"/>
        <v>0</v>
      </c>
    </row>
    <row r="76" spans="1:13" ht="14.4" x14ac:dyDescent="0.25">
      <c r="A76" s="12" t="str">
        <f t="shared" si="4"/>
        <v/>
      </c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>
        <f t="shared" si="5"/>
        <v>0</v>
      </c>
      <c r="M76" s="59">
        <f t="shared" si="6"/>
        <v>0</v>
      </c>
    </row>
    <row r="77" spans="1:13" ht="14.4" x14ac:dyDescent="0.25">
      <c r="A77" s="12" t="str">
        <f t="shared" si="4"/>
        <v/>
      </c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>
        <f t="shared" si="5"/>
        <v>0</v>
      </c>
      <c r="M77" s="59">
        <f t="shared" si="6"/>
        <v>0</v>
      </c>
    </row>
    <row r="78" spans="1:13" ht="14.4" x14ac:dyDescent="0.25">
      <c r="A78" s="12" t="str">
        <f t="shared" si="4"/>
        <v/>
      </c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>
        <f t="shared" si="5"/>
        <v>0</v>
      </c>
      <c r="M78" s="59">
        <f t="shared" si="6"/>
        <v>0</v>
      </c>
    </row>
    <row r="79" spans="1:13" ht="14.4" x14ac:dyDescent="0.25">
      <c r="A79" s="12" t="str">
        <f t="shared" si="4"/>
        <v/>
      </c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>
        <f t="shared" si="5"/>
        <v>0</v>
      </c>
      <c r="M79" s="59">
        <f t="shared" si="6"/>
        <v>0</v>
      </c>
    </row>
    <row r="80" spans="1:13" ht="14.4" x14ac:dyDescent="0.25">
      <c r="A80" s="12" t="str">
        <f t="shared" si="4"/>
        <v/>
      </c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>
        <f t="shared" si="5"/>
        <v>0</v>
      </c>
      <c r="M80" s="59">
        <f t="shared" si="6"/>
        <v>0</v>
      </c>
    </row>
    <row r="81" spans="1:13" ht="14.4" x14ac:dyDescent="0.25">
      <c r="A81" s="12" t="str">
        <f t="shared" si="4"/>
        <v/>
      </c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>
        <f t="shared" si="5"/>
        <v>0</v>
      </c>
      <c r="M81" s="59">
        <f t="shared" si="6"/>
        <v>0</v>
      </c>
    </row>
    <row r="82" spans="1:13" ht="14.4" x14ac:dyDescent="0.25">
      <c r="A82" s="12" t="str">
        <f t="shared" si="4"/>
        <v/>
      </c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>
        <f t="shared" si="5"/>
        <v>0</v>
      </c>
      <c r="M82" s="59">
        <f t="shared" si="6"/>
        <v>0</v>
      </c>
    </row>
    <row r="83" spans="1:13" ht="14.4" x14ac:dyDescent="0.25">
      <c r="A83" s="12" t="str">
        <f t="shared" si="4"/>
        <v/>
      </c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>
        <f t="shared" si="5"/>
        <v>0</v>
      </c>
      <c r="M83" s="59">
        <f t="shared" si="6"/>
        <v>0</v>
      </c>
    </row>
    <row r="84" spans="1:13" ht="14.4" x14ac:dyDescent="0.25">
      <c r="A84" s="12" t="str">
        <f t="shared" si="4"/>
        <v/>
      </c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>
        <f t="shared" si="5"/>
        <v>0</v>
      </c>
      <c r="M84" s="59">
        <f t="shared" si="6"/>
        <v>0</v>
      </c>
    </row>
    <row r="85" spans="1:13" ht="14.4" x14ac:dyDescent="0.25">
      <c r="A85" s="12" t="str">
        <f t="shared" si="4"/>
        <v/>
      </c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>
        <f t="shared" si="5"/>
        <v>0</v>
      </c>
      <c r="M85" s="59">
        <f t="shared" si="6"/>
        <v>0</v>
      </c>
    </row>
    <row r="86" spans="1:13" ht="14.4" x14ac:dyDescent="0.25">
      <c r="A86" s="12" t="str">
        <f t="shared" si="4"/>
        <v/>
      </c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>
        <f t="shared" si="5"/>
        <v>0</v>
      </c>
      <c r="M86" s="59">
        <f t="shared" si="6"/>
        <v>0</v>
      </c>
    </row>
    <row r="87" spans="1:13" ht="14.4" x14ac:dyDescent="0.25">
      <c r="A87" s="12" t="str">
        <f t="shared" si="4"/>
        <v/>
      </c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>
        <f t="shared" si="5"/>
        <v>0</v>
      </c>
      <c r="M87" s="59">
        <f t="shared" si="6"/>
        <v>0</v>
      </c>
    </row>
    <row r="88" spans="1:13" ht="14.4" x14ac:dyDescent="0.25">
      <c r="A88" s="12" t="str">
        <f t="shared" si="4"/>
        <v/>
      </c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>
        <f t="shared" si="5"/>
        <v>0</v>
      </c>
      <c r="M88" s="59">
        <f t="shared" si="6"/>
        <v>0</v>
      </c>
    </row>
    <row r="89" spans="1:13" ht="14.4" x14ac:dyDescent="0.25">
      <c r="A89" s="12" t="str">
        <f t="shared" si="4"/>
        <v/>
      </c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>
        <f t="shared" si="5"/>
        <v>0</v>
      </c>
      <c r="M89" s="59">
        <f t="shared" si="6"/>
        <v>0</v>
      </c>
    </row>
    <row r="90" spans="1:13" ht="14.4" x14ac:dyDescent="0.25">
      <c r="A90" s="12" t="str">
        <f t="shared" si="4"/>
        <v/>
      </c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>
        <f t="shared" si="5"/>
        <v>0</v>
      </c>
      <c r="M90" s="59">
        <f t="shared" si="6"/>
        <v>0</v>
      </c>
    </row>
    <row r="91" spans="1:13" ht="14.4" x14ac:dyDescent="0.25">
      <c r="A91" s="12" t="str">
        <f t="shared" si="4"/>
        <v/>
      </c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>
        <f t="shared" si="5"/>
        <v>0</v>
      </c>
      <c r="M91" s="59">
        <f t="shared" si="6"/>
        <v>0</v>
      </c>
    </row>
    <row r="92" spans="1:13" ht="14.4" x14ac:dyDescent="0.25">
      <c r="A92" s="12" t="str">
        <f t="shared" si="4"/>
        <v/>
      </c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>
        <f t="shared" si="5"/>
        <v>0</v>
      </c>
      <c r="M92" s="59">
        <f t="shared" si="6"/>
        <v>0</v>
      </c>
    </row>
    <row r="93" spans="1:13" ht="14.4" x14ac:dyDescent="0.25">
      <c r="A93" s="12" t="str">
        <f t="shared" si="4"/>
        <v/>
      </c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>
        <f t="shared" si="5"/>
        <v>0</v>
      </c>
      <c r="M93" s="59">
        <f t="shared" si="6"/>
        <v>0</v>
      </c>
    </row>
    <row r="94" spans="1:13" ht="14.4" x14ac:dyDescent="0.25">
      <c r="A94" s="12" t="str">
        <f t="shared" si="4"/>
        <v/>
      </c>
      <c r="B94" s="13"/>
      <c r="C94" s="14"/>
      <c r="D94" s="15"/>
      <c r="E94" s="19"/>
      <c r="F94" s="16"/>
      <c r="G94" s="19"/>
      <c r="H94" s="13"/>
      <c r="I94" s="29"/>
      <c r="J94" s="31"/>
      <c r="K94" s="17"/>
      <c r="L94" s="18">
        <f t="shared" si="5"/>
        <v>0</v>
      </c>
      <c r="M94" s="59">
        <f t="shared" si="6"/>
        <v>0</v>
      </c>
    </row>
    <row r="95" spans="1:13" ht="14.4" x14ac:dyDescent="0.25">
      <c r="A95" s="12" t="str">
        <f t="shared" si="4"/>
        <v/>
      </c>
      <c r="B95" s="13"/>
      <c r="C95" s="14"/>
      <c r="D95" s="15"/>
      <c r="E95" s="19"/>
      <c r="F95" s="16"/>
      <c r="G95" s="19"/>
      <c r="H95" s="13"/>
      <c r="I95" s="29"/>
      <c r="J95" s="31"/>
      <c r="K95" s="17"/>
      <c r="L95" s="18">
        <f t="shared" si="5"/>
        <v>0</v>
      </c>
      <c r="M95" s="59">
        <f t="shared" si="6"/>
        <v>0</v>
      </c>
    </row>
    <row r="96" spans="1:13" ht="14.4" x14ac:dyDescent="0.25">
      <c r="A96" s="12" t="str">
        <f t="shared" si="4"/>
        <v/>
      </c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>
        <f t="shared" si="5"/>
        <v>0</v>
      </c>
      <c r="M96" s="59">
        <f t="shared" si="6"/>
        <v>0</v>
      </c>
    </row>
    <row r="97" spans="1:13" ht="14.4" x14ac:dyDescent="0.25">
      <c r="A97" s="12" t="str">
        <f t="shared" si="4"/>
        <v/>
      </c>
      <c r="B97" s="13"/>
      <c r="C97" s="14"/>
      <c r="D97" s="15"/>
      <c r="E97" s="19"/>
      <c r="F97" s="16"/>
      <c r="G97" s="19"/>
      <c r="H97" s="13"/>
      <c r="I97" s="29"/>
      <c r="J97" s="31"/>
      <c r="K97" s="17"/>
      <c r="L97" s="18">
        <f t="shared" si="5"/>
        <v>0</v>
      </c>
      <c r="M97" s="59">
        <f t="shared" si="6"/>
        <v>0</v>
      </c>
    </row>
    <row r="98" spans="1:13" ht="15" thickBot="1" x14ac:dyDescent="0.3">
      <c r="A98" s="12" t="str">
        <f t="shared" si="4"/>
        <v/>
      </c>
      <c r="B98" s="20"/>
      <c r="C98" s="21"/>
      <c r="D98" s="22"/>
      <c r="E98" s="23"/>
      <c r="F98" s="24"/>
      <c r="G98" s="23"/>
      <c r="H98" s="20"/>
      <c r="I98" s="30"/>
      <c r="J98" s="56"/>
      <c r="K98" s="25"/>
      <c r="L98" s="26">
        <f t="shared" si="5"/>
        <v>0</v>
      </c>
      <c r="M98" s="59">
        <f t="shared" si="6"/>
        <v>0</v>
      </c>
    </row>
  </sheetData>
  <mergeCells count="18"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1:D5">
    <cfRule type="duplicateValues" dxfId="27" priority="323"/>
  </conditionalFormatting>
  <conditionalFormatting sqref="D31">
    <cfRule type="duplicateValues" dxfId="26" priority="2"/>
    <cfRule type="duplicateValues" dxfId="25" priority="3"/>
    <cfRule type="duplicateValues" dxfId="24" priority="4"/>
  </conditionalFormatting>
  <conditionalFormatting sqref="D32">
    <cfRule type="duplicateValues" dxfId="23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A5387-93E9-496E-A7B8-2D4E06A8DDAE}">
  <sheetPr>
    <tabColor rgb="FFFFFF00"/>
  </sheetPr>
  <dimension ref="A1:O53"/>
  <sheetViews>
    <sheetView zoomScale="80" zoomScaleNormal="80" workbookViewId="0">
      <pane ySplit="5" topLeftCell="A20" activePane="bottomLeft" state="frozen"/>
      <selection pane="bottomLeft" activeCell="G16" sqref="G16"/>
    </sheetView>
  </sheetViews>
  <sheetFormatPr defaultColWidth="9.109375" defaultRowHeight="13.2" x14ac:dyDescent="0.25"/>
  <cols>
    <col min="1" max="1" width="54.33203125" bestFit="1" customWidth="1"/>
    <col min="2" max="2" width="6.6640625" customWidth="1"/>
    <col min="3" max="3" width="23.5546875" bestFit="1" customWidth="1"/>
    <col min="4" max="4" width="29.109375" bestFit="1" customWidth="1"/>
    <col min="5" max="5" width="6.6640625" bestFit="1" customWidth="1"/>
    <col min="6" max="6" width="13.109375" bestFit="1" customWidth="1"/>
    <col min="7" max="9" width="6.5546875" bestFit="1" customWidth="1"/>
    <col min="10" max="11" width="12.88671875" bestFit="1" customWidth="1"/>
    <col min="12" max="12" width="18.5546875" bestFit="1" customWidth="1"/>
    <col min="13" max="13" width="35.109375" bestFit="1" customWidth="1"/>
  </cols>
  <sheetData>
    <row r="1" spans="1:15" s="9" customFormat="1" ht="22.5" customHeight="1" thickBot="1" x14ac:dyDescent="0.3">
      <c r="A1" s="55">
        <f>SUM(A2-1)</f>
        <v>38</v>
      </c>
      <c r="B1" s="436" t="s">
        <v>74</v>
      </c>
      <c r="C1" s="437"/>
      <c r="D1" s="7" t="s">
        <v>11</v>
      </c>
      <c r="E1" s="436" t="s">
        <v>87</v>
      </c>
      <c r="F1" s="438"/>
      <c r="G1" s="438"/>
      <c r="H1" s="438"/>
      <c r="I1" s="438"/>
      <c r="J1" s="8" t="s">
        <v>12</v>
      </c>
      <c r="K1" s="439">
        <v>45424</v>
      </c>
      <c r="L1" s="440"/>
      <c r="M1" s="8" t="s">
        <v>22</v>
      </c>
    </row>
    <row r="2" spans="1:15" s="9" customFormat="1" ht="22.5" customHeight="1" thickBot="1" x14ac:dyDescent="0.3">
      <c r="A2" s="1">
        <f>COUNTA(_xlfn.UNIQUE(D6:D152))</f>
        <v>39</v>
      </c>
      <c r="B2" s="441" t="s">
        <v>23</v>
      </c>
      <c r="C2" s="442"/>
      <c r="D2" s="442"/>
      <c r="E2" s="442"/>
      <c r="F2" s="442"/>
      <c r="G2" s="442"/>
      <c r="H2" s="442"/>
      <c r="I2" s="442"/>
      <c r="J2" s="442"/>
      <c r="K2" s="442"/>
      <c r="L2" s="443"/>
      <c r="M2" s="10" t="s">
        <v>24</v>
      </c>
    </row>
    <row r="3" spans="1:15" s="9" customFormat="1" ht="14.4" thickBot="1" x14ac:dyDescent="0.3">
      <c r="A3" s="418" t="s">
        <v>25</v>
      </c>
      <c r="B3" s="421" t="s">
        <v>13</v>
      </c>
      <c r="C3" s="424" t="s">
        <v>14</v>
      </c>
      <c r="D3" s="427" t="s">
        <v>15</v>
      </c>
      <c r="E3" s="430" t="s">
        <v>26</v>
      </c>
      <c r="F3" s="427" t="s">
        <v>18</v>
      </c>
      <c r="G3" s="436" t="s">
        <v>73</v>
      </c>
      <c r="H3" s="438"/>
      <c r="I3" s="438"/>
      <c r="J3" s="437"/>
      <c r="K3" s="445" t="s">
        <v>10</v>
      </c>
      <c r="L3" s="448" t="s">
        <v>16</v>
      </c>
      <c r="M3" s="57" t="s">
        <v>27</v>
      </c>
    </row>
    <row r="4" spans="1:15" s="9" customFormat="1" ht="14.4" thickBot="1" x14ac:dyDescent="0.3">
      <c r="A4" s="419"/>
      <c r="B4" s="422"/>
      <c r="C4" s="425"/>
      <c r="D4" s="428"/>
      <c r="E4" s="431"/>
      <c r="F4" s="444"/>
      <c r="G4" s="451" t="s">
        <v>75</v>
      </c>
      <c r="H4" s="434">
        <v>65</v>
      </c>
      <c r="I4" s="434">
        <v>80</v>
      </c>
      <c r="J4" s="427" t="s">
        <v>76</v>
      </c>
      <c r="K4" s="446"/>
      <c r="L4" s="449"/>
      <c r="M4" s="11">
        <v>0</v>
      </c>
    </row>
    <row r="5" spans="1:15" s="9" customFormat="1" ht="14.4" thickBot="1" x14ac:dyDescent="0.3">
      <c r="A5" s="420"/>
      <c r="B5" s="423"/>
      <c r="C5" s="426"/>
      <c r="D5" s="429"/>
      <c r="E5" s="432" t="s">
        <v>17</v>
      </c>
      <c r="F5" s="433"/>
      <c r="G5" s="454"/>
      <c r="H5" s="453"/>
      <c r="I5" s="453"/>
      <c r="J5" s="428"/>
      <c r="K5" s="447"/>
      <c r="L5" s="450"/>
      <c r="M5" s="58">
        <f>IF(M4=1,0,IF(M4=2,1,IF(M4=3,2,0)))</f>
        <v>0</v>
      </c>
    </row>
    <row r="6" spans="1:15" ht="14.4" x14ac:dyDescent="0.25">
      <c r="A6" s="12" t="str">
        <f t="shared" ref="A6:A53" si="0">CONCATENATE(B6,C6,D6)</f>
        <v>30Anna HicksPenny</v>
      </c>
      <c r="B6" s="13">
        <v>30</v>
      </c>
      <c r="C6" s="14" t="s">
        <v>356</v>
      </c>
      <c r="D6" s="15" t="s">
        <v>357</v>
      </c>
      <c r="E6" s="19"/>
      <c r="F6" s="16" t="s">
        <v>358</v>
      </c>
      <c r="G6" s="157">
        <v>30</v>
      </c>
      <c r="H6" s="159"/>
      <c r="I6" s="159"/>
      <c r="J6" s="195"/>
      <c r="K6" s="17">
        <v>5</v>
      </c>
      <c r="L6" s="18">
        <f t="shared" ref="L6:L53" si="1">IF(K6=1,7,IF(K6=2,6,IF(K6=3,5,IF(K6=4,4,IF(K6=5,3,IF(K6=6,2,IF(K6&gt;=6,1,0)))))))</f>
        <v>3</v>
      </c>
      <c r="M6" s="59">
        <f t="shared" ref="M6:M25" si="2">SUM(L6+$M$5)</f>
        <v>3</v>
      </c>
      <c r="N6" s="28"/>
      <c r="O6" s="28"/>
    </row>
    <row r="7" spans="1:15" ht="14.4" x14ac:dyDescent="0.25">
      <c r="A7" s="12" t="str">
        <f t="shared" si="0"/>
        <v>30Harriet DickinsonGeorge</v>
      </c>
      <c r="B7" s="13">
        <v>30</v>
      </c>
      <c r="C7" s="14" t="s">
        <v>359</v>
      </c>
      <c r="D7" s="15" t="s">
        <v>360</v>
      </c>
      <c r="E7" s="19"/>
      <c r="F7" s="16"/>
      <c r="G7" s="19">
        <v>30</v>
      </c>
      <c r="H7" s="29"/>
      <c r="I7" s="29"/>
      <c r="J7" s="194"/>
      <c r="K7" s="17" t="s">
        <v>361</v>
      </c>
      <c r="L7" s="18">
        <v>0</v>
      </c>
      <c r="M7" s="59">
        <f t="shared" si="2"/>
        <v>0</v>
      </c>
      <c r="N7" s="28"/>
      <c r="O7" s="28"/>
    </row>
    <row r="8" spans="1:15" ht="14.4" x14ac:dyDescent="0.25">
      <c r="A8" s="12" t="str">
        <f t="shared" si="0"/>
        <v>30Kate HicksFrankie</v>
      </c>
      <c r="B8" s="13">
        <v>30</v>
      </c>
      <c r="C8" s="14" t="s">
        <v>362</v>
      </c>
      <c r="D8" s="15" t="s">
        <v>391</v>
      </c>
      <c r="E8" s="19"/>
      <c r="F8" s="16" t="s">
        <v>358</v>
      </c>
      <c r="G8" s="19">
        <v>30</v>
      </c>
      <c r="H8" s="29"/>
      <c r="I8" s="29"/>
      <c r="J8" s="194"/>
      <c r="K8" s="17">
        <v>4</v>
      </c>
      <c r="L8" s="18">
        <f t="shared" si="1"/>
        <v>4</v>
      </c>
      <c r="M8" s="59">
        <f t="shared" si="2"/>
        <v>4</v>
      </c>
      <c r="N8" s="28"/>
      <c r="O8" s="28"/>
    </row>
    <row r="9" spans="1:15" ht="14.4" x14ac:dyDescent="0.25">
      <c r="A9" s="12" t="str">
        <f t="shared" si="0"/>
        <v>30Maddison LucasFoxy</v>
      </c>
      <c r="B9" s="13">
        <v>30</v>
      </c>
      <c r="C9" s="14" t="s">
        <v>363</v>
      </c>
      <c r="D9" s="15" t="s">
        <v>364</v>
      </c>
      <c r="E9" s="19"/>
      <c r="F9" s="16" t="s">
        <v>195</v>
      </c>
      <c r="G9" s="19">
        <v>30</v>
      </c>
      <c r="H9" s="29"/>
      <c r="I9" s="29"/>
      <c r="J9" s="194"/>
      <c r="K9" s="17">
        <v>3</v>
      </c>
      <c r="L9" s="18">
        <f t="shared" si="1"/>
        <v>5</v>
      </c>
      <c r="M9" s="59">
        <f t="shared" si="2"/>
        <v>5</v>
      </c>
      <c r="N9" s="28"/>
      <c r="O9" s="28"/>
    </row>
    <row r="10" spans="1:15" ht="14.4" x14ac:dyDescent="0.25">
      <c r="A10" s="12" t="str">
        <f t="shared" si="0"/>
        <v>30Jye GossageJoe</v>
      </c>
      <c r="B10" s="13">
        <v>30</v>
      </c>
      <c r="C10" s="14" t="s">
        <v>139</v>
      </c>
      <c r="D10" s="15" t="s">
        <v>392</v>
      </c>
      <c r="E10" s="19"/>
      <c r="F10" s="16" t="s">
        <v>358</v>
      </c>
      <c r="G10" s="19">
        <v>30</v>
      </c>
      <c r="H10" s="29"/>
      <c r="I10" s="29"/>
      <c r="J10" s="194"/>
      <c r="K10" s="17">
        <v>2</v>
      </c>
      <c r="L10" s="18">
        <f t="shared" si="1"/>
        <v>6</v>
      </c>
      <c r="M10" s="59">
        <f t="shared" si="2"/>
        <v>6</v>
      </c>
      <c r="N10" s="28"/>
      <c r="O10" s="28"/>
    </row>
    <row r="11" spans="1:15" ht="14.4" x14ac:dyDescent="0.25">
      <c r="A11" s="12" t="str">
        <f t="shared" si="0"/>
        <v>30Harper Lee-NewlandEbony Rose Spotlight</v>
      </c>
      <c r="B11" s="13">
        <v>30</v>
      </c>
      <c r="C11" s="182" t="s">
        <v>258</v>
      </c>
      <c r="D11" s="193" t="s">
        <v>259</v>
      </c>
      <c r="E11" s="19"/>
      <c r="F11" s="16"/>
      <c r="G11" s="19">
        <v>30</v>
      </c>
      <c r="H11" s="29"/>
      <c r="I11" s="29"/>
      <c r="J11" s="31"/>
      <c r="K11" s="17">
        <v>1</v>
      </c>
      <c r="L11" s="18">
        <f t="shared" si="1"/>
        <v>7</v>
      </c>
      <c r="M11" s="59">
        <f t="shared" si="2"/>
        <v>7</v>
      </c>
      <c r="N11" s="28"/>
      <c r="O11" s="28"/>
    </row>
    <row r="12" spans="1:15" ht="14.4" x14ac:dyDescent="0.25">
      <c r="A12" s="12" t="str">
        <f t="shared" si="0"/>
        <v>30Zara SpranzDella</v>
      </c>
      <c r="B12" s="13">
        <v>30</v>
      </c>
      <c r="C12" s="14" t="s">
        <v>365</v>
      </c>
      <c r="D12" s="15" t="s">
        <v>366</v>
      </c>
      <c r="E12" s="19"/>
      <c r="F12" s="16" t="s">
        <v>358</v>
      </c>
      <c r="G12" s="19">
        <v>30</v>
      </c>
      <c r="H12" s="29"/>
      <c r="I12" s="29"/>
      <c r="J12" s="31"/>
      <c r="K12" s="17">
        <v>6</v>
      </c>
      <c r="L12" s="18">
        <f t="shared" si="1"/>
        <v>2</v>
      </c>
      <c r="M12" s="59">
        <f t="shared" si="2"/>
        <v>2</v>
      </c>
      <c r="O12" s="28"/>
    </row>
    <row r="13" spans="1:15" ht="14.4" x14ac:dyDescent="0.25">
      <c r="A13" s="12" t="str">
        <f t="shared" si="0"/>
        <v/>
      </c>
      <c r="B13" s="13"/>
      <c r="C13" s="182" t="s">
        <v>19</v>
      </c>
      <c r="D13" s="15" t="s">
        <v>19</v>
      </c>
      <c r="E13" s="19"/>
      <c r="F13" s="16"/>
      <c r="G13" s="19"/>
      <c r="H13" s="29"/>
      <c r="I13" s="29"/>
      <c r="J13" s="194"/>
      <c r="K13" s="17"/>
      <c r="L13" s="18">
        <f t="shared" si="1"/>
        <v>0</v>
      </c>
      <c r="M13" s="59">
        <f t="shared" si="2"/>
        <v>0</v>
      </c>
      <c r="O13" s="28"/>
    </row>
    <row r="14" spans="1:15" ht="14.4" x14ac:dyDescent="0.25">
      <c r="A14" s="12" t="str">
        <f t="shared" si="0"/>
        <v>30Dominique MackenzieTaxangano</v>
      </c>
      <c r="B14" s="13">
        <v>30</v>
      </c>
      <c r="C14" s="14" t="s">
        <v>367</v>
      </c>
      <c r="D14" s="15" t="s">
        <v>393</v>
      </c>
      <c r="E14" s="19"/>
      <c r="F14" s="16" t="s">
        <v>358</v>
      </c>
      <c r="G14" s="19">
        <v>30</v>
      </c>
      <c r="H14" s="29"/>
      <c r="I14" s="29"/>
      <c r="J14" s="194"/>
      <c r="K14" s="17">
        <v>2</v>
      </c>
      <c r="L14" s="18">
        <f t="shared" si="1"/>
        <v>6</v>
      </c>
      <c r="M14" s="59">
        <f t="shared" si="2"/>
        <v>6</v>
      </c>
    </row>
    <row r="15" spans="1:15" ht="14.4" x14ac:dyDescent="0.25">
      <c r="A15" s="12" t="str">
        <f t="shared" si="0"/>
        <v>30Mia BradshawAscot Magnum Silk</v>
      </c>
      <c r="B15" s="13">
        <v>30</v>
      </c>
      <c r="C15" s="14" t="s">
        <v>128</v>
      </c>
      <c r="D15" s="15" t="s">
        <v>129</v>
      </c>
      <c r="E15" s="19"/>
      <c r="F15" s="16" t="s">
        <v>358</v>
      </c>
      <c r="G15" s="19">
        <v>30</v>
      </c>
      <c r="H15" s="29"/>
      <c r="I15" s="29"/>
      <c r="J15" s="194"/>
      <c r="K15" s="17">
        <v>3</v>
      </c>
      <c r="L15" s="18">
        <f t="shared" si="1"/>
        <v>5</v>
      </c>
      <c r="M15" s="59">
        <f t="shared" si="2"/>
        <v>5</v>
      </c>
    </row>
    <row r="16" spans="1:15" ht="14.4" x14ac:dyDescent="0.25">
      <c r="A16" s="12" t="str">
        <f t="shared" si="0"/>
        <v>30Maddison MackenzieGeorge</v>
      </c>
      <c r="B16" s="13">
        <v>30</v>
      </c>
      <c r="C16" s="14" t="s">
        <v>397</v>
      </c>
      <c r="D16" s="15" t="s">
        <v>360</v>
      </c>
      <c r="E16" s="19"/>
      <c r="F16" s="16" t="s">
        <v>358</v>
      </c>
      <c r="G16" s="19">
        <v>30</v>
      </c>
      <c r="H16" s="29"/>
      <c r="I16" s="29"/>
      <c r="J16" s="31"/>
      <c r="K16" s="17">
        <v>1</v>
      </c>
      <c r="L16" s="18">
        <f t="shared" si="1"/>
        <v>7</v>
      </c>
      <c r="M16" s="59">
        <f t="shared" si="2"/>
        <v>7</v>
      </c>
    </row>
    <row r="17" spans="1:13" ht="14.4" x14ac:dyDescent="0.25">
      <c r="A17" s="12" t="str">
        <f t="shared" si="0"/>
        <v/>
      </c>
      <c r="B17" s="13"/>
      <c r="C17" s="14" t="s">
        <v>19</v>
      </c>
      <c r="D17" s="15" t="s">
        <v>19</v>
      </c>
      <c r="E17" s="19"/>
      <c r="F17" s="16"/>
      <c r="G17" s="19"/>
      <c r="H17" s="29"/>
      <c r="I17" s="29"/>
      <c r="J17" s="194"/>
      <c r="K17" s="17"/>
      <c r="L17" s="18">
        <f t="shared" si="1"/>
        <v>0</v>
      </c>
      <c r="M17" s="59">
        <f t="shared" si="2"/>
        <v>0</v>
      </c>
    </row>
    <row r="18" spans="1:13" ht="14.4" x14ac:dyDescent="0.25">
      <c r="A18" s="12" t="str">
        <f t="shared" si="0"/>
        <v>45Everlee TylerYartarla Park Wishlist</v>
      </c>
      <c r="B18" s="13">
        <v>45</v>
      </c>
      <c r="C18" s="14" t="s">
        <v>157</v>
      </c>
      <c r="D18" s="193" t="s">
        <v>158</v>
      </c>
      <c r="E18" s="19"/>
      <c r="F18" s="16" t="s">
        <v>358</v>
      </c>
      <c r="G18" s="19">
        <v>45</v>
      </c>
      <c r="H18" s="29"/>
      <c r="I18" s="29"/>
      <c r="J18" s="31"/>
      <c r="K18" s="17">
        <v>3</v>
      </c>
      <c r="L18" s="18">
        <f t="shared" si="1"/>
        <v>5</v>
      </c>
      <c r="M18" s="59">
        <f t="shared" si="2"/>
        <v>5</v>
      </c>
    </row>
    <row r="19" spans="1:13" ht="14.4" x14ac:dyDescent="0.25">
      <c r="A19" s="12" t="str">
        <f t="shared" si="0"/>
        <v>45Olivia StephensCimmeron Pocket Rocket</v>
      </c>
      <c r="B19" s="13">
        <v>45</v>
      </c>
      <c r="C19" s="14" t="s">
        <v>146</v>
      </c>
      <c r="D19" s="15" t="s">
        <v>147</v>
      </c>
      <c r="E19" s="19"/>
      <c r="F19" s="16"/>
      <c r="G19" s="19">
        <v>45</v>
      </c>
      <c r="H19" s="29"/>
      <c r="I19" s="29"/>
      <c r="J19" s="31"/>
      <c r="K19" s="17">
        <v>5</v>
      </c>
      <c r="L19" s="18">
        <f t="shared" si="1"/>
        <v>3</v>
      </c>
      <c r="M19" s="59">
        <f t="shared" si="2"/>
        <v>3</v>
      </c>
    </row>
    <row r="20" spans="1:13" ht="14.4" x14ac:dyDescent="0.25">
      <c r="A20" s="12" t="str">
        <f t="shared" si="0"/>
        <v>45Charlee HagleyDolly</v>
      </c>
      <c r="B20" s="13">
        <v>45</v>
      </c>
      <c r="C20" s="14" t="s">
        <v>170</v>
      </c>
      <c r="D20" s="15" t="s">
        <v>171</v>
      </c>
      <c r="E20" s="19"/>
      <c r="F20" s="16"/>
      <c r="G20" s="19">
        <v>45</v>
      </c>
      <c r="H20" s="29"/>
      <c r="I20" s="29"/>
      <c r="J20" s="31"/>
      <c r="K20" s="17">
        <v>2</v>
      </c>
      <c r="L20" s="18">
        <f t="shared" si="1"/>
        <v>6</v>
      </c>
      <c r="M20" s="59">
        <f t="shared" si="2"/>
        <v>6</v>
      </c>
    </row>
    <row r="21" spans="1:13" ht="14.4" x14ac:dyDescent="0.25">
      <c r="A21" s="12" t="str">
        <f t="shared" si="0"/>
        <v>45Ava StephensShilo</v>
      </c>
      <c r="B21" s="13">
        <v>45</v>
      </c>
      <c r="C21" s="14" t="s">
        <v>164</v>
      </c>
      <c r="D21" s="193" t="s">
        <v>165</v>
      </c>
      <c r="E21" s="19"/>
      <c r="F21" s="16"/>
      <c r="G21" s="19">
        <v>45</v>
      </c>
      <c r="H21" s="29"/>
      <c r="J21" s="194"/>
      <c r="K21" s="152">
        <v>1</v>
      </c>
      <c r="L21" s="18">
        <f t="shared" si="1"/>
        <v>7</v>
      </c>
      <c r="M21" s="59">
        <f t="shared" si="2"/>
        <v>7</v>
      </c>
    </row>
    <row r="22" spans="1:13" ht="14.4" x14ac:dyDescent="0.25">
      <c r="A22" s="12" t="str">
        <f t="shared" si="0"/>
        <v>45Emily HicksMax</v>
      </c>
      <c r="B22" s="13">
        <v>45</v>
      </c>
      <c r="C22" s="14" t="s">
        <v>369</v>
      </c>
      <c r="D22" s="15" t="s">
        <v>370</v>
      </c>
      <c r="E22" s="19"/>
      <c r="F22" s="16" t="s">
        <v>358</v>
      </c>
      <c r="G22" s="19">
        <v>45</v>
      </c>
      <c r="I22" s="29"/>
      <c r="J22" s="194"/>
      <c r="K22" s="17">
        <v>6</v>
      </c>
      <c r="L22" s="18">
        <f t="shared" si="1"/>
        <v>2</v>
      </c>
      <c r="M22" s="59">
        <f t="shared" si="2"/>
        <v>2</v>
      </c>
    </row>
    <row r="23" spans="1:13" ht="14.4" x14ac:dyDescent="0.25">
      <c r="A23" s="12" t="str">
        <f t="shared" si="0"/>
        <v>45Holly FergusonPixie</v>
      </c>
      <c r="B23" s="13">
        <v>45</v>
      </c>
      <c r="C23" s="14" t="s">
        <v>398</v>
      </c>
      <c r="D23" s="15" t="s">
        <v>371</v>
      </c>
      <c r="E23" s="19"/>
      <c r="F23" s="16" t="s">
        <v>358</v>
      </c>
      <c r="G23" s="19">
        <v>45</v>
      </c>
      <c r="H23" s="29"/>
      <c r="I23" s="29"/>
      <c r="J23" s="31"/>
      <c r="K23" s="152">
        <v>7</v>
      </c>
      <c r="L23" s="18">
        <v>0</v>
      </c>
      <c r="M23" s="59">
        <f t="shared" si="2"/>
        <v>0</v>
      </c>
    </row>
    <row r="24" spans="1:13" ht="14.4" x14ac:dyDescent="0.25">
      <c r="A24" s="12" t="str">
        <f t="shared" si="0"/>
        <v>45Mia StephensHolland Park Geneva</v>
      </c>
      <c r="B24" s="13">
        <v>45</v>
      </c>
      <c r="C24" s="14" t="s">
        <v>143</v>
      </c>
      <c r="D24" s="15" t="s">
        <v>144</v>
      </c>
      <c r="E24" s="19"/>
      <c r="F24" s="16"/>
      <c r="G24" s="19">
        <v>45</v>
      </c>
      <c r="H24" s="29"/>
      <c r="I24" s="29"/>
      <c r="J24" s="194"/>
      <c r="K24" s="17">
        <v>4</v>
      </c>
      <c r="L24" s="18">
        <f t="shared" si="1"/>
        <v>4</v>
      </c>
      <c r="M24" s="59">
        <f t="shared" si="2"/>
        <v>4</v>
      </c>
    </row>
    <row r="25" spans="1:13" ht="14.4" x14ac:dyDescent="0.25">
      <c r="A25" s="12" t="str">
        <f t="shared" si="0"/>
        <v/>
      </c>
      <c r="B25" s="13"/>
      <c r="C25" s="14" t="s">
        <v>19</v>
      </c>
      <c r="D25" s="15" t="s">
        <v>19</v>
      </c>
      <c r="E25" s="19"/>
      <c r="F25" s="16"/>
      <c r="G25" s="19"/>
      <c r="H25" s="29"/>
      <c r="I25" s="29"/>
      <c r="J25" s="194"/>
      <c r="K25" s="17"/>
      <c r="L25" s="18">
        <f t="shared" si="1"/>
        <v>0</v>
      </c>
      <c r="M25" s="59">
        <f t="shared" si="2"/>
        <v>0</v>
      </c>
    </row>
    <row r="26" spans="1:13" ht="14.4" x14ac:dyDescent="0.25">
      <c r="A26" s="12" t="str">
        <f t="shared" si="0"/>
        <v>45Stephanie DanielsGolozza</v>
      </c>
      <c r="B26" s="13">
        <v>45</v>
      </c>
      <c r="C26" s="14" t="s">
        <v>399</v>
      </c>
      <c r="D26" s="15" t="s">
        <v>372</v>
      </c>
      <c r="E26" s="19"/>
      <c r="F26" s="16" t="s">
        <v>373</v>
      </c>
      <c r="G26" s="19">
        <v>45</v>
      </c>
      <c r="H26" s="29"/>
      <c r="I26" s="29"/>
      <c r="J26" s="194"/>
      <c r="K26" s="17">
        <v>2</v>
      </c>
      <c r="L26" s="18">
        <f t="shared" si="1"/>
        <v>6</v>
      </c>
      <c r="M26" s="59">
        <f t="shared" ref="M26:M53" si="3">SUM(L26+$M$5)</f>
        <v>6</v>
      </c>
    </row>
    <row r="27" spans="1:13" ht="14.4" x14ac:dyDescent="0.25">
      <c r="A27" s="12" t="str">
        <f t="shared" si="0"/>
        <v>45Tanaya PustkuchenShezabutoo</v>
      </c>
      <c r="B27" s="13">
        <v>45</v>
      </c>
      <c r="C27" s="14" t="s">
        <v>374</v>
      </c>
      <c r="D27" s="15" t="s">
        <v>211</v>
      </c>
      <c r="E27" s="19"/>
      <c r="F27" s="16" t="s">
        <v>358</v>
      </c>
      <c r="G27" s="19">
        <v>45</v>
      </c>
      <c r="H27" s="29"/>
      <c r="I27" s="29"/>
      <c r="J27" s="194"/>
      <c r="K27" s="17" t="s">
        <v>361</v>
      </c>
      <c r="L27" s="18">
        <v>0</v>
      </c>
      <c r="M27" s="59">
        <f t="shared" si="3"/>
        <v>0</v>
      </c>
    </row>
    <row r="28" spans="1:13" ht="14.4" x14ac:dyDescent="0.25">
      <c r="A28" s="12" t="str">
        <f t="shared" si="0"/>
        <v>45Aine DooleyCraygee - Willow</v>
      </c>
      <c r="B28" s="13">
        <v>45</v>
      </c>
      <c r="C28" s="14" t="s">
        <v>375</v>
      </c>
      <c r="D28" s="15" t="s">
        <v>376</v>
      </c>
      <c r="E28" s="19"/>
      <c r="F28" s="16" t="s">
        <v>358</v>
      </c>
      <c r="G28" s="19">
        <v>45</v>
      </c>
      <c r="H28" s="29"/>
      <c r="I28" s="29"/>
      <c r="J28" s="194"/>
      <c r="K28" s="17">
        <v>1</v>
      </c>
      <c r="L28" s="18">
        <f t="shared" si="1"/>
        <v>7</v>
      </c>
      <c r="M28" s="59">
        <f t="shared" si="3"/>
        <v>7</v>
      </c>
    </row>
    <row r="29" spans="1:13" ht="14.4" x14ac:dyDescent="0.25">
      <c r="A29" s="12" t="str">
        <f t="shared" si="0"/>
        <v>45Ava MinshullPangari Rain Dance</v>
      </c>
      <c r="B29" s="13">
        <v>45</v>
      </c>
      <c r="C29" s="14" t="s">
        <v>400</v>
      </c>
      <c r="D29" s="15" t="s">
        <v>377</v>
      </c>
      <c r="E29" s="19"/>
      <c r="F29" s="16" t="s">
        <v>358</v>
      </c>
      <c r="G29" s="19">
        <v>45</v>
      </c>
      <c r="H29" s="29"/>
      <c r="I29" s="29"/>
      <c r="J29" s="194"/>
      <c r="K29" s="17">
        <v>4</v>
      </c>
      <c r="L29" s="18">
        <f t="shared" si="1"/>
        <v>4</v>
      </c>
      <c r="M29" s="59">
        <f t="shared" si="3"/>
        <v>4</v>
      </c>
    </row>
    <row r="30" spans="1:13" ht="14.4" x14ac:dyDescent="0.25">
      <c r="A30" s="12" t="str">
        <f t="shared" si="0"/>
        <v>45Charlize TylerCrumpet</v>
      </c>
      <c r="B30" s="13">
        <v>45</v>
      </c>
      <c r="C30" s="14" t="s">
        <v>198</v>
      </c>
      <c r="D30" s="15" t="s">
        <v>378</v>
      </c>
      <c r="E30" s="19"/>
      <c r="F30" s="16" t="s">
        <v>358</v>
      </c>
      <c r="G30" s="19">
        <v>45</v>
      </c>
      <c r="H30" s="29"/>
      <c r="I30" s="29"/>
      <c r="J30" s="194"/>
      <c r="K30" s="17">
        <v>3</v>
      </c>
      <c r="L30" s="18">
        <f t="shared" si="1"/>
        <v>5</v>
      </c>
      <c r="M30" s="59">
        <f t="shared" si="3"/>
        <v>5</v>
      </c>
    </row>
    <row r="31" spans="1:13" ht="14.4" x14ac:dyDescent="0.25">
      <c r="A31" s="12" t="str">
        <f t="shared" si="0"/>
        <v/>
      </c>
      <c r="B31" s="13"/>
      <c r="C31" s="14" t="s">
        <v>19</v>
      </c>
      <c r="D31" s="15" t="s">
        <v>19</v>
      </c>
      <c r="E31" s="19"/>
      <c r="F31" s="16"/>
      <c r="G31" s="19"/>
      <c r="H31" s="147"/>
      <c r="I31" s="29"/>
      <c r="J31" s="194"/>
      <c r="K31" s="17"/>
      <c r="L31" s="18">
        <f t="shared" si="1"/>
        <v>0</v>
      </c>
      <c r="M31" s="59">
        <f t="shared" si="3"/>
        <v>0</v>
      </c>
    </row>
    <row r="32" spans="1:13" ht="14.4" x14ac:dyDescent="0.25">
      <c r="A32" s="12" t="str">
        <f t="shared" si="0"/>
        <v>65Ava MinshullFlamingo Magic</v>
      </c>
      <c r="B32" s="13">
        <v>65</v>
      </c>
      <c r="C32" s="14" t="s">
        <v>400</v>
      </c>
      <c r="D32" s="15" t="s">
        <v>379</v>
      </c>
      <c r="E32" s="19"/>
      <c r="F32" s="16" t="s">
        <v>358</v>
      </c>
      <c r="G32" s="19">
        <v>65</v>
      </c>
      <c r="H32" s="147"/>
      <c r="I32" s="29"/>
      <c r="J32" s="194"/>
      <c r="K32" s="17">
        <v>2</v>
      </c>
      <c r="L32" s="18">
        <f t="shared" si="1"/>
        <v>6</v>
      </c>
      <c r="M32" s="59">
        <f t="shared" si="3"/>
        <v>6</v>
      </c>
    </row>
    <row r="33" spans="1:13" ht="14.4" x14ac:dyDescent="0.25">
      <c r="A33" s="12" t="str">
        <f t="shared" si="0"/>
        <v xml:space="preserve">65Kady Middlecoat Mallaine Motown </v>
      </c>
      <c r="B33" s="13">
        <v>65</v>
      </c>
      <c r="C33" s="14" t="s">
        <v>193</v>
      </c>
      <c r="D33" s="15" t="s">
        <v>194</v>
      </c>
      <c r="E33" s="19"/>
      <c r="F33" s="16" t="s">
        <v>195</v>
      </c>
      <c r="G33" s="19">
        <v>65</v>
      </c>
      <c r="H33" s="147"/>
      <c r="I33" s="29"/>
      <c r="J33" s="194"/>
      <c r="K33" s="17">
        <v>1</v>
      </c>
      <c r="L33" s="18">
        <f t="shared" si="1"/>
        <v>7</v>
      </c>
      <c r="M33" s="59">
        <f t="shared" si="3"/>
        <v>7</v>
      </c>
    </row>
    <row r="34" spans="1:13" ht="14.4" x14ac:dyDescent="0.25">
      <c r="A34" s="12" t="str">
        <f t="shared" si="0"/>
        <v>65Miley GossageChief</v>
      </c>
      <c r="B34" s="13">
        <v>65</v>
      </c>
      <c r="C34" s="14" t="s">
        <v>137</v>
      </c>
      <c r="D34" s="15" t="s">
        <v>138</v>
      </c>
      <c r="E34" s="19"/>
      <c r="F34" s="16" t="s">
        <v>358</v>
      </c>
      <c r="G34" s="19">
        <v>65</v>
      </c>
      <c r="H34" s="29"/>
      <c r="I34" s="29"/>
      <c r="J34" s="194"/>
      <c r="K34" s="152" t="s">
        <v>361</v>
      </c>
      <c r="L34" s="18">
        <v>0</v>
      </c>
      <c r="M34" s="59">
        <f t="shared" si="3"/>
        <v>0</v>
      </c>
    </row>
    <row r="35" spans="1:13" ht="14.4" x14ac:dyDescent="0.25">
      <c r="A35" s="12" t="str">
        <f t="shared" si="0"/>
        <v>65Lexi WilkinsonLady Lola</v>
      </c>
      <c r="B35" s="13">
        <v>65</v>
      </c>
      <c r="C35" s="182" t="s">
        <v>401</v>
      </c>
      <c r="D35" s="15" t="s">
        <v>381</v>
      </c>
      <c r="E35" s="19"/>
      <c r="F35" s="16" t="s">
        <v>136</v>
      </c>
      <c r="G35" s="19">
        <v>65</v>
      </c>
      <c r="H35" s="29"/>
      <c r="I35" s="29"/>
      <c r="J35" s="194"/>
      <c r="K35" s="17">
        <v>3</v>
      </c>
      <c r="L35" s="18">
        <f t="shared" si="1"/>
        <v>5</v>
      </c>
      <c r="M35" s="59">
        <f t="shared" si="3"/>
        <v>5</v>
      </c>
    </row>
    <row r="36" spans="1:13" ht="14.4" x14ac:dyDescent="0.25">
      <c r="A36" s="12" t="str">
        <f t="shared" si="0"/>
        <v/>
      </c>
      <c r="B36" s="13"/>
      <c r="C36" s="14" t="s">
        <v>19</v>
      </c>
      <c r="D36" s="15" t="s">
        <v>19</v>
      </c>
      <c r="E36" s="19"/>
      <c r="F36" s="16"/>
      <c r="G36" s="19"/>
      <c r="H36" s="29"/>
      <c r="I36" s="29"/>
      <c r="J36" s="194"/>
      <c r="K36" s="17"/>
      <c r="L36" s="18">
        <f t="shared" si="1"/>
        <v>0</v>
      </c>
      <c r="M36" s="59">
        <f t="shared" si="3"/>
        <v>0</v>
      </c>
    </row>
    <row r="37" spans="1:13" ht="14.4" x14ac:dyDescent="0.25">
      <c r="A37" s="12" t="str">
        <f t="shared" si="0"/>
        <v>65Shannon MeakinsKarma Park Esprit</v>
      </c>
      <c r="B37" s="13">
        <v>65</v>
      </c>
      <c r="C37" s="14" t="s">
        <v>202</v>
      </c>
      <c r="D37" s="15" t="s">
        <v>203</v>
      </c>
      <c r="E37" s="19"/>
      <c r="F37" s="16"/>
      <c r="G37" s="19">
        <v>65</v>
      </c>
      <c r="H37" s="29"/>
      <c r="I37" s="29"/>
      <c r="J37" s="194"/>
      <c r="K37" s="17">
        <v>1</v>
      </c>
      <c r="L37" s="18">
        <f t="shared" si="1"/>
        <v>7</v>
      </c>
      <c r="M37" s="59">
        <f t="shared" si="3"/>
        <v>7</v>
      </c>
    </row>
    <row r="38" spans="1:13" ht="14.4" x14ac:dyDescent="0.25">
      <c r="A38" s="12" t="str">
        <f t="shared" si="0"/>
        <v>65Abbey LaurenceHayden Rose Jewel</v>
      </c>
      <c r="B38" s="13">
        <v>65</v>
      </c>
      <c r="C38" s="14" t="s">
        <v>402</v>
      </c>
      <c r="D38" s="15" t="s">
        <v>382</v>
      </c>
      <c r="E38" s="19"/>
      <c r="F38" s="16"/>
      <c r="G38" s="19">
        <v>65</v>
      </c>
      <c r="H38" s="29"/>
      <c r="I38" s="29"/>
      <c r="J38" s="194"/>
      <c r="K38" s="17">
        <v>4</v>
      </c>
      <c r="L38" s="18">
        <f t="shared" si="1"/>
        <v>4</v>
      </c>
      <c r="M38" s="59">
        <f t="shared" si="3"/>
        <v>4</v>
      </c>
    </row>
    <row r="39" spans="1:13" ht="14.4" x14ac:dyDescent="0.25">
      <c r="A39" s="12" t="str">
        <f t="shared" si="0"/>
        <v>65Tahni WilliamsConquered Zone</v>
      </c>
      <c r="B39" s="13">
        <v>65</v>
      </c>
      <c r="C39" s="14" t="s">
        <v>383</v>
      </c>
      <c r="D39" s="15" t="s">
        <v>394</v>
      </c>
      <c r="E39" s="19"/>
      <c r="F39" s="16" t="s">
        <v>358</v>
      </c>
      <c r="G39" s="19">
        <v>65</v>
      </c>
      <c r="H39" s="29"/>
      <c r="I39" s="29"/>
      <c r="J39" s="194"/>
      <c r="K39" s="17">
        <v>3</v>
      </c>
      <c r="L39" s="18">
        <f t="shared" si="1"/>
        <v>5</v>
      </c>
      <c r="M39" s="59">
        <f t="shared" si="3"/>
        <v>5</v>
      </c>
    </row>
    <row r="40" spans="1:13" ht="14.4" x14ac:dyDescent="0.25">
      <c r="A40" s="12" t="str">
        <f t="shared" si="0"/>
        <v>65Sophie McdougallGood Intentions</v>
      </c>
      <c r="B40" s="13">
        <v>65</v>
      </c>
      <c r="C40" s="14" t="s">
        <v>403</v>
      </c>
      <c r="D40" s="15" t="s">
        <v>395</v>
      </c>
      <c r="E40" s="19"/>
      <c r="F40" s="16" t="s">
        <v>358</v>
      </c>
      <c r="G40" s="19">
        <v>65</v>
      </c>
      <c r="H40" s="29"/>
      <c r="I40" s="29"/>
      <c r="J40" s="194"/>
      <c r="K40" s="17">
        <v>2</v>
      </c>
      <c r="L40" s="18">
        <f t="shared" si="1"/>
        <v>6</v>
      </c>
      <c r="M40" s="59">
        <f t="shared" si="3"/>
        <v>6</v>
      </c>
    </row>
    <row r="41" spans="1:13" ht="14.4" x14ac:dyDescent="0.25">
      <c r="A41" s="12" t="str">
        <f t="shared" si="0"/>
        <v/>
      </c>
      <c r="B41" s="13"/>
      <c r="C41" s="14" t="s">
        <v>19</v>
      </c>
      <c r="D41" s="15" t="s">
        <v>19</v>
      </c>
      <c r="E41" s="19"/>
      <c r="F41" s="16"/>
      <c r="G41" s="19"/>
      <c r="H41" s="29"/>
      <c r="I41" s="29"/>
      <c r="J41" s="31"/>
      <c r="K41" s="17"/>
      <c r="L41" s="18">
        <f t="shared" si="1"/>
        <v>0</v>
      </c>
      <c r="M41" s="59">
        <f t="shared" si="3"/>
        <v>0</v>
      </c>
    </row>
    <row r="42" spans="1:13" ht="14.4" x14ac:dyDescent="0.25">
      <c r="A42" s="12" t="str">
        <f t="shared" si="0"/>
        <v>80Tahni WilliamsHolland Park Riviera</v>
      </c>
      <c r="B42" s="13">
        <v>80</v>
      </c>
      <c r="C42" s="14" t="s">
        <v>383</v>
      </c>
      <c r="D42" s="15" t="s">
        <v>384</v>
      </c>
      <c r="E42" s="19"/>
      <c r="F42" s="16" t="s">
        <v>358</v>
      </c>
      <c r="G42" s="19">
        <v>80</v>
      </c>
      <c r="H42" s="29"/>
      <c r="I42" s="29"/>
      <c r="J42" s="194"/>
      <c r="K42" s="17">
        <v>4</v>
      </c>
      <c r="L42" s="18">
        <f t="shared" si="1"/>
        <v>4</v>
      </c>
      <c r="M42" s="59">
        <f t="shared" si="3"/>
        <v>4</v>
      </c>
    </row>
    <row r="43" spans="1:13" ht="14.4" x14ac:dyDescent="0.25">
      <c r="A43" s="12" t="str">
        <f t="shared" si="0"/>
        <v>80Breanna BosmaBella</v>
      </c>
      <c r="B43" s="13">
        <v>80</v>
      </c>
      <c r="C43" s="14" t="s">
        <v>385</v>
      </c>
      <c r="D43" s="15" t="s">
        <v>386</v>
      </c>
      <c r="E43" s="19"/>
      <c r="F43" s="16" t="s">
        <v>358</v>
      </c>
      <c r="G43" s="19">
        <v>80</v>
      </c>
      <c r="H43" s="29"/>
      <c r="I43" s="29"/>
      <c r="J43" s="194"/>
      <c r="K43" s="17">
        <v>2</v>
      </c>
      <c r="L43" s="18">
        <v>0</v>
      </c>
      <c r="M43" s="59">
        <f t="shared" si="3"/>
        <v>0</v>
      </c>
    </row>
    <row r="44" spans="1:13" ht="14.4" x14ac:dyDescent="0.25">
      <c r="A44" s="12" t="str">
        <f t="shared" si="0"/>
        <v>80Breanna SheriffAce Of Hearts</v>
      </c>
      <c r="B44" s="13">
        <v>80</v>
      </c>
      <c r="C44" s="14" t="s">
        <v>387</v>
      </c>
      <c r="D44" s="15" t="s">
        <v>388</v>
      </c>
      <c r="E44" s="19"/>
      <c r="F44" s="16" t="s">
        <v>358</v>
      </c>
      <c r="G44" s="19">
        <v>80</v>
      </c>
      <c r="H44" s="29"/>
      <c r="I44" s="29"/>
      <c r="J44" s="194"/>
      <c r="K44" s="17">
        <v>5</v>
      </c>
      <c r="L44" s="18">
        <f t="shared" si="1"/>
        <v>3</v>
      </c>
      <c r="M44" s="59">
        <f t="shared" si="3"/>
        <v>3</v>
      </c>
    </row>
    <row r="45" spans="1:13" ht="14.4" x14ac:dyDescent="0.25">
      <c r="A45" s="12" t="str">
        <f t="shared" si="0"/>
        <v>80Tanaya PustkuchenSecret Mojito</v>
      </c>
      <c r="B45" s="13">
        <v>80</v>
      </c>
      <c r="C45" s="14" t="s">
        <v>374</v>
      </c>
      <c r="D45" s="15" t="s">
        <v>396</v>
      </c>
      <c r="E45" s="19"/>
      <c r="F45" s="16" t="s">
        <v>358</v>
      </c>
      <c r="G45" s="19">
        <v>80</v>
      </c>
      <c r="H45" s="29"/>
      <c r="I45" s="29"/>
      <c r="J45" s="194"/>
      <c r="K45" s="17">
        <v>3</v>
      </c>
      <c r="L45" s="18">
        <f t="shared" si="1"/>
        <v>5</v>
      </c>
      <c r="M45" s="59">
        <f t="shared" si="3"/>
        <v>5</v>
      </c>
    </row>
    <row r="46" spans="1:13" ht="14.4" x14ac:dyDescent="0.25">
      <c r="A46" s="12" t="str">
        <f t="shared" si="0"/>
        <v>80Zoe DayEkolee Crystal Fire</v>
      </c>
      <c r="B46" s="13">
        <v>80</v>
      </c>
      <c r="C46" s="182" t="s">
        <v>217</v>
      </c>
      <c r="D46" s="15" t="s">
        <v>218</v>
      </c>
      <c r="E46" s="19"/>
      <c r="F46" s="16" t="s">
        <v>136</v>
      </c>
      <c r="G46" s="19">
        <v>80</v>
      </c>
      <c r="H46" s="29"/>
      <c r="I46" s="29"/>
      <c r="J46" s="194"/>
      <c r="K46" s="17">
        <v>1</v>
      </c>
      <c r="L46" s="18">
        <f t="shared" si="1"/>
        <v>7</v>
      </c>
      <c r="M46" s="59">
        <f t="shared" si="3"/>
        <v>7</v>
      </c>
    </row>
    <row r="47" spans="1:13" ht="14.4" x14ac:dyDescent="0.25">
      <c r="A47" s="12" t="str">
        <f t="shared" si="0"/>
        <v/>
      </c>
      <c r="B47" s="13"/>
      <c r="C47" s="14" t="s">
        <v>19</v>
      </c>
      <c r="D47" s="15" t="s">
        <v>19</v>
      </c>
      <c r="E47" s="19"/>
      <c r="F47" s="16"/>
      <c r="G47" s="19"/>
      <c r="H47" s="29"/>
      <c r="I47" s="29"/>
      <c r="J47" s="194"/>
      <c r="K47" s="17"/>
      <c r="L47" s="18">
        <f t="shared" si="1"/>
        <v>0</v>
      </c>
      <c r="M47" s="59">
        <f t="shared" si="3"/>
        <v>0</v>
      </c>
    </row>
    <row r="48" spans="1:13" ht="14.4" x14ac:dyDescent="0.25">
      <c r="A48" s="12" t="str">
        <f t="shared" si="0"/>
        <v>80Grace JohnsonSolar Medal</v>
      </c>
      <c r="B48" s="13">
        <v>80</v>
      </c>
      <c r="C48" s="14" t="s">
        <v>389</v>
      </c>
      <c r="D48" s="15" t="s">
        <v>238</v>
      </c>
      <c r="E48" s="19"/>
      <c r="F48" s="16" t="s">
        <v>358</v>
      </c>
      <c r="G48" s="19">
        <v>80</v>
      </c>
      <c r="H48" s="29"/>
      <c r="I48" s="29"/>
      <c r="J48" s="194"/>
      <c r="K48" s="17">
        <v>1</v>
      </c>
      <c r="L48" s="18">
        <f t="shared" si="1"/>
        <v>7</v>
      </c>
      <c r="M48" s="59">
        <f t="shared" si="3"/>
        <v>7</v>
      </c>
    </row>
    <row r="49" spans="1:13" ht="14.4" x14ac:dyDescent="0.25">
      <c r="A49" s="12" t="str">
        <f t="shared" si="0"/>
        <v>80Charlee HarperGoldmine Sax</v>
      </c>
      <c r="B49" s="13">
        <v>80</v>
      </c>
      <c r="C49" s="182" t="s">
        <v>404</v>
      </c>
      <c r="D49" s="15" t="s">
        <v>390</v>
      </c>
      <c r="E49" s="19"/>
      <c r="F49" s="16" t="s">
        <v>358</v>
      </c>
      <c r="G49" s="19">
        <v>80</v>
      </c>
      <c r="H49" s="29"/>
      <c r="I49" s="29"/>
      <c r="J49" s="194"/>
      <c r="K49" s="17">
        <v>2</v>
      </c>
      <c r="L49" s="18">
        <f t="shared" si="1"/>
        <v>6</v>
      </c>
      <c r="M49" s="59">
        <f t="shared" si="3"/>
        <v>6</v>
      </c>
    </row>
    <row r="50" spans="1:13" ht="14.4" x14ac:dyDescent="0.25">
      <c r="A50" s="12" t="str">
        <f t="shared" si="0"/>
        <v>80Ryan FrantomNewhope Sparks Fly</v>
      </c>
      <c r="B50" s="13">
        <v>80</v>
      </c>
      <c r="C50" s="182" t="s">
        <v>234</v>
      </c>
      <c r="D50" s="15" t="s">
        <v>235</v>
      </c>
      <c r="E50" s="19"/>
      <c r="F50" s="16"/>
      <c r="G50" s="19">
        <v>80</v>
      </c>
      <c r="H50" s="29"/>
      <c r="I50" s="29"/>
      <c r="J50" s="194"/>
      <c r="K50" s="17">
        <v>3</v>
      </c>
      <c r="L50" s="18">
        <f t="shared" si="1"/>
        <v>5</v>
      </c>
      <c r="M50" s="59">
        <f t="shared" si="3"/>
        <v>5</v>
      </c>
    </row>
    <row r="51" spans="1:13" ht="14.4" x14ac:dyDescent="0.25">
      <c r="A51" s="12" t="str">
        <f t="shared" si="0"/>
        <v/>
      </c>
      <c r="B51" s="13"/>
      <c r="C51" s="14"/>
      <c r="D51" s="15"/>
      <c r="E51" s="19"/>
      <c r="F51" s="16"/>
      <c r="G51" s="19"/>
      <c r="H51" s="29"/>
      <c r="I51" s="29"/>
      <c r="J51" s="31"/>
      <c r="K51" s="17"/>
      <c r="L51" s="18">
        <f t="shared" si="1"/>
        <v>0</v>
      </c>
      <c r="M51" s="59">
        <f t="shared" si="3"/>
        <v>0</v>
      </c>
    </row>
    <row r="52" spans="1:13" ht="14.4" x14ac:dyDescent="0.25">
      <c r="A52" s="12" t="str">
        <f t="shared" si="0"/>
        <v/>
      </c>
      <c r="B52" s="13"/>
      <c r="C52" s="14"/>
      <c r="D52" s="15"/>
      <c r="E52" s="19"/>
      <c r="F52" s="16"/>
      <c r="G52" s="19"/>
      <c r="H52" s="29"/>
      <c r="I52" s="29"/>
      <c r="J52" s="31"/>
      <c r="K52" s="17"/>
      <c r="L52" s="18">
        <f t="shared" si="1"/>
        <v>0</v>
      </c>
      <c r="M52" s="59">
        <f t="shared" si="3"/>
        <v>0</v>
      </c>
    </row>
    <row r="53" spans="1:13" ht="15" thickBot="1" x14ac:dyDescent="0.3">
      <c r="A53" s="12" t="str">
        <f t="shared" si="0"/>
        <v/>
      </c>
      <c r="B53" s="13"/>
      <c r="C53" s="14"/>
      <c r="D53" s="15"/>
      <c r="E53" s="19"/>
      <c r="F53" s="16"/>
      <c r="G53" s="23"/>
      <c r="H53" s="30"/>
      <c r="I53" s="30"/>
      <c r="J53" s="196"/>
      <c r="K53" s="17"/>
      <c r="L53" s="18">
        <f t="shared" si="1"/>
        <v>0</v>
      </c>
      <c r="M53" s="59">
        <f t="shared" si="3"/>
        <v>0</v>
      </c>
    </row>
  </sheetData>
  <autoFilter ref="A3:M53" xr:uid="{5C8A5387-93E9-496E-A7B8-2D4E06A8DDAE}">
    <filterColumn colId="6" showButton="0"/>
    <filterColumn colId="7" showButton="0"/>
    <filterColumn colId="8" showButton="0"/>
    <sortState xmlns:xlrd2="http://schemas.microsoft.com/office/spreadsheetml/2017/richdata2" ref="A8:M53">
      <sortCondition ref="C3:C53"/>
    </sortState>
  </autoFilter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22" priority="329"/>
  </conditionalFormatting>
  <conditionalFormatting sqref="D1:D1048576">
    <cfRule type="duplicateValues" dxfId="21" priority="327"/>
    <cfRule type="duplicateValues" dxfId="20" priority="328"/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37022-F0CB-45A7-B9D7-6FFA131DA932}">
  <sheetPr>
    <tabColor rgb="FFFFFF00"/>
  </sheetPr>
  <dimension ref="A1:M208"/>
  <sheetViews>
    <sheetView zoomScaleNormal="100" workbookViewId="0">
      <selection activeCell="D43" sqref="D43"/>
    </sheetView>
  </sheetViews>
  <sheetFormatPr defaultColWidth="9.109375" defaultRowHeight="13.2" x14ac:dyDescent="0.25"/>
  <cols>
    <col min="1" max="1" width="54.33203125" style="153" bestFit="1" customWidth="1"/>
    <col min="2" max="2" width="6.6640625" style="153" customWidth="1"/>
    <col min="3" max="3" width="23.5546875" style="153" bestFit="1" customWidth="1"/>
    <col min="4" max="4" width="29.109375" style="153" bestFit="1" customWidth="1"/>
    <col min="5" max="5" width="6.6640625" style="153" bestFit="1" customWidth="1"/>
    <col min="6" max="6" width="13.109375" style="153" bestFit="1" customWidth="1"/>
    <col min="7" max="9" width="6.5546875" style="153" bestFit="1" customWidth="1"/>
    <col min="10" max="10" width="12.44140625" style="153" bestFit="1" customWidth="1"/>
    <col min="11" max="11" width="12.88671875" style="153" bestFit="1" customWidth="1"/>
    <col min="12" max="12" width="17" style="153" bestFit="1" customWidth="1"/>
    <col min="13" max="13" width="35.88671875" style="153" bestFit="1" customWidth="1"/>
    <col min="14" max="16384" width="9.109375" style="153"/>
  </cols>
  <sheetData>
    <row r="1" spans="1:13" s="180" customFormat="1" ht="22.5" customHeight="1" thickBot="1" x14ac:dyDescent="0.3">
      <c r="A1" s="179">
        <f>SUM(A2-1)</f>
        <v>30</v>
      </c>
      <c r="B1" s="436" t="s">
        <v>74</v>
      </c>
      <c r="C1" s="437"/>
      <c r="D1" s="7" t="s">
        <v>11</v>
      </c>
      <c r="E1" s="436" t="s">
        <v>195</v>
      </c>
      <c r="F1" s="438"/>
      <c r="G1" s="438"/>
      <c r="H1" s="438"/>
      <c r="I1" s="438"/>
      <c r="J1" s="8" t="s">
        <v>12</v>
      </c>
      <c r="K1" s="439">
        <v>45466</v>
      </c>
      <c r="L1" s="440"/>
      <c r="M1" s="8" t="s">
        <v>22</v>
      </c>
    </row>
    <row r="2" spans="1:13" s="180" customFormat="1" ht="22.5" customHeight="1" thickBot="1" x14ac:dyDescent="0.3">
      <c r="A2" s="181">
        <f>COUNTA(_xlfn.UNIQUE(C6:C176))</f>
        <v>31</v>
      </c>
      <c r="B2" s="441" t="s">
        <v>23</v>
      </c>
      <c r="C2" s="442"/>
      <c r="D2" s="442"/>
      <c r="E2" s="442"/>
      <c r="F2" s="442"/>
      <c r="G2" s="442"/>
      <c r="H2" s="442"/>
      <c r="I2" s="442"/>
      <c r="J2" s="442"/>
      <c r="K2" s="442"/>
      <c r="L2" s="443"/>
      <c r="M2" s="10" t="s">
        <v>24</v>
      </c>
    </row>
    <row r="3" spans="1:13" s="180" customFormat="1" ht="14.4" thickBot="1" x14ac:dyDescent="0.3">
      <c r="A3" s="418" t="s">
        <v>25</v>
      </c>
      <c r="B3" s="421" t="s">
        <v>13</v>
      </c>
      <c r="C3" s="424" t="s">
        <v>14</v>
      </c>
      <c r="D3" s="427" t="s">
        <v>15</v>
      </c>
      <c r="E3" s="430" t="s">
        <v>26</v>
      </c>
      <c r="F3" s="427" t="s">
        <v>18</v>
      </c>
      <c r="G3" s="436" t="s">
        <v>73</v>
      </c>
      <c r="H3" s="438"/>
      <c r="I3" s="438"/>
      <c r="J3" s="437"/>
      <c r="K3" s="445" t="s">
        <v>10</v>
      </c>
      <c r="L3" s="448" t="s">
        <v>16</v>
      </c>
      <c r="M3" s="57" t="s">
        <v>27</v>
      </c>
    </row>
    <row r="4" spans="1:13" s="180" customFormat="1" ht="14.4" thickBot="1" x14ac:dyDescent="0.3">
      <c r="A4" s="419"/>
      <c r="B4" s="422"/>
      <c r="C4" s="425"/>
      <c r="D4" s="428"/>
      <c r="E4" s="431"/>
      <c r="F4" s="444"/>
      <c r="G4" s="451" t="s">
        <v>75</v>
      </c>
      <c r="H4" s="434">
        <v>65</v>
      </c>
      <c r="I4" s="434">
        <v>80</v>
      </c>
      <c r="J4" s="427" t="s">
        <v>76</v>
      </c>
      <c r="K4" s="446"/>
      <c r="L4" s="449"/>
      <c r="M4" s="11">
        <v>1</v>
      </c>
    </row>
    <row r="5" spans="1:13" s="180" customFormat="1" ht="14.4" thickBot="1" x14ac:dyDescent="0.3">
      <c r="A5" s="420"/>
      <c r="B5" s="423"/>
      <c r="C5" s="426"/>
      <c r="D5" s="429"/>
      <c r="E5" s="432" t="s">
        <v>17</v>
      </c>
      <c r="F5" s="433"/>
      <c r="G5" s="452"/>
      <c r="H5" s="435"/>
      <c r="I5" s="435"/>
      <c r="J5" s="429"/>
      <c r="K5" s="447"/>
      <c r="L5" s="450"/>
      <c r="M5" s="58">
        <f>IF(M4=1,0,IF(M4=2,1,IF(M4=3,2,0)))</f>
        <v>0</v>
      </c>
    </row>
    <row r="6" spans="1:13" ht="13.8" x14ac:dyDescent="0.25">
      <c r="A6" s="178" t="str">
        <f t="shared" ref="A6:A69" si="0">CONCATENATE(B6,C6,D6)</f>
        <v>65Angela TomeoPixie</v>
      </c>
      <c r="B6" s="154">
        <v>65</v>
      </c>
      <c r="C6" s="182" t="s">
        <v>430</v>
      </c>
      <c r="D6" s="170" t="s">
        <v>371</v>
      </c>
      <c r="E6" s="183"/>
      <c r="F6" s="184"/>
      <c r="G6" s="183"/>
      <c r="H6" s="170">
        <v>8</v>
      </c>
      <c r="I6" s="185"/>
      <c r="J6" s="186"/>
      <c r="K6" s="154">
        <v>2</v>
      </c>
      <c r="L6" s="187">
        <f t="shared" ref="L6:L69" si="1">IF(K6=1,7,IF(K6=2,6,IF(K6=3,5,IF(K6=4,4,IF(K6=5,3,IF(K6=6,2,IF(K6&gt;=6,1,0)))))))</f>
        <v>6</v>
      </c>
      <c r="M6" s="188">
        <f t="shared" ref="M6:M69" si="2">SUM(L6+$M$5)</f>
        <v>6</v>
      </c>
    </row>
    <row r="7" spans="1:13" ht="13.8" x14ac:dyDescent="0.25">
      <c r="A7" s="178" t="str">
        <f t="shared" si="0"/>
        <v>45Seren EspositoBeelo Bi Golden Girl</v>
      </c>
      <c r="B7" s="154">
        <v>45</v>
      </c>
      <c r="C7" s="182" t="s">
        <v>260</v>
      </c>
      <c r="D7" s="170" t="s">
        <v>261</v>
      </c>
      <c r="E7" s="183"/>
      <c r="F7" s="184"/>
      <c r="G7" s="183">
        <v>0</v>
      </c>
      <c r="H7" s="170"/>
      <c r="I7" s="185"/>
      <c r="J7" s="186"/>
      <c r="K7" s="154">
        <v>1</v>
      </c>
      <c r="L7" s="177">
        <f t="shared" si="1"/>
        <v>7</v>
      </c>
      <c r="M7" s="189">
        <f t="shared" si="2"/>
        <v>7</v>
      </c>
    </row>
    <row r="8" spans="1:13" ht="13.8" x14ac:dyDescent="0.25">
      <c r="A8" s="178" t="str">
        <f t="shared" si="0"/>
        <v>45Annabel CruikshankAiranwen</v>
      </c>
      <c r="B8" s="154">
        <v>45</v>
      </c>
      <c r="C8" s="182" t="s">
        <v>432</v>
      </c>
      <c r="D8" s="170" t="s">
        <v>433</v>
      </c>
      <c r="E8" s="183"/>
      <c r="F8" s="184"/>
      <c r="G8" s="183" t="s">
        <v>361</v>
      </c>
      <c r="H8" s="170"/>
      <c r="I8" s="185"/>
      <c r="J8" s="186"/>
      <c r="K8" s="154" t="s">
        <v>361</v>
      </c>
      <c r="L8" s="177">
        <v>0</v>
      </c>
      <c r="M8" s="189">
        <f t="shared" si="2"/>
        <v>0</v>
      </c>
    </row>
    <row r="9" spans="1:13" ht="13.8" x14ac:dyDescent="0.25">
      <c r="A9" s="178" t="str">
        <f t="shared" si="0"/>
        <v>45Stephanie DanielsLenny</v>
      </c>
      <c r="B9" s="154">
        <v>45</v>
      </c>
      <c r="C9" s="182" t="s">
        <v>399</v>
      </c>
      <c r="D9" s="170" t="s">
        <v>434</v>
      </c>
      <c r="E9" s="183"/>
      <c r="F9" s="184"/>
      <c r="G9" s="183">
        <v>0</v>
      </c>
      <c r="H9" s="170"/>
      <c r="I9" s="185"/>
      <c r="J9" s="186"/>
      <c r="K9" s="154">
        <v>2</v>
      </c>
      <c r="L9" s="177">
        <f t="shared" si="1"/>
        <v>6</v>
      </c>
      <c r="M9" s="189">
        <f t="shared" si="2"/>
        <v>6</v>
      </c>
    </row>
    <row r="10" spans="1:13" ht="13.8" x14ac:dyDescent="0.25">
      <c r="A10" s="178" t="str">
        <f t="shared" si="0"/>
        <v>45Chanelle BarrettFlame</v>
      </c>
      <c r="B10" s="154">
        <v>45</v>
      </c>
      <c r="C10" s="182" t="s">
        <v>435</v>
      </c>
      <c r="D10" s="170" t="s">
        <v>436</v>
      </c>
      <c r="E10" s="183"/>
      <c r="F10" s="184"/>
      <c r="G10" s="183">
        <v>53.2</v>
      </c>
      <c r="H10" s="170"/>
      <c r="I10" s="185"/>
      <c r="J10" s="186"/>
      <c r="K10" s="154">
        <v>8</v>
      </c>
      <c r="L10" s="177">
        <f t="shared" si="1"/>
        <v>1</v>
      </c>
      <c r="M10" s="189">
        <f t="shared" si="2"/>
        <v>1</v>
      </c>
    </row>
    <row r="11" spans="1:13" ht="13.8" x14ac:dyDescent="0.25">
      <c r="A11" s="178" t="str">
        <f t="shared" si="0"/>
        <v>45Kady MiddlecoatMallaine Motown</v>
      </c>
      <c r="B11" s="154">
        <v>45</v>
      </c>
      <c r="C11" s="182" t="s">
        <v>380</v>
      </c>
      <c r="D11" s="170" t="s">
        <v>417</v>
      </c>
      <c r="E11" s="183"/>
      <c r="F11" s="184"/>
      <c r="G11" s="183">
        <v>0.4</v>
      </c>
      <c r="H11" s="170"/>
      <c r="I11" s="185"/>
      <c r="J11" s="186"/>
      <c r="K11" s="154">
        <v>3</v>
      </c>
      <c r="L11" s="177">
        <f t="shared" si="1"/>
        <v>5</v>
      </c>
      <c r="M11" s="189">
        <f t="shared" si="2"/>
        <v>5</v>
      </c>
    </row>
    <row r="12" spans="1:13" ht="13.8" x14ac:dyDescent="0.25">
      <c r="A12" s="178" t="str">
        <f t="shared" si="0"/>
        <v>45Myla ChapmanStorm Trooper</v>
      </c>
      <c r="B12" s="154">
        <v>45</v>
      </c>
      <c r="C12" s="182" t="s">
        <v>437</v>
      </c>
      <c r="D12" s="170" t="s">
        <v>438</v>
      </c>
      <c r="E12" s="183"/>
      <c r="F12" s="184"/>
      <c r="G12" s="183">
        <v>50.4</v>
      </c>
      <c r="H12" s="170"/>
      <c r="I12" s="185"/>
      <c r="J12" s="186"/>
      <c r="K12" s="154">
        <v>7</v>
      </c>
      <c r="L12" s="177">
        <f t="shared" si="1"/>
        <v>1</v>
      </c>
      <c r="M12" s="189">
        <f t="shared" si="2"/>
        <v>1</v>
      </c>
    </row>
    <row r="13" spans="1:13" ht="13.8" x14ac:dyDescent="0.25">
      <c r="A13" s="178" t="str">
        <f t="shared" si="0"/>
        <v>45Abagail HillClassy But Sassy</v>
      </c>
      <c r="B13" s="154">
        <v>45</v>
      </c>
      <c r="C13" s="182" t="s">
        <v>439</v>
      </c>
      <c r="D13" s="170" t="s">
        <v>461</v>
      </c>
      <c r="E13" s="183"/>
      <c r="F13" s="184"/>
      <c r="G13" s="183">
        <v>28.4</v>
      </c>
      <c r="H13" s="170"/>
      <c r="I13" s="185"/>
      <c r="J13" s="186"/>
      <c r="K13" s="154">
        <v>5</v>
      </c>
      <c r="L13" s="177">
        <f t="shared" si="1"/>
        <v>3</v>
      </c>
      <c r="M13" s="189">
        <f t="shared" si="2"/>
        <v>3</v>
      </c>
    </row>
    <row r="14" spans="1:13" ht="13.8" x14ac:dyDescent="0.25">
      <c r="A14" s="178" t="str">
        <f t="shared" si="0"/>
        <v>45Emily HicksMax</v>
      </c>
      <c r="B14" s="154">
        <v>45</v>
      </c>
      <c r="C14" s="182" t="s">
        <v>369</v>
      </c>
      <c r="D14" s="170" t="s">
        <v>370</v>
      </c>
      <c r="E14" s="183"/>
      <c r="F14" s="184"/>
      <c r="G14" s="183">
        <v>38</v>
      </c>
      <c r="H14" s="170"/>
      <c r="I14" s="185"/>
      <c r="J14" s="186"/>
      <c r="K14" s="154">
        <v>6</v>
      </c>
      <c r="L14" s="177">
        <f t="shared" si="1"/>
        <v>2</v>
      </c>
      <c r="M14" s="189">
        <f t="shared" si="2"/>
        <v>2</v>
      </c>
    </row>
    <row r="15" spans="1:13" ht="13.8" x14ac:dyDescent="0.25">
      <c r="A15" s="178" t="str">
        <f t="shared" si="0"/>
        <v>45Seren EpositoJasper</v>
      </c>
      <c r="B15" s="154">
        <v>45</v>
      </c>
      <c r="C15" s="182" t="s">
        <v>431</v>
      </c>
      <c r="D15" s="170" t="s">
        <v>440</v>
      </c>
      <c r="E15" s="183"/>
      <c r="F15" s="184"/>
      <c r="G15" s="183">
        <v>11.6</v>
      </c>
      <c r="H15" s="170"/>
      <c r="I15" s="185"/>
      <c r="J15" s="186"/>
      <c r="K15" s="154">
        <v>4</v>
      </c>
      <c r="L15" s="177">
        <f t="shared" si="1"/>
        <v>4</v>
      </c>
      <c r="M15" s="189">
        <f t="shared" si="2"/>
        <v>4</v>
      </c>
    </row>
    <row r="16" spans="1:13" ht="13.8" x14ac:dyDescent="0.25">
      <c r="A16" s="178" t="str">
        <f t="shared" si="0"/>
        <v>65India CurtinBrayside Blackjack</v>
      </c>
      <c r="B16" s="154">
        <v>65</v>
      </c>
      <c r="C16" s="182" t="s">
        <v>441</v>
      </c>
      <c r="D16" s="170" t="s">
        <v>442</v>
      </c>
      <c r="E16" s="183"/>
      <c r="F16" s="184"/>
      <c r="G16" s="183"/>
      <c r="H16" s="170">
        <v>19.2</v>
      </c>
      <c r="I16" s="185"/>
      <c r="J16" s="186"/>
      <c r="K16" s="154">
        <v>3</v>
      </c>
      <c r="L16" s="177">
        <f t="shared" si="1"/>
        <v>5</v>
      </c>
      <c r="M16" s="189">
        <f t="shared" si="2"/>
        <v>5</v>
      </c>
    </row>
    <row r="17" spans="1:13" ht="13.8" x14ac:dyDescent="0.25">
      <c r="A17" s="178" t="str">
        <f t="shared" si="0"/>
        <v>65Zoe DayEkolee Crystal Fire</v>
      </c>
      <c r="B17" s="154">
        <v>65</v>
      </c>
      <c r="C17" s="182" t="s">
        <v>217</v>
      </c>
      <c r="D17" s="170" t="s">
        <v>218</v>
      </c>
      <c r="E17" s="183"/>
      <c r="F17" s="184"/>
      <c r="G17" s="183"/>
      <c r="H17" s="170">
        <v>72.400000000000006</v>
      </c>
      <c r="I17" s="185"/>
      <c r="J17" s="186"/>
      <c r="K17" s="154">
        <v>8</v>
      </c>
      <c r="L17" s="177">
        <f t="shared" si="1"/>
        <v>1</v>
      </c>
      <c r="M17" s="189">
        <f t="shared" si="2"/>
        <v>1</v>
      </c>
    </row>
    <row r="18" spans="1:13" ht="13.8" x14ac:dyDescent="0.25">
      <c r="A18" s="178" t="str">
        <f t="shared" si="0"/>
        <v>65Brianna SherriffAce Of Hearts</v>
      </c>
      <c r="B18" s="154">
        <v>65</v>
      </c>
      <c r="C18" s="182" t="s">
        <v>443</v>
      </c>
      <c r="D18" s="170" t="s">
        <v>388</v>
      </c>
      <c r="E18" s="183"/>
      <c r="F18" s="184"/>
      <c r="G18" s="183"/>
      <c r="H18" s="170">
        <v>20</v>
      </c>
      <c r="I18" s="185"/>
      <c r="J18" s="186"/>
      <c r="K18" s="154">
        <v>4</v>
      </c>
      <c r="L18" s="177">
        <f t="shared" si="1"/>
        <v>4</v>
      </c>
      <c r="M18" s="189">
        <f t="shared" si="2"/>
        <v>4</v>
      </c>
    </row>
    <row r="19" spans="1:13" ht="13.8" x14ac:dyDescent="0.25">
      <c r="A19" s="178" t="str">
        <f t="shared" si="0"/>
        <v>65Zara OfficerG D Bonnie Brae</v>
      </c>
      <c r="B19" s="154">
        <v>65</v>
      </c>
      <c r="C19" s="182" t="s">
        <v>310</v>
      </c>
      <c r="D19" s="170" t="s">
        <v>444</v>
      </c>
      <c r="E19" s="183"/>
      <c r="F19" s="184"/>
      <c r="G19" s="183"/>
      <c r="H19" s="170">
        <v>0</v>
      </c>
      <c r="I19" s="185"/>
      <c r="J19" s="186"/>
      <c r="K19" s="154">
        <v>1</v>
      </c>
      <c r="L19" s="177">
        <f t="shared" si="1"/>
        <v>7</v>
      </c>
      <c r="M19" s="189">
        <f t="shared" si="2"/>
        <v>7</v>
      </c>
    </row>
    <row r="20" spans="1:13" ht="13.8" x14ac:dyDescent="0.25">
      <c r="A20" s="178" t="str">
        <f t="shared" si="0"/>
        <v>65Verity BallOtessa</v>
      </c>
      <c r="B20" s="154">
        <v>65</v>
      </c>
      <c r="C20" s="182" t="s">
        <v>445</v>
      </c>
      <c r="D20" s="170" t="s">
        <v>446</v>
      </c>
      <c r="E20" s="183"/>
      <c r="F20" s="184"/>
      <c r="G20" s="183"/>
      <c r="H20" s="170">
        <v>68.8</v>
      </c>
      <c r="I20" s="185"/>
      <c r="J20" s="186"/>
      <c r="K20" s="154">
        <v>7</v>
      </c>
      <c r="L20" s="177">
        <f t="shared" si="1"/>
        <v>1</v>
      </c>
      <c r="M20" s="189">
        <f t="shared" si="2"/>
        <v>1</v>
      </c>
    </row>
    <row r="21" spans="1:13" ht="13.8" x14ac:dyDescent="0.25">
      <c r="A21" s="178" t="str">
        <f t="shared" si="0"/>
        <v>65Chanelle BarrettFlame</v>
      </c>
      <c r="B21" s="154">
        <v>65</v>
      </c>
      <c r="C21" s="182" t="s">
        <v>435</v>
      </c>
      <c r="D21" s="170" t="s">
        <v>436</v>
      </c>
      <c r="E21" s="183"/>
      <c r="F21" s="184"/>
      <c r="G21" s="183"/>
      <c r="H21" s="170">
        <v>51.2</v>
      </c>
      <c r="I21" s="185"/>
      <c r="J21" s="186"/>
      <c r="K21" s="154">
        <v>6</v>
      </c>
      <c r="L21" s="177">
        <f t="shared" si="1"/>
        <v>2</v>
      </c>
      <c r="M21" s="189">
        <f t="shared" si="2"/>
        <v>2</v>
      </c>
    </row>
    <row r="22" spans="1:13" ht="13.8" x14ac:dyDescent="0.25">
      <c r="A22" s="178" t="str">
        <f t="shared" si="0"/>
        <v>65Kady MiddlecoatMallaine Motown</v>
      </c>
      <c r="B22" s="154">
        <v>65</v>
      </c>
      <c r="C22" s="182" t="s">
        <v>380</v>
      </c>
      <c r="D22" s="170" t="s">
        <v>417</v>
      </c>
      <c r="E22" s="183"/>
      <c r="F22" s="184"/>
      <c r="G22" s="183"/>
      <c r="H22" s="170">
        <v>0</v>
      </c>
      <c r="I22" s="185"/>
      <c r="J22" s="186"/>
      <c r="K22" s="154">
        <v>2</v>
      </c>
      <c r="L22" s="177">
        <f t="shared" si="1"/>
        <v>6</v>
      </c>
      <c r="M22" s="189">
        <f t="shared" si="2"/>
        <v>6</v>
      </c>
    </row>
    <row r="23" spans="1:13" ht="13.8" x14ac:dyDescent="0.25">
      <c r="A23" s="178" t="str">
        <f t="shared" si="0"/>
        <v>65Myla ChapmanStorm Trooper</v>
      </c>
      <c r="B23" s="154">
        <v>65</v>
      </c>
      <c r="C23" s="182" t="s">
        <v>437</v>
      </c>
      <c r="D23" s="170" t="s">
        <v>438</v>
      </c>
      <c r="E23" s="183"/>
      <c r="F23" s="184"/>
      <c r="G23" s="183"/>
      <c r="H23" s="170">
        <v>30.8</v>
      </c>
      <c r="I23" s="185"/>
      <c r="J23" s="186"/>
      <c r="K23" s="154">
        <v>5</v>
      </c>
      <c r="L23" s="177">
        <f t="shared" si="1"/>
        <v>3</v>
      </c>
      <c r="M23" s="189">
        <f t="shared" si="2"/>
        <v>3</v>
      </c>
    </row>
    <row r="24" spans="1:13" ht="13.8" x14ac:dyDescent="0.25">
      <c r="A24" s="178" t="str">
        <f t="shared" si="0"/>
        <v>65Annabel GibbonsJoshua Brook Merlin</v>
      </c>
      <c r="B24" s="154">
        <v>65</v>
      </c>
      <c r="C24" s="182" t="s">
        <v>447</v>
      </c>
      <c r="D24" s="170" t="s">
        <v>448</v>
      </c>
      <c r="E24" s="183"/>
      <c r="F24" s="184"/>
      <c r="G24" s="183"/>
      <c r="H24" s="170">
        <v>14.8</v>
      </c>
      <c r="I24" s="185"/>
      <c r="J24" s="186"/>
      <c r="K24" s="154">
        <v>2</v>
      </c>
      <c r="L24" s="177">
        <f t="shared" si="1"/>
        <v>6</v>
      </c>
      <c r="M24" s="189">
        <f t="shared" si="2"/>
        <v>6</v>
      </c>
    </row>
    <row r="25" spans="1:13" ht="13.8" x14ac:dyDescent="0.25">
      <c r="A25" s="178" t="str">
        <f t="shared" si="0"/>
        <v>65Tanaya PustkuchenSecret Mojito</v>
      </c>
      <c r="B25" s="154">
        <v>65</v>
      </c>
      <c r="C25" s="182" t="s">
        <v>374</v>
      </c>
      <c r="D25" s="170" t="s">
        <v>396</v>
      </c>
      <c r="E25" s="183"/>
      <c r="F25" s="184"/>
      <c r="G25" s="183"/>
      <c r="H25" s="170">
        <v>20</v>
      </c>
      <c r="I25" s="185"/>
      <c r="J25" s="186"/>
      <c r="K25" s="154">
        <v>3</v>
      </c>
      <c r="L25" s="177">
        <f t="shared" si="1"/>
        <v>5</v>
      </c>
      <c r="M25" s="189">
        <f t="shared" si="2"/>
        <v>5</v>
      </c>
    </row>
    <row r="26" spans="1:13" ht="13.8" x14ac:dyDescent="0.25">
      <c r="A26" s="178" t="str">
        <f t="shared" si="0"/>
        <v>65Millie HardmanCharisma Beethoven</v>
      </c>
      <c r="B26" s="154">
        <v>65</v>
      </c>
      <c r="C26" s="182" t="s">
        <v>212</v>
      </c>
      <c r="D26" s="170" t="s">
        <v>213</v>
      </c>
      <c r="E26" s="183"/>
      <c r="F26" s="184"/>
      <c r="G26" s="183"/>
      <c r="H26" s="170">
        <v>0</v>
      </c>
      <c r="I26" s="185"/>
      <c r="J26" s="186"/>
      <c r="K26" s="154">
        <v>1</v>
      </c>
      <c r="L26" s="177">
        <f t="shared" si="1"/>
        <v>7</v>
      </c>
      <c r="M26" s="189">
        <f t="shared" si="2"/>
        <v>7</v>
      </c>
    </row>
    <row r="27" spans="1:13" ht="13.8" x14ac:dyDescent="0.25">
      <c r="A27" s="178" t="str">
        <f t="shared" si="0"/>
        <v>65Sophie McdougallGood Intentions</v>
      </c>
      <c r="B27" s="154">
        <v>65</v>
      </c>
      <c r="C27" s="182" t="s">
        <v>403</v>
      </c>
      <c r="D27" s="170" t="s">
        <v>395</v>
      </c>
      <c r="E27" s="183"/>
      <c r="F27" s="184"/>
      <c r="G27" s="183"/>
      <c r="H27" s="170">
        <v>98.8</v>
      </c>
      <c r="I27" s="185"/>
      <c r="J27" s="186"/>
      <c r="K27" s="154">
        <v>6</v>
      </c>
      <c r="L27" s="177">
        <f t="shared" si="1"/>
        <v>2</v>
      </c>
      <c r="M27" s="189">
        <f t="shared" si="2"/>
        <v>2</v>
      </c>
    </row>
    <row r="28" spans="1:13" ht="13.8" x14ac:dyDescent="0.25">
      <c r="A28" s="178" t="str">
        <f t="shared" si="0"/>
        <v>65Stephanie DanielsLenny</v>
      </c>
      <c r="B28" s="154">
        <v>65</v>
      </c>
      <c r="C28" s="182" t="s">
        <v>399</v>
      </c>
      <c r="D28" s="170" t="s">
        <v>434</v>
      </c>
      <c r="E28" s="183"/>
      <c r="F28" s="184"/>
      <c r="G28" s="183"/>
      <c r="H28" s="170">
        <v>36.799999999999997</v>
      </c>
      <c r="I28" s="185"/>
      <c r="J28" s="186"/>
      <c r="K28" s="154">
        <v>4</v>
      </c>
      <c r="L28" s="177">
        <f t="shared" si="1"/>
        <v>4</v>
      </c>
      <c r="M28" s="189">
        <f t="shared" si="2"/>
        <v>4</v>
      </c>
    </row>
    <row r="29" spans="1:13" ht="13.8" x14ac:dyDescent="0.25">
      <c r="A29" s="178" t="str">
        <f t="shared" si="0"/>
        <v>65Abagail HillClassy But Sassy</v>
      </c>
      <c r="B29" s="154">
        <v>65</v>
      </c>
      <c r="C29" s="182" t="s">
        <v>439</v>
      </c>
      <c r="D29" s="170" t="s">
        <v>461</v>
      </c>
      <c r="E29" s="183"/>
      <c r="F29" s="184"/>
      <c r="G29" s="183"/>
      <c r="H29" s="170">
        <v>79.2</v>
      </c>
      <c r="I29" s="185"/>
      <c r="J29" s="186"/>
      <c r="K29" s="154">
        <v>5</v>
      </c>
      <c r="L29" s="177">
        <f t="shared" si="1"/>
        <v>3</v>
      </c>
      <c r="M29" s="189">
        <f t="shared" si="2"/>
        <v>3</v>
      </c>
    </row>
    <row r="30" spans="1:13" ht="13.8" x14ac:dyDescent="0.25">
      <c r="A30" s="178" t="str">
        <f t="shared" si="0"/>
        <v>80Ellie SteeleBryceana Wildest Dreams</v>
      </c>
      <c r="B30" s="154">
        <v>80</v>
      </c>
      <c r="C30" s="182" t="s">
        <v>288</v>
      </c>
      <c r="D30" s="170" t="s">
        <v>290</v>
      </c>
      <c r="E30" s="183"/>
      <c r="F30" s="184"/>
      <c r="G30" s="183"/>
      <c r="H30" s="170"/>
      <c r="I30" s="185">
        <v>0</v>
      </c>
      <c r="J30" s="186"/>
      <c r="K30" s="154">
        <v>1</v>
      </c>
      <c r="L30" s="177">
        <f t="shared" si="1"/>
        <v>7</v>
      </c>
      <c r="M30" s="189">
        <f t="shared" si="2"/>
        <v>7</v>
      </c>
    </row>
    <row r="31" spans="1:13" ht="13.8" x14ac:dyDescent="0.25">
      <c r="A31" s="178" t="str">
        <f t="shared" si="0"/>
        <v>80Tammy CameronWithout Compromise</v>
      </c>
      <c r="B31" s="154">
        <v>80</v>
      </c>
      <c r="C31" s="182" t="s">
        <v>449</v>
      </c>
      <c r="D31" s="170" t="s">
        <v>450</v>
      </c>
      <c r="E31" s="183"/>
      <c r="F31" s="184"/>
      <c r="G31" s="183"/>
      <c r="H31" s="170"/>
      <c r="I31" s="185">
        <v>16.8</v>
      </c>
      <c r="J31" s="186"/>
      <c r="K31" s="154">
        <v>3</v>
      </c>
      <c r="L31" s="177">
        <f t="shared" si="1"/>
        <v>5</v>
      </c>
      <c r="M31" s="189">
        <f t="shared" si="2"/>
        <v>5</v>
      </c>
    </row>
    <row r="32" spans="1:13" ht="13.8" x14ac:dyDescent="0.25">
      <c r="A32" s="178" t="str">
        <f t="shared" si="0"/>
        <v>80Breanna BosmaBella</v>
      </c>
      <c r="B32" s="154">
        <v>80</v>
      </c>
      <c r="C32" s="182" t="s">
        <v>385</v>
      </c>
      <c r="D32" s="170" t="s">
        <v>386</v>
      </c>
      <c r="E32" s="183"/>
      <c r="F32" s="184"/>
      <c r="G32" s="183"/>
      <c r="H32" s="170"/>
      <c r="I32" s="185">
        <v>22</v>
      </c>
      <c r="J32" s="186"/>
      <c r="K32" s="154">
        <v>2</v>
      </c>
      <c r="L32" s="177">
        <f t="shared" si="1"/>
        <v>6</v>
      </c>
      <c r="M32" s="189">
        <f t="shared" si="2"/>
        <v>6</v>
      </c>
    </row>
    <row r="33" spans="1:13" ht="13.8" x14ac:dyDescent="0.25">
      <c r="A33" s="178" t="str">
        <f t="shared" si="0"/>
        <v>80Brianna SherriffAce Of Hearts</v>
      </c>
      <c r="B33" s="154">
        <v>80</v>
      </c>
      <c r="C33" s="182" t="s">
        <v>443</v>
      </c>
      <c r="D33" s="170" t="s">
        <v>388</v>
      </c>
      <c r="E33" s="183"/>
      <c r="F33" s="184"/>
      <c r="G33" s="183"/>
      <c r="H33" s="170"/>
      <c r="I33" s="185" t="s">
        <v>451</v>
      </c>
      <c r="J33" s="186"/>
      <c r="K33" s="154">
        <v>0</v>
      </c>
      <c r="L33" s="177">
        <f t="shared" si="1"/>
        <v>0</v>
      </c>
      <c r="M33" s="189">
        <f t="shared" si="2"/>
        <v>0</v>
      </c>
    </row>
    <row r="34" spans="1:13" ht="13.8" x14ac:dyDescent="0.25">
      <c r="A34" s="178" t="str">
        <f t="shared" si="0"/>
        <v>80Tanaya PustkuchenSecret Mojito</v>
      </c>
      <c r="B34" s="154">
        <v>80</v>
      </c>
      <c r="C34" s="182" t="s">
        <v>374</v>
      </c>
      <c r="D34" s="170" t="s">
        <v>396</v>
      </c>
      <c r="E34" s="183"/>
      <c r="F34" s="184"/>
      <c r="G34" s="183"/>
      <c r="H34" s="170"/>
      <c r="I34" s="185">
        <v>56</v>
      </c>
      <c r="J34" s="186"/>
      <c r="K34" s="154">
        <v>4</v>
      </c>
      <c r="L34" s="177">
        <f t="shared" si="1"/>
        <v>4</v>
      </c>
      <c r="M34" s="189">
        <f t="shared" si="2"/>
        <v>4</v>
      </c>
    </row>
    <row r="35" spans="1:13" ht="13.8" x14ac:dyDescent="0.25">
      <c r="A35" s="178" t="str">
        <f t="shared" si="0"/>
        <v xml:space="preserve">95Grace JohnsonSolar Medal </v>
      </c>
      <c r="B35" s="154">
        <v>95</v>
      </c>
      <c r="C35" s="182" t="s">
        <v>389</v>
      </c>
      <c r="D35" s="170" t="s">
        <v>244</v>
      </c>
      <c r="E35" s="183"/>
      <c r="F35" s="184"/>
      <c r="G35" s="183"/>
      <c r="H35" s="170"/>
      <c r="I35" s="185"/>
      <c r="J35" s="186">
        <v>22.8</v>
      </c>
      <c r="K35" s="154">
        <v>1</v>
      </c>
      <c r="L35" s="177">
        <f t="shared" si="1"/>
        <v>7</v>
      </c>
      <c r="M35" s="189">
        <f t="shared" si="2"/>
        <v>7</v>
      </c>
    </row>
    <row r="36" spans="1:13" ht="13.8" x14ac:dyDescent="0.25">
      <c r="A36" s="178" t="str">
        <f t="shared" si="0"/>
        <v>30Zeb FinniganPippa</v>
      </c>
      <c r="B36" s="154">
        <v>30</v>
      </c>
      <c r="C36" s="339" t="s">
        <v>452</v>
      </c>
      <c r="D36" s="170" t="s">
        <v>453</v>
      </c>
      <c r="E36" s="183"/>
      <c r="F36" s="184"/>
      <c r="G36" s="183">
        <v>52</v>
      </c>
      <c r="H36" s="170"/>
      <c r="I36" s="185"/>
      <c r="J36" s="186"/>
      <c r="K36" s="154">
        <v>3</v>
      </c>
      <c r="L36" s="177">
        <f t="shared" si="1"/>
        <v>5</v>
      </c>
      <c r="M36" s="189">
        <f t="shared" si="2"/>
        <v>5</v>
      </c>
    </row>
    <row r="37" spans="1:13" ht="13.8" x14ac:dyDescent="0.25">
      <c r="A37" s="178" t="str">
        <f t="shared" si="0"/>
        <v>30Demi CrossMandalay Sugar Daddy</v>
      </c>
      <c r="B37" s="154">
        <v>30</v>
      </c>
      <c r="C37" s="339" t="s">
        <v>454</v>
      </c>
      <c r="D37" s="170" t="s">
        <v>455</v>
      </c>
      <c r="E37" s="183"/>
      <c r="F37" s="184"/>
      <c r="G37" s="183">
        <v>104</v>
      </c>
      <c r="H37" s="170"/>
      <c r="I37" s="185"/>
      <c r="J37" s="186"/>
      <c r="K37" s="154">
        <v>5</v>
      </c>
      <c r="L37" s="177">
        <f t="shared" si="1"/>
        <v>3</v>
      </c>
      <c r="M37" s="189">
        <f t="shared" si="2"/>
        <v>3</v>
      </c>
    </row>
    <row r="38" spans="1:13" ht="13.8" x14ac:dyDescent="0.25">
      <c r="A38" s="178" t="str">
        <f t="shared" si="0"/>
        <v>30Ben EllisEllison Park Tango</v>
      </c>
      <c r="B38" s="154">
        <v>30</v>
      </c>
      <c r="C38" s="339" t="s">
        <v>300</v>
      </c>
      <c r="D38" s="170" t="s">
        <v>301</v>
      </c>
      <c r="E38" s="183"/>
      <c r="F38" s="184"/>
      <c r="G38" s="183">
        <v>22</v>
      </c>
      <c r="H38" s="170"/>
      <c r="I38" s="185"/>
      <c r="J38" s="186"/>
      <c r="K38" s="154">
        <v>1</v>
      </c>
      <c r="L38" s="177">
        <f t="shared" si="1"/>
        <v>7</v>
      </c>
      <c r="M38" s="189">
        <f t="shared" si="2"/>
        <v>7</v>
      </c>
    </row>
    <row r="39" spans="1:13" ht="13.8" x14ac:dyDescent="0.25">
      <c r="A39" s="178" t="str">
        <f t="shared" si="0"/>
        <v>30Makayla LucasWillow</v>
      </c>
      <c r="B39" s="154">
        <v>30</v>
      </c>
      <c r="C39" s="339" t="s">
        <v>456</v>
      </c>
      <c r="D39" s="170" t="s">
        <v>457</v>
      </c>
      <c r="E39" s="183"/>
      <c r="F39" s="184"/>
      <c r="G39" s="183">
        <v>50.4</v>
      </c>
      <c r="H39" s="170"/>
      <c r="I39" s="185"/>
      <c r="J39" s="186"/>
      <c r="K39" s="154">
        <v>2</v>
      </c>
      <c r="L39" s="177">
        <f t="shared" si="1"/>
        <v>6</v>
      </c>
      <c r="M39" s="189">
        <f t="shared" si="2"/>
        <v>6</v>
      </c>
    </row>
    <row r="40" spans="1:13" ht="13.8" x14ac:dyDescent="0.25">
      <c r="A40" s="178" t="str">
        <f t="shared" si="0"/>
        <v>30Zeb FinniganJarrah</v>
      </c>
      <c r="B40" s="154">
        <v>30</v>
      </c>
      <c r="C40" s="339" t="s">
        <v>452</v>
      </c>
      <c r="D40" s="170" t="s">
        <v>458</v>
      </c>
      <c r="E40" s="183"/>
      <c r="F40" s="184"/>
      <c r="G40" s="183">
        <v>84.4</v>
      </c>
      <c r="H40" s="170"/>
      <c r="I40" s="185"/>
      <c r="J40" s="186"/>
      <c r="K40" s="154">
        <v>4</v>
      </c>
      <c r="L40" s="177">
        <f t="shared" si="1"/>
        <v>4</v>
      </c>
      <c r="M40" s="189">
        <f t="shared" si="2"/>
        <v>4</v>
      </c>
    </row>
    <row r="41" spans="1:13" ht="13.8" x14ac:dyDescent="0.25">
      <c r="A41" s="178" t="str">
        <f t="shared" si="0"/>
        <v>30Maddison LucasFoxy</v>
      </c>
      <c r="B41" s="154">
        <v>30</v>
      </c>
      <c r="C41" s="339" t="s">
        <v>363</v>
      </c>
      <c r="D41" s="170" t="s">
        <v>364</v>
      </c>
      <c r="E41" s="183"/>
      <c r="F41" s="184"/>
      <c r="G41" s="183">
        <v>119.6</v>
      </c>
      <c r="H41" s="170"/>
      <c r="I41" s="185"/>
      <c r="J41" s="186"/>
      <c r="K41" s="154">
        <v>2</v>
      </c>
      <c r="L41" s="177">
        <f t="shared" si="1"/>
        <v>6</v>
      </c>
      <c r="M41" s="189">
        <f t="shared" si="2"/>
        <v>6</v>
      </c>
    </row>
    <row r="42" spans="1:13" ht="13.8" x14ac:dyDescent="0.25">
      <c r="A42" s="178" t="str">
        <f t="shared" si="0"/>
        <v>30Maisie ReevesJudaroo Peppercorn</v>
      </c>
      <c r="B42" s="154">
        <v>30</v>
      </c>
      <c r="C42" s="339" t="s">
        <v>459</v>
      </c>
      <c r="D42" s="170" t="s">
        <v>460</v>
      </c>
      <c r="E42" s="183"/>
      <c r="F42" s="184"/>
      <c r="G42" s="183">
        <v>73.599999999999994</v>
      </c>
      <c r="H42" s="170"/>
      <c r="I42" s="185"/>
      <c r="J42" s="186"/>
      <c r="K42" s="154">
        <v>1</v>
      </c>
      <c r="L42" s="177">
        <f t="shared" si="1"/>
        <v>7</v>
      </c>
      <c r="M42" s="189">
        <f t="shared" si="2"/>
        <v>7</v>
      </c>
    </row>
    <row r="43" spans="1:13" ht="13.8" x14ac:dyDescent="0.25">
      <c r="A43" s="178" t="str">
        <f t="shared" si="0"/>
        <v/>
      </c>
      <c r="B43" s="154"/>
      <c r="C43" s="182" t="s">
        <v>19</v>
      </c>
      <c r="D43" s="170" t="s">
        <v>19</v>
      </c>
      <c r="E43" s="183"/>
      <c r="F43" s="184"/>
      <c r="G43" s="183"/>
      <c r="H43" s="170"/>
      <c r="I43" s="185"/>
      <c r="J43" s="186"/>
      <c r="K43" s="154"/>
      <c r="L43" s="177">
        <f t="shared" si="1"/>
        <v>0</v>
      </c>
      <c r="M43" s="189">
        <f t="shared" si="2"/>
        <v>0</v>
      </c>
    </row>
    <row r="44" spans="1:13" ht="13.8" x14ac:dyDescent="0.25">
      <c r="A44" s="178" t="str">
        <f t="shared" si="0"/>
        <v/>
      </c>
      <c r="B44" s="154"/>
      <c r="C44" s="182" t="s">
        <v>19</v>
      </c>
      <c r="D44" s="170"/>
      <c r="E44" s="183"/>
      <c r="F44" s="184"/>
      <c r="G44" s="183"/>
      <c r="H44" s="170"/>
      <c r="I44" s="185"/>
      <c r="J44" s="186"/>
      <c r="K44" s="154"/>
      <c r="L44" s="177">
        <f t="shared" si="1"/>
        <v>0</v>
      </c>
      <c r="M44" s="189">
        <f t="shared" si="2"/>
        <v>0</v>
      </c>
    </row>
    <row r="45" spans="1:13" ht="13.8" x14ac:dyDescent="0.25">
      <c r="A45" s="178" t="str">
        <f t="shared" si="0"/>
        <v/>
      </c>
      <c r="B45" s="154"/>
      <c r="C45" s="182" t="s">
        <v>19</v>
      </c>
      <c r="D45" s="170"/>
      <c r="E45" s="183"/>
      <c r="F45" s="184"/>
      <c r="G45" s="183"/>
      <c r="H45" s="170"/>
      <c r="I45" s="185"/>
      <c r="J45" s="186"/>
      <c r="K45" s="154"/>
      <c r="L45" s="177">
        <f t="shared" si="1"/>
        <v>0</v>
      </c>
      <c r="M45" s="189">
        <f t="shared" si="2"/>
        <v>0</v>
      </c>
    </row>
    <row r="46" spans="1:13" ht="13.8" x14ac:dyDescent="0.25">
      <c r="A46" s="178" t="str">
        <f t="shared" si="0"/>
        <v/>
      </c>
      <c r="B46" s="154"/>
      <c r="C46" s="182" t="s">
        <v>19</v>
      </c>
      <c r="D46" s="170"/>
      <c r="E46" s="183"/>
      <c r="F46" s="184"/>
      <c r="G46" s="183"/>
      <c r="H46" s="170"/>
      <c r="I46" s="185"/>
      <c r="J46" s="186"/>
      <c r="K46" s="154"/>
      <c r="L46" s="177">
        <f t="shared" si="1"/>
        <v>0</v>
      </c>
      <c r="M46" s="189">
        <f t="shared" si="2"/>
        <v>0</v>
      </c>
    </row>
    <row r="47" spans="1:13" ht="13.8" x14ac:dyDescent="0.25">
      <c r="A47" s="178" t="str">
        <f t="shared" si="0"/>
        <v/>
      </c>
      <c r="B47" s="154"/>
      <c r="C47" s="182" t="s">
        <v>19</v>
      </c>
      <c r="D47" s="170"/>
      <c r="E47" s="183"/>
      <c r="F47" s="184"/>
      <c r="G47" s="183"/>
      <c r="H47" s="170"/>
      <c r="I47" s="185"/>
      <c r="J47" s="186"/>
      <c r="K47" s="154"/>
      <c r="L47" s="177">
        <f t="shared" si="1"/>
        <v>0</v>
      </c>
      <c r="M47" s="189">
        <f t="shared" si="2"/>
        <v>0</v>
      </c>
    </row>
    <row r="48" spans="1:13" ht="13.8" x14ac:dyDescent="0.25">
      <c r="A48" s="178" t="str">
        <f t="shared" si="0"/>
        <v/>
      </c>
      <c r="B48" s="154"/>
      <c r="C48" s="182" t="s">
        <v>19</v>
      </c>
      <c r="D48" s="170"/>
      <c r="E48" s="183"/>
      <c r="F48" s="184"/>
      <c r="G48" s="183"/>
      <c r="H48" s="170"/>
      <c r="I48" s="185"/>
      <c r="J48" s="186"/>
      <c r="K48" s="154"/>
      <c r="L48" s="177">
        <f t="shared" si="1"/>
        <v>0</v>
      </c>
      <c r="M48" s="189">
        <f t="shared" si="2"/>
        <v>0</v>
      </c>
    </row>
    <row r="49" spans="1:13" ht="13.8" x14ac:dyDescent="0.25">
      <c r="A49" s="178" t="str">
        <f t="shared" si="0"/>
        <v/>
      </c>
      <c r="B49" s="154"/>
      <c r="C49" s="182" t="s">
        <v>19</v>
      </c>
      <c r="D49" s="170"/>
      <c r="E49" s="183"/>
      <c r="F49" s="184"/>
      <c r="G49" s="183"/>
      <c r="H49" s="170"/>
      <c r="I49" s="185"/>
      <c r="J49" s="186"/>
      <c r="K49" s="154"/>
      <c r="L49" s="177">
        <f t="shared" si="1"/>
        <v>0</v>
      </c>
      <c r="M49" s="189">
        <f t="shared" si="2"/>
        <v>0</v>
      </c>
    </row>
    <row r="50" spans="1:13" ht="13.8" x14ac:dyDescent="0.25">
      <c r="A50" s="178" t="str">
        <f t="shared" si="0"/>
        <v/>
      </c>
      <c r="B50" s="154"/>
      <c r="C50" s="182" t="s">
        <v>19</v>
      </c>
      <c r="D50" s="170"/>
      <c r="E50" s="183"/>
      <c r="F50" s="184"/>
      <c r="G50" s="183"/>
      <c r="H50" s="170"/>
      <c r="I50" s="185"/>
      <c r="J50" s="186"/>
      <c r="K50" s="154"/>
      <c r="L50" s="177">
        <f t="shared" si="1"/>
        <v>0</v>
      </c>
      <c r="M50" s="189">
        <f t="shared" si="2"/>
        <v>0</v>
      </c>
    </row>
    <row r="51" spans="1:13" ht="13.8" x14ac:dyDescent="0.25">
      <c r="A51" s="178" t="str">
        <f t="shared" si="0"/>
        <v/>
      </c>
      <c r="B51" s="154"/>
      <c r="C51" s="182" t="s">
        <v>19</v>
      </c>
      <c r="D51" s="170"/>
      <c r="E51" s="183"/>
      <c r="F51" s="184"/>
      <c r="G51" s="183"/>
      <c r="H51" s="170"/>
      <c r="I51" s="185"/>
      <c r="J51" s="186"/>
      <c r="K51" s="154"/>
      <c r="L51" s="177">
        <f t="shared" si="1"/>
        <v>0</v>
      </c>
      <c r="M51" s="189">
        <f t="shared" si="2"/>
        <v>0</v>
      </c>
    </row>
    <row r="52" spans="1:13" ht="13.8" x14ac:dyDescent="0.25">
      <c r="A52" s="178" t="str">
        <f t="shared" si="0"/>
        <v/>
      </c>
      <c r="B52" s="154"/>
      <c r="C52" s="182" t="s">
        <v>19</v>
      </c>
      <c r="D52" s="170"/>
      <c r="E52" s="183"/>
      <c r="F52" s="184"/>
      <c r="G52" s="183"/>
      <c r="H52" s="170"/>
      <c r="I52" s="185"/>
      <c r="J52" s="186"/>
      <c r="K52" s="154"/>
      <c r="L52" s="177">
        <f t="shared" si="1"/>
        <v>0</v>
      </c>
      <c r="M52" s="189">
        <f t="shared" si="2"/>
        <v>0</v>
      </c>
    </row>
    <row r="53" spans="1:13" ht="13.8" x14ac:dyDescent="0.25">
      <c r="A53" s="178" t="str">
        <f t="shared" si="0"/>
        <v/>
      </c>
      <c r="B53" s="154"/>
      <c r="C53" s="182" t="s">
        <v>19</v>
      </c>
      <c r="D53" s="170"/>
      <c r="E53" s="183"/>
      <c r="F53" s="184"/>
      <c r="G53" s="183"/>
      <c r="H53" s="170"/>
      <c r="I53" s="185"/>
      <c r="J53" s="186"/>
      <c r="K53" s="154"/>
      <c r="L53" s="177">
        <f t="shared" si="1"/>
        <v>0</v>
      </c>
      <c r="M53" s="189">
        <f t="shared" si="2"/>
        <v>0</v>
      </c>
    </row>
    <row r="54" spans="1:13" ht="13.8" x14ac:dyDescent="0.25">
      <c r="A54" s="178" t="str">
        <f t="shared" si="0"/>
        <v/>
      </c>
      <c r="B54" s="154"/>
      <c r="C54" s="182" t="s">
        <v>19</v>
      </c>
      <c r="D54" s="170"/>
      <c r="E54" s="183"/>
      <c r="F54" s="184"/>
      <c r="G54" s="183"/>
      <c r="H54" s="170"/>
      <c r="I54" s="185"/>
      <c r="J54" s="186"/>
      <c r="K54" s="154"/>
      <c r="L54" s="177">
        <f t="shared" si="1"/>
        <v>0</v>
      </c>
      <c r="M54" s="189">
        <f t="shared" si="2"/>
        <v>0</v>
      </c>
    </row>
    <row r="55" spans="1:13" ht="13.8" x14ac:dyDescent="0.25">
      <c r="A55" s="178" t="str">
        <f t="shared" si="0"/>
        <v/>
      </c>
      <c r="B55" s="154"/>
      <c r="C55" s="182" t="s">
        <v>19</v>
      </c>
      <c r="D55" s="170"/>
      <c r="E55" s="183"/>
      <c r="F55" s="184"/>
      <c r="G55" s="183"/>
      <c r="H55" s="170"/>
      <c r="I55" s="185"/>
      <c r="J55" s="186"/>
      <c r="K55" s="154"/>
      <c r="L55" s="177">
        <f t="shared" si="1"/>
        <v>0</v>
      </c>
      <c r="M55" s="189">
        <f t="shared" si="2"/>
        <v>0</v>
      </c>
    </row>
    <row r="56" spans="1:13" ht="13.8" x14ac:dyDescent="0.25">
      <c r="A56" s="178" t="str">
        <f t="shared" si="0"/>
        <v/>
      </c>
      <c r="B56" s="154"/>
      <c r="C56" s="182" t="s">
        <v>19</v>
      </c>
      <c r="D56" s="170"/>
      <c r="E56" s="183"/>
      <c r="F56" s="184"/>
      <c r="G56" s="183"/>
      <c r="H56" s="170"/>
      <c r="I56" s="185"/>
      <c r="J56" s="186"/>
      <c r="K56" s="154"/>
      <c r="L56" s="177">
        <f t="shared" si="1"/>
        <v>0</v>
      </c>
      <c r="M56" s="189">
        <f t="shared" si="2"/>
        <v>0</v>
      </c>
    </row>
    <row r="57" spans="1:13" ht="13.8" x14ac:dyDescent="0.25">
      <c r="A57" s="178" t="str">
        <f t="shared" si="0"/>
        <v/>
      </c>
      <c r="B57" s="154"/>
      <c r="C57" s="182" t="s">
        <v>19</v>
      </c>
      <c r="D57" s="170"/>
      <c r="E57" s="183"/>
      <c r="F57" s="184"/>
      <c r="G57" s="183"/>
      <c r="H57" s="170"/>
      <c r="I57" s="185"/>
      <c r="J57" s="186"/>
      <c r="K57" s="154"/>
      <c r="L57" s="177">
        <f t="shared" si="1"/>
        <v>0</v>
      </c>
      <c r="M57" s="189">
        <f t="shared" si="2"/>
        <v>0</v>
      </c>
    </row>
    <row r="58" spans="1:13" ht="13.8" x14ac:dyDescent="0.25">
      <c r="A58" s="178" t="str">
        <f t="shared" si="0"/>
        <v/>
      </c>
      <c r="B58" s="154"/>
      <c r="C58" s="182" t="s">
        <v>19</v>
      </c>
      <c r="D58" s="170"/>
      <c r="E58" s="183"/>
      <c r="F58" s="184"/>
      <c r="G58" s="183"/>
      <c r="H58" s="170"/>
      <c r="I58" s="185"/>
      <c r="J58" s="186"/>
      <c r="K58" s="154"/>
      <c r="L58" s="177">
        <f t="shared" si="1"/>
        <v>0</v>
      </c>
      <c r="M58" s="189">
        <f t="shared" si="2"/>
        <v>0</v>
      </c>
    </row>
    <row r="59" spans="1:13" ht="13.8" x14ac:dyDescent="0.25">
      <c r="A59" s="178" t="str">
        <f t="shared" si="0"/>
        <v/>
      </c>
      <c r="B59" s="154"/>
      <c r="C59" s="182"/>
      <c r="D59" s="170"/>
      <c r="E59" s="183"/>
      <c r="F59" s="184"/>
      <c r="G59" s="183"/>
      <c r="H59" s="170"/>
      <c r="I59" s="185"/>
      <c r="J59" s="186"/>
      <c r="K59" s="154"/>
      <c r="L59" s="177">
        <f t="shared" si="1"/>
        <v>0</v>
      </c>
      <c r="M59" s="189">
        <f t="shared" si="2"/>
        <v>0</v>
      </c>
    </row>
    <row r="60" spans="1:13" ht="13.8" x14ac:dyDescent="0.25">
      <c r="A60" s="178" t="str">
        <f t="shared" si="0"/>
        <v/>
      </c>
      <c r="B60" s="154"/>
      <c r="C60" s="182"/>
      <c r="D60" s="170"/>
      <c r="E60" s="183"/>
      <c r="F60" s="184"/>
      <c r="G60" s="183"/>
      <c r="H60" s="170"/>
      <c r="I60" s="185"/>
      <c r="J60" s="186"/>
      <c r="K60" s="154"/>
      <c r="L60" s="177">
        <f t="shared" si="1"/>
        <v>0</v>
      </c>
      <c r="M60" s="189">
        <f t="shared" si="2"/>
        <v>0</v>
      </c>
    </row>
    <row r="61" spans="1:13" ht="13.8" x14ac:dyDescent="0.25">
      <c r="A61" s="178" t="str">
        <f t="shared" si="0"/>
        <v/>
      </c>
      <c r="B61" s="154"/>
      <c r="C61" s="182"/>
      <c r="D61" s="170"/>
      <c r="E61" s="183"/>
      <c r="F61" s="184"/>
      <c r="G61" s="183"/>
      <c r="H61" s="170"/>
      <c r="I61" s="185"/>
      <c r="J61" s="186"/>
      <c r="K61" s="154"/>
      <c r="L61" s="177">
        <f t="shared" si="1"/>
        <v>0</v>
      </c>
      <c r="M61" s="189">
        <f t="shared" si="2"/>
        <v>0</v>
      </c>
    </row>
    <row r="62" spans="1:13" ht="13.8" x14ac:dyDescent="0.25">
      <c r="A62" s="178" t="str">
        <f t="shared" si="0"/>
        <v/>
      </c>
      <c r="B62" s="154"/>
      <c r="C62" s="182"/>
      <c r="D62" s="170"/>
      <c r="E62" s="183"/>
      <c r="F62" s="184"/>
      <c r="G62" s="183"/>
      <c r="H62" s="170"/>
      <c r="I62" s="185"/>
      <c r="J62" s="186"/>
      <c r="K62" s="154"/>
      <c r="L62" s="177">
        <f t="shared" si="1"/>
        <v>0</v>
      </c>
      <c r="M62" s="189">
        <f t="shared" si="2"/>
        <v>0</v>
      </c>
    </row>
    <row r="63" spans="1:13" ht="13.8" x14ac:dyDescent="0.25">
      <c r="A63" s="178" t="str">
        <f t="shared" si="0"/>
        <v/>
      </c>
      <c r="B63" s="154"/>
      <c r="C63" s="182"/>
      <c r="D63" s="170"/>
      <c r="E63" s="183"/>
      <c r="F63" s="184"/>
      <c r="G63" s="183"/>
      <c r="H63" s="170"/>
      <c r="I63" s="185"/>
      <c r="J63" s="186"/>
      <c r="K63" s="154"/>
      <c r="L63" s="177">
        <f t="shared" si="1"/>
        <v>0</v>
      </c>
      <c r="M63" s="189">
        <f t="shared" si="2"/>
        <v>0</v>
      </c>
    </row>
    <row r="64" spans="1:13" ht="13.8" x14ac:dyDescent="0.25">
      <c r="A64" s="178" t="str">
        <f t="shared" si="0"/>
        <v/>
      </c>
      <c r="B64" s="154"/>
      <c r="C64" s="182"/>
      <c r="D64" s="170"/>
      <c r="E64" s="183"/>
      <c r="F64" s="184"/>
      <c r="G64" s="183"/>
      <c r="H64" s="170"/>
      <c r="I64" s="185"/>
      <c r="J64" s="186"/>
      <c r="K64" s="154"/>
      <c r="L64" s="177">
        <f t="shared" si="1"/>
        <v>0</v>
      </c>
      <c r="M64" s="189">
        <f t="shared" si="2"/>
        <v>0</v>
      </c>
    </row>
    <row r="65" spans="1:13" ht="13.8" x14ac:dyDescent="0.25">
      <c r="A65" s="178" t="str">
        <f t="shared" si="0"/>
        <v/>
      </c>
      <c r="B65" s="154"/>
      <c r="C65" s="182"/>
      <c r="D65" s="170"/>
      <c r="E65" s="183"/>
      <c r="F65" s="184"/>
      <c r="G65" s="183"/>
      <c r="H65" s="170"/>
      <c r="I65" s="185"/>
      <c r="J65" s="186"/>
      <c r="K65" s="154"/>
      <c r="L65" s="177">
        <f t="shared" si="1"/>
        <v>0</v>
      </c>
      <c r="M65" s="189">
        <f t="shared" si="2"/>
        <v>0</v>
      </c>
    </row>
    <row r="66" spans="1:13" ht="13.8" x14ac:dyDescent="0.25">
      <c r="A66" s="178" t="str">
        <f t="shared" si="0"/>
        <v/>
      </c>
      <c r="B66" s="154"/>
      <c r="C66" s="182"/>
      <c r="D66" s="170"/>
      <c r="E66" s="183"/>
      <c r="F66" s="184"/>
      <c r="G66" s="183"/>
      <c r="H66" s="170"/>
      <c r="I66" s="185"/>
      <c r="J66" s="186"/>
      <c r="K66" s="154"/>
      <c r="L66" s="177">
        <f t="shared" si="1"/>
        <v>0</v>
      </c>
      <c r="M66" s="189">
        <f t="shared" si="2"/>
        <v>0</v>
      </c>
    </row>
    <row r="67" spans="1:13" ht="13.8" x14ac:dyDescent="0.25">
      <c r="A67" s="178" t="str">
        <f t="shared" si="0"/>
        <v/>
      </c>
      <c r="B67" s="154"/>
      <c r="C67" s="182"/>
      <c r="D67" s="170"/>
      <c r="E67" s="183"/>
      <c r="F67" s="184"/>
      <c r="G67" s="183"/>
      <c r="H67" s="170"/>
      <c r="I67" s="185"/>
      <c r="J67" s="186"/>
      <c r="K67" s="154"/>
      <c r="L67" s="177">
        <f t="shared" si="1"/>
        <v>0</v>
      </c>
      <c r="M67" s="189">
        <f t="shared" si="2"/>
        <v>0</v>
      </c>
    </row>
    <row r="68" spans="1:13" ht="13.8" x14ac:dyDescent="0.25">
      <c r="A68" s="178" t="str">
        <f t="shared" si="0"/>
        <v/>
      </c>
      <c r="B68" s="154"/>
      <c r="C68" s="182"/>
      <c r="D68" s="170"/>
      <c r="E68" s="183"/>
      <c r="F68" s="184"/>
      <c r="G68" s="183"/>
      <c r="H68" s="170"/>
      <c r="I68" s="185"/>
      <c r="J68" s="186"/>
      <c r="K68" s="154"/>
      <c r="L68" s="177">
        <f t="shared" si="1"/>
        <v>0</v>
      </c>
      <c r="M68" s="189">
        <f t="shared" si="2"/>
        <v>0</v>
      </c>
    </row>
    <row r="69" spans="1:13" ht="13.8" x14ac:dyDescent="0.25">
      <c r="A69" s="178" t="str">
        <f t="shared" si="0"/>
        <v/>
      </c>
      <c r="B69" s="154"/>
      <c r="C69" s="182"/>
      <c r="D69" s="170"/>
      <c r="E69" s="183"/>
      <c r="F69" s="184"/>
      <c r="G69" s="183"/>
      <c r="H69" s="170"/>
      <c r="I69" s="185"/>
      <c r="J69" s="186"/>
      <c r="K69" s="154"/>
      <c r="L69" s="177">
        <f t="shared" si="1"/>
        <v>0</v>
      </c>
      <c r="M69" s="189">
        <f t="shared" si="2"/>
        <v>0</v>
      </c>
    </row>
    <row r="70" spans="1:13" ht="13.8" x14ac:dyDescent="0.25">
      <c r="A70" s="178" t="str">
        <f t="shared" ref="A70:A133" si="3">CONCATENATE(B70,C70,D70)</f>
        <v/>
      </c>
      <c r="B70" s="154"/>
      <c r="C70" s="182"/>
      <c r="D70" s="170"/>
      <c r="E70" s="183"/>
      <c r="F70" s="184"/>
      <c r="G70" s="183"/>
      <c r="H70" s="170"/>
      <c r="I70" s="185"/>
      <c r="J70" s="186"/>
      <c r="K70" s="154"/>
      <c r="L70" s="177">
        <f t="shared" ref="L70:L133" si="4">IF(K70=1,7,IF(K70=2,6,IF(K70=3,5,IF(K70=4,4,IF(K70=5,3,IF(K70=6,2,IF(K70&gt;=6,1,0)))))))</f>
        <v>0</v>
      </c>
      <c r="M70" s="189">
        <f t="shared" ref="M70:M133" si="5">SUM(L70+$M$5)</f>
        <v>0</v>
      </c>
    </row>
    <row r="71" spans="1:13" ht="13.8" x14ac:dyDescent="0.25">
      <c r="A71" s="178" t="str">
        <f t="shared" si="3"/>
        <v/>
      </c>
      <c r="B71" s="154"/>
      <c r="C71" s="182"/>
      <c r="D71" s="170"/>
      <c r="E71" s="183"/>
      <c r="F71" s="184"/>
      <c r="G71" s="183"/>
      <c r="H71" s="170"/>
      <c r="I71" s="185"/>
      <c r="J71" s="186"/>
      <c r="K71" s="154"/>
      <c r="L71" s="177">
        <f t="shared" si="4"/>
        <v>0</v>
      </c>
      <c r="M71" s="189">
        <f t="shared" si="5"/>
        <v>0</v>
      </c>
    </row>
    <row r="72" spans="1:13" ht="13.8" x14ac:dyDescent="0.25">
      <c r="A72" s="178" t="str">
        <f t="shared" si="3"/>
        <v/>
      </c>
      <c r="B72" s="154"/>
      <c r="C72" s="182"/>
      <c r="D72" s="170"/>
      <c r="E72" s="183"/>
      <c r="F72" s="184"/>
      <c r="G72" s="183"/>
      <c r="H72" s="170"/>
      <c r="I72" s="185"/>
      <c r="J72" s="186"/>
      <c r="K72" s="154"/>
      <c r="L72" s="177">
        <f t="shared" si="4"/>
        <v>0</v>
      </c>
      <c r="M72" s="189">
        <f t="shared" si="5"/>
        <v>0</v>
      </c>
    </row>
    <row r="73" spans="1:13" ht="13.8" x14ac:dyDescent="0.25">
      <c r="A73" s="178" t="str">
        <f t="shared" si="3"/>
        <v/>
      </c>
      <c r="B73" s="154"/>
      <c r="C73" s="182"/>
      <c r="D73" s="170"/>
      <c r="E73" s="183"/>
      <c r="F73" s="184"/>
      <c r="G73" s="183"/>
      <c r="H73" s="170"/>
      <c r="I73" s="185"/>
      <c r="J73" s="186"/>
      <c r="K73" s="154"/>
      <c r="L73" s="177">
        <f t="shared" si="4"/>
        <v>0</v>
      </c>
      <c r="M73" s="189">
        <f t="shared" si="5"/>
        <v>0</v>
      </c>
    </row>
    <row r="74" spans="1:13" ht="13.8" x14ac:dyDescent="0.25">
      <c r="A74" s="178" t="str">
        <f t="shared" si="3"/>
        <v/>
      </c>
      <c r="B74" s="154"/>
      <c r="C74" s="182"/>
      <c r="D74" s="170"/>
      <c r="E74" s="183"/>
      <c r="F74" s="184"/>
      <c r="G74" s="183"/>
      <c r="H74" s="170"/>
      <c r="I74" s="185"/>
      <c r="J74" s="186"/>
      <c r="K74" s="154"/>
      <c r="L74" s="177">
        <f t="shared" si="4"/>
        <v>0</v>
      </c>
      <c r="M74" s="189">
        <f t="shared" si="5"/>
        <v>0</v>
      </c>
    </row>
    <row r="75" spans="1:13" ht="13.8" x14ac:dyDescent="0.25">
      <c r="A75" s="178" t="str">
        <f t="shared" si="3"/>
        <v/>
      </c>
      <c r="B75" s="154"/>
      <c r="C75" s="182"/>
      <c r="D75" s="170"/>
      <c r="E75" s="183"/>
      <c r="F75" s="184"/>
      <c r="G75" s="183"/>
      <c r="H75" s="170"/>
      <c r="I75" s="185"/>
      <c r="J75" s="186"/>
      <c r="K75" s="154"/>
      <c r="L75" s="177">
        <f t="shared" si="4"/>
        <v>0</v>
      </c>
      <c r="M75" s="189">
        <f t="shared" si="5"/>
        <v>0</v>
      </c>
    </row>
    <row r="76" spans="1:13" ht="13.8" x14ac:dyDescent="0.25">
      <c r="A76" s="178" t="str">
        <f t="shared" si="3"/>
        <v/>
      </c>
      <c r="B76" s="154"/>
      <c r="C76" s="182"/>
      <c r="D76" s="170"/>
      <c r="E76" s="183"/>
      <c r="F76" s="184"/>
      <c r="G76" s="183"/>
      <c r="H76" s="170"/>
      <c r="I76" s="185"/>
      <c r="J76" s="186"/>
      <c r="K76" s="154"/>
      <c r="L76" s="177">
        <f t="shared" si="4"/>
        <v>0</v>
      </c>
      <c r="M76" s="189">
        <f t="shared" si="5"/>
        <v>0</v>
      </c>
    </row>
    <row r="77" spans="1:13" ht="13.8" x14ac:dyDescent="0.25">
      <c r="A77" s="178" t="str">
        <f t="shared" si="3"/>
        <v/>
      </c>
      <c r="B77" s="154"/>
      <c r="C77" s="182"/>
      <c r="D77" s="170"/>
      <c r="E77" s="183"/>
      <c r="F77" s="184"/>
      <c r="G77" s="183"/>
      <c r="H77" s="170"/>
      <c r="I77" s="185"/>
      <c r="J77" s="186"/>
      <c r="K77" s="154"/>
      <c r="L77" s="177">
        <f t="shared" si="4"/>
        <v>0</v>
      </c>
      <c r="M77" s="189">
        <f t="shared" si="5"/>
        <v>0</v>
      </c>
    </row>
    <row r="78" spans="1:13" ht="13.8" x14ac:dyDescent="0.25">
      <c r="A78" s="178" t="str">
        <f t="shared" si="3"/>
        <v/>
      </c>
      <c r="B78" s="154"/>
      <c r="C78" s="182"/>
      <c r="D78" s="170"/>
      <c r="E78" s="183"/>
      <c r="F78" s="184"/>
      <c r="G78" s="183"/>
      <c r="H78" s="170"/>
      <c r="I78" s="185"/>
      <c r="J78" s="186"/>
      <c r="K78" s="154"/>
      <c r="L78" s="177">
        <f t="shared" si="4"/>
        <v>0</v>
      </c>
      <c r="M78" s="189">
        <f t="shared" si="5"/>
        <v>0</v>
      </c>
    </row>
    <row r="79" spans="1:13" ht="13.8" x14ac:dyDescent="0.25">
      <c r="A79" s="178" t="str">
        <f t="shared" si="3"/>
        <v/>
      </c>
      <c r="B79" s="154"/>
      <c r="C79" s="182"/>
      <c r="D79" s="170"/>
      <c r="E79" s="183"/>
      <c r="F79" s="184"/>
      <c r="G79" s="183"/>
      <c r="H79" s="170"/>
      <c r="I79" s="185"/>
      <c r="J79" s="186"/>
      <c r="K79" s="154"/>
      <c r="L79" s="177">
        <f t="shared" si="4"/>
        <v>0</v>
      </c>
      <c r="M79" s="189">
        <f t="shared" si="5"/>
        <v>0</v>
      </c>
    </row>
    <row r="80" spans="1:13" ht="13.8" x14ac:dyDescent="0.25">
      <c r="A80" s="178" t="str">
        <f t="shared" si="3"/>
        <v/>
      </c>
      <c r="B80" s="154"/>
      <c r="C80" s="182"/>
      <c r="D80" s="170"/>
      <c r="E80" s="183"/>
      <c r="F80" s="184"/>
      <c r="G80" s="183"/>
      <c r="H80" s="170"/>
      <c r="I80" s="185"/>
      <c r="J80" s="186"/>
      <c r="K80" s="154"/>
      <c r="L80" s="177">
        <f t="shared" si="4"/>
        <v>0</v>
      </c>
      <c r="M80" s="189">
        <f t="shared" si="5"/>
        <v>0</v>
      </c>
    </row>
    <row r="81" spans="1:13" ht="13.8" x14ac:dyDescent="0.25">
      <c r="A81" s="178" t="str">
        <f t="shared" si="3"/>
        <v/>
      </c>
      <c r="B81" s="154"/>
      <c r="C81" s="182"/>
      <c r="D81" s="170"/>
      <c r="E81" s="183"/>
      <c r="F81" s="184"/>
      <c r="G81" s="183"/>
      <c r="H81" s="170"/>
      <c r="I81" s="185"/>
      <c r="J81" s="186"/>
      <c r="K81" s="154"/>
      <c r="L81" s="177">
        <f t="shared" si="4"/>
        <v>0</v>
      </c>
      <c r="M81" s="189">
        <f t="shared" si="5"/>
        <v>0</v>
      </c>
    </row>
    <row r="82" spans="1:13" ht="13.8" x14ac:dyDescent="0.25">
      <c r="A82" s="178" t="str">
        <f t="shared" si="3"/>
        <v/>
      </c>
      <c r="B82" s="154"/>
      <c r="C82" s="182"/>
      <c r="D82" s="170"/>
      <c r="E82" s="183"/>
      <c r="F82" s="184"/>
      <c r="G82" s="183"/>
      <c r="H82" s="170"/>
      <c r="I82" s="185"/>
      <c r="J82" s="186"/>
      <c r="K82" s="154"/>
      <c r="L82" s="177">
        <f t="shared" si="4"/>
        <v>0</v>
      </c>
      <c r="M82" s="189">
        <f t="shared" si="5"/>
        <v>0</v>
      </c>
    </row>
    <row r="83" spans="1:13" ht="13.8" x14ac:dyDescent="0.25">
      <c r="A83" s="178" t="str">
        <f t="shared" si="3"/>
        <v/>
      </c>
      <c r="B83" s="154"/>
      <c r="C83" s="182"/>
      <c r="D83" s="170"/>
      <c r="E83" s="183"/>
      <c r="F83" s="184"/>
      <c r="G83" s="183"/>
      <c r="H83" s="170"/>
      <c r="I83" s="185"/>
      <c r="J83" s="186"/>
      <c r="K83" s="154"/>
      <c r="L83" s="177">
        <f t="shared" si="4"/>
        <v>0</v>
      </c>
      <c r="M83" s="189">
        <f t="shared" si="5"/>
        <v>0</v>
      </c>
    </row>
    <row r="84" spans="1:13" ht="13.8" x14ac:dyDescent="0.25">
      <c r="A84" s="178" t="str">
        <f t="shared" si="3"/>
        <v/>
      </c>
      <c r="B84" s="154"/>
      <c r="C84" s="182"/>
      <c r="D84" s="170"/>
      <c r="E84" s="183"/>
      <c r="F84" s="184"/>
      <c r="G84" s="183"/>
      <c r="H84" s="170"/>
      <c r="I84" s="185"/>
      <c r="J84" s="186"/>
      <c r="K84" s="154"/>
      <c r="L84" s="177">
        <f t="shared" si="4"/>
        <v>0</v>
      </c>
      <c r="M84" s="189">
        <f t="shared" si="5"/>
        <v>0</v>
      </c>
    </row>
    <row r="85" spans="1:13" ht="13.8" x14ac:dyDescent="0.25">
      <c r="A85" s="178" t="str">
        <f t="shared" si="3"/>
        <v/>
      </c>
      <c r="B85" s="154"/>
      <c r="C85" s="182"/>
      <c r="D85" s="170"/>
      <c r="E85" s="183"/>
      <c r="F85" s="184"/>
      <c r="G85" s="183"/>
      <c r="H85" s="170"/>
      <c r="I85" s="185"/>
      <c r="J85" s="186"/>
      <c r="K85" s="154"/>
      <c r="L85" s="177">
        <f t="shared" si="4"/>
        <v>0</v>
      </c>
      <c r="M85" s="189">
        <f t="shared" si="5"/>
        <v>0</v>
      </c>
    </row>
    <row r="86" spans="1:13" ht="13.8" x14ac:dyDescent="0.25">
      <c r="A86" s="178" t="str">
        <f t="shared" si="3"/>
        <v/>
      </c>
      <c r="B86" s="154"/>
      <c r="C86" s="182"/>
      <c r="D86" s="170"/>
      <c r="E86" s="183"/>
      <c r="F86" s="184"/>
      <c r="G86" s="183"/>
      <c r="H86" s="170"/>
      <c r="I86" s="185"/>
      <c r="J86" s="186"/>
      <c r="K86" s="154"/>
      <c r="L86" s="177">
        <f t="shared" si="4"/>
        <v>0</v>
      </c>
      <c r="M86" s="189">
        <f t="shared" si="5"/>
        <v>0</v>
      </c>
    </row>
    <row r="87" spans="1:13" ht="13.8" x14ac:dyDescent="0.25">
      <c r="A87" s="178" t="str">
        <f t="shared" si="3"/>
        <v/>
      </c>
      <c r="B87" s="154"/>
      <c r="C87" s="182"/>
      <c r="D87" s="170"/>
      <c r="E87" s="183"/>
      <c r="F87" s="184"/>
      <c r="G87" s="183"/>
      <c r="H87" s="170"/>
      <c r="I87" s="185"/>
      <c r="J87" s="186"/>
      <c r="K87" s="154"/>
      <c r="L87" s="177">
        <f t="shared" si="4"/>
        <v>0</v>
      </c>
      <c r="M87" s="189">
        <f t="shared" si="5"/>
        <v>0</v>
      </c>
    </row>
    <row r="88" spans="1:13" ht="13.8" x14ac:dyDescent="0.25">
      <c r="A88" s="178" t="str">
        <f t="shared" si="3"/>
        <v/>
      </c>
      <c r="B88" s="154"/>
      <c r="C88" s="182"/>
      <c r="D88" s="170"/>
      <c r="E88" s="183"/>
      <c r="F88" s="184"/>
      <c r="G88" s="183"/>
      <c r="H88" s="170"/>
      <c r="I88" s="185"/>
      <c r="J88" s="186"/>
      <c r="K88" s="154"/>
      <c r="L88" s="177">
        <f t="shared" si="4"/>
        <v>0</v>
      </c>
      <c r="M88" s="189">
        <f t="shared" si="5"/>
        <v>0</v>
      </c>
    </row>
    <row r="89" spans="1:13" ht="13.8" x14ac:dyDescent="0.25">
      <c r="A89" s="178" t="str">
        <f t="shared" si="3"/>
        <v/>
      </c>
      <c r="B89" s="154"/>
      <c r="C89" s="182"/>
      <c r="D89" s="170"/>
      <c r="E89" s="183"/>
      <c r="F89" s="184"/>
      <c r="G89" s="183"/>
      <c r="H89" s="170"/>
      <c r="I89" s="185"/>
      <c r="J89" s="186"/>
      <c r="K89" s="154"/>
      <c r="L89" s="177">
        <f t="shared" si="4"/>
        <v>0</v>
      </c>
      <c r="M89" s="189">
        <f t="shared" si="5"/>
        <v>0</v>
      </c>
    </row>
    <row r="90" spans="1:13" ht="13.8" x14ac:dyDescent="0.25">
      <c r="A90" s="178" t="str">
        <f t="shared" si="3"/>
        <v/>
      </c>
      <c r="B90" s="154"/>
      <c r="C90" s="182"/>
      <c r="D90" s="170"/>
      <c r="E90" s="183"/>
      <c r="F90" s="184"/>
      <c r="G90" s="183"/>
      <c r="H90" s="170"/>
      <c r="I90" s="185"/>
      <c r="J90" s="186"/>
      <c r="K90" s="154"/>
      <c r="L90" s="177">
        <f t="shared" si="4"/>
        <v>0</v>
      </c>
      <c r="M90" s="189">
        <f t="shared" si="5"/>
        <v>0</v>
      </c>
    </row>
    <row r="91" spans="1:13" ht="13.8" x14ac:dyDescent="0.25">
      <c r="A91" s="178" t="str">
        <f t="shared" si="3"/>
        <v/>
      </c>
      <c r="B91" s="154"/>
      <c r="C91" s="182"/>
      <c r="D91" s="170"/>
      <c r="E91" s="183"/>
      <c r="F91" s="184"/>
      <c r="G91" s="183"/>
      <c r="H91" s="170"/>
      <c r="I91" s="185"/>
      <c r="J91" s="186"/>
      <c r="K91" s="154"/>
      <c r="L91" s="177">
        <f t="shared" si="4"/>
        <v>0</v>
      </c>
      <c r="M91" s="189">
        <f t="shared" si="5"/>
        <v>0</v>
      </c>
    </row>
    <row r="92" spans="1:13" ht="13.8" x14ac:dyDescent="0.25">
      <c r="A92" s="178" t="str">
        <f t="shared" si="3"/>
        <v/>
      </c>
      <c r="B92" s="154"/>
      <c r="C92" s="182"/>
      <c r="D92" s="170"/>
      <c r="E92" s="183"/>
      <c r="F92" s="184"/>
      <c r="G92" s="183"/>
      <c r="H92" s="170"/>
      <c r="I92" s="185"/>
      <c r="J92" s="186"/>
      <c r="K92" s="154"/>
      <c r="L92" s="177">
        <f t="shared" si="4"/>
        <v>0</v>
      </c>
      <c r="M92" s="189">
        <f t="shared" si="5"/>
        <v>0</v>
      </c>
    </row>
    <row r="93" spans="1:13" ht="13.8" x14ac:dyDescent="0.25">
      <c r="A93" s="178" t="str">
        <f t="shared" si="3"/>
        <v/>
      </c>
      <c r="B93" s="154"/>
      <c r="C93" s="182"/>
      <c r="D93" s="170"/>
      <c r="E93" s="183"/>
      <c r="F93" s="184"/>
      <c r="G93" s="183"/>
      <c r="H93" s="170"/>
      <c r="I93" s="185"/>
      <c r="J93" s="186"/>
      <c r="K93" s="154"/>
      <c r="L93" s="177">
        <f t="shared" si="4"/>
        <v>0</v>
      </c>
      <c r="M93" s="189">
        <f t="shared" si="5"/>
        <v>0</v>
      </c>
    </row>
    <row r="94" spans="1:13" ht="13.8" x14ac:dyDescent="0.25">
      <c r="A94" s="178" t="str">
        <f t="shared" si="3"/>
        <v/>
      </c>
      <c r="B94" s="154"/>
      <c r="C94" s="182"/>
      <c r="D94" s="170"/>
      <c r="E94" s="183"/>
      <c r="F94" s="184"/>
      <c r="G94" s="183"/>
      <c r="H94" s="170"/>
      <c r="I94" s="185"/>
      <c r="J94" s="186"/>
      <c r="K94" s="154"/>
      <c r="L94" s="177">
        <f t="shared" si="4"/>
        <v>0</v>
      </c>
      <c r="M94" s="189">
        <f t="shared" si="5"/>
        <v>0</v>
      </c>
    </row>
    <row r="95" spans="1:13" ht="13.8" x14ac:dyDescent="0.25">
      <c r="A95" s="178" t="str">
        <f t="shared" si="3"/>
        <v/>
      </c>
      <c r="B95" s="154"/>
      <c r="C95" s="182"/>
      <c r="D95" s="170"/>
      <c r="E95" s="183"/>
      <c r="F95" s="184"/>
      <c r="G95" s="183"/>
      <c r="H95" s="170"/>
      <c r="I95" s="185"/>
      <c r="J95" s="186"/>
      <c r="K95" s="154"/>
      <c r="L95" s="177">
        <f t="shared" si="4"/>
        <v>0</v>
      </c>
      <c r="M95" s="189">
        <f t="shared" si="5"/>
        <v>0</v>
      </c>
    </row>
    <row r="96" spans="1:13" ht="13.8" x14ac:dyDescent="0.25">
      <c r="A96" s="178" t="str">
        <f t="shared" si="3"/>
        <v/>
      </c>
      <c r="B96" s="154"/>
      <c r="C96" s="182"/>
      <c r="D96" s="170"/>
      <c r="E96" s="183"/>
      <c r="F96" s="184"/>
      <c r="G96" s="183"/>
      <c r="H96" s="170"/>
      <c r="I96" s="185"/>
      <c r="J96" s="186"/>
      <c r="K96" s="154"/>
      <c r="L96" s="177">
        <f t="shared" si="4"/>
        <v>0</v>
      </c>
      <c r="M96" s="189">
        <f t="shared" si="5"/>
        <v>0</v>
      </c>
    </row>
    <row r="97" spans="1:13" ht="13.8" x14ac:dyDescent="0.25">
      <c r="A97" s="178" t="str">
        <f t="shared" si="3"/>
        <v/>
      </c>
      <c r="B97" s="154"/>
      <c r="C97" s="182"/>
      <c r="D97" s="170"/>
      <c r="E97" s="183"/>
      <c r="F97" s="184"/>
      <c r="G97" s="183"/>
      <c r="H97" s="170"/>
      <c r="I97" s="185"/>
      <c r="J97" s="186"/>
      <c r="K97" s="154"/>
      <c r="L97" s="177">
        <f t="shared" si="4"/>
        <v>0</v>
      </c>
      <c r="M97" s="189">
        <f t="shared" si="5"/>
        <v>0</v>
      </c>
    </row>
    <row r="98" spans="1:13" ht="13.8" x14ac:dyDescent="0.25">
      <c r="A98" s="178" t="str">
        <f t="shared" si="3"/>
        <v/>
      </c>
      <c r="B98" s="154"/>
      <c r="C98" s="182"/>
      <c r="D98" s="170"/>
      <c r="E98" s="183"/>
      <c r="F98" s="184"/>
      <c r="G98" s="183"/>
      <c r="H98" s="170"/>
      <c r="I98" s="185"/>
      <c r="J98" s="186"/>
      <c r="K98" s="154"/>
      <c r="L98" s="177">
        <f t="shared" si="4"/>
        <v>0</v>
      </c>
      <c r="M98" s="189">
        <f t="shared" si="5"/>
        <v>0</v>
      </c>
    </row>
    <row r="99" spans="1:13" ht="13.8" x14ac:dyDescent="0.25">
      <c r="A99" s="178" t="str">
        <f t="shared" si="3"/>
        <v/>
      </c>
      <c r="B99" s="154"/>
      <c r="C99" s="182"/>
      <c r="D99" s="170"/>
      <c r="E99" s="183"/>
      <c r="F99" s="184"/>
      <c r="G99" s="183"/>
      <c r="H99" s="170"/>
      <c r="I99" s="185"/>
      <c r="J99" s="186"/>
      <c r="K99" s="154"/>
      <c r="L99" s="177">
        <f t="shared" si="4"/>
        <v>0</v>
      </c>
      <c r="M99" s="189">
        <f t="shared" si="5"/>
        <v>0</v>
      </c>
    </row>
    <row r="100" spans="1:13" ht="13.8" x14ac:dyDescent="0.25">
      <c r="A100" s="178" t="str">
        <f t="shared" si="3"/>
        <v/>
      </c>
      <c r="B100" s="154"/>
      <c r="C100" s="182"/>
      <c r="D100" s="170"/>
      <c r="E100" s="183"/>
      <c r="F100" s="184"/>
      <c r="G100" s="183"/>
      <c r="H100" s="170"/>
      <c r="I100" s="185"/>
      <c r="J100" s="186"/>
      <c r="K100" s="154"/>
      <c r="L100" s="177">
        <f t="shared" si="4"/>
        <v>0</v>
      </c>
      <c r="M100" s="189">
        <f t="shared" si="5"/>
        <v>0</v>
      </c>
    </row>
    <row r="101" spans="1:13" ht="13.8" x14ac:dyDescent="0.25">
      <c r="A101" s="178" t="str">
        <f t="shared" si="3"/>
        <v/>
      </c>
      <c r="B101" s="154"/>
      <c r="C101" s="182"/>
      <c r="D101" s="170"/>
      <c r="E101" s="183"/>
      <c r="F101" s="184"/>
      <c r="G101" s="183"/>
      <c r="H101" s="170"/>
      <c r="I101" s="185"/>
      <c r="J101" s="186"/>
      <c r="K101" s="154"/>
      <c r="L101" s="177">
        <f t="shared" si="4"/>
        <v>0</v>
      </c>
      <c r="M101" s="189">
        <f t="shared" si="5"/>
        <v>0</v>
      </c>
    </row>
    <row r="102" spans="1:13" ht="13.8" x14ac:dyDescent="0.25">
      <c r="A102" s="178" t="str">
        <f t="shared" si="3"/>
        <v/>
      </c>
      <c r="B102" s="154"/>
      <c r="C102" s="182"/>
      <c r="D102" s="170"/>
      <c r="E102" s="183"/>
      <c r="F102" s="184"/>
      <c r="G102" s="183"/>
      <c r="H102" s="170"/>
      <c r="I102" s="185"/>
      <c r="J102" s="186"/>
      <c r="K102" s="154"/>
      <c r="L102" s="177">
        <f t="shared" si="4"/>
        <v>0</v>
      </c>
      <c r="M102" s="189">
        <f t="shared" si="5"/>
        <v>0</v>
      </c>
    </row>
    <row r="103" spans="1:13" ht="13.8" x14ac:dyDescent="0.25">
      <c r="A103" s="178" t="str">
        <f t="shared" si="3"/>
        <v/>
      </c>
      <c r="B103" s="154"/>
      <c r="C103" s="182"/>
      <c r="D103" s="170"/>
      <c r="E103" s="183"/>
      <c r="F103" s="184"/>
      <c r="G103" s="183"/>
      <c r="H103" s="170"/>
      <c r="I103" s="185"/>
      <c r="J103" s="186"/>
      <c r="K103" s="154"/>
      <c r="L103" s="177">
        <f t="shared" si="4"/>
        <v>0</v>
      </c>
      <c r="M103" s="189">
        <f t="shared" si="5"/>
        <v>0</v>
      </c>
    </row>
    <row r="104" spans="1:13" ht="13.8" x14ac:dyDescent="0.25">
      <c r="A104" s="178" t="str">
        <f t="shared" si="3"/>
        <v/>
      </c>
      <c r="B104" s="154"/>
      <c r="C104" s="182"/>
      <c r="D104" s="170"/>
      <c r="E104" s="183"/>
      <c r="F104" s="184"/>
      <c r="G104" s="183"/>
      <c r="H104" s="170"/>
      <c r="I104" s="185"/>
      <c r="J104" s="186"/>
      <c r="K104" s="154"/>
      <c r="L104" s="177">
        <f t="shared" si="4"/>
        <v>0</v>
      </c>
      <c r="M104" s="189">
        <f t="shared" si="5"/>
        <v>0</v>
      </c>
    </row>
    <row r="105" spans="1:13" ht="13.8" x14ac:dyDescent="0.25">
      <c r="A105" s="178" t="str">
        <f t="shared" si="3"/>
        <v/>
      </c>
      <c r="B105" s="154"/>
      <c r="C105" s="182"/>
      <c r="D105" s="170"/>
      <c r="E105" s="183"/>
      <c r="F105" s="184"/>
      <c r="G105" s="183"/>
      <c r="H105" s="170"/>
      <c r="I105" s="185"/>
      <c r="J105" s="186"/>
      <c r="K105" s="154"/>
      <c r="L105" s="177">
        <f t="shared" si="4"/>
        <v>0</v>
      </c>
      <c r="M105" s="189">
        <f t="shared" si="5"/>
        <v>0</v>
      </c>
    </row>
    <row r="106" spans="1:13" ht="13.8" x14ac:dyDescent="0.25">
      <c r="A106" s="178" t="str">
        <f t="shared" si="3"/>
        <v/>
      </c>
      <c r="B106" s="154"/>
      <c r="C106" s="182"/>
      <c r="D106" s="170"/>
      <c r="E106" s="183"/>
      <c r="F106" s="184"/>
      <c r="G106" s="183"/>
      <c r="H106" s="170"/>
      <c r="I106" s="185"/>
      <c r="J106" s="186"/>
      <c r="K106" s="154"/>
      <c r="L106" s="177">
        <f t="shared" si="4"/>
        <v>0</v>
      </c>
      <c r="M106" s="189">
        <f t="shared" si="5"/>
        <v>0</v>
      </c>
    </row>
    <row r="107" spans="1:13" ht="13.8" x14ac:dyDescent="0.25">
      <c r="A107" s="178" t="str">
        <f t="shared" si="3"/>
        <v/>
      </c>
      <c r="B107" s="154"/>
      <c r="C107" s="182"/>
      <c r="D107" s="170"/>
      <c r="E107" s="183"/>
      <c r="F107" s="184"/>
      <c r="G107" s="183"/>
      <c r="H107" s="170"/>
      <c r="I107" s="185"/>
      <c r="J107" s="186"/>
      <c r="K107" s="154"/>
      <c r="L107" s="177">
        <f t="shared" si="4"/>
        <v>0</v>
      </c>
      <c r="M107" s="189">
        <f t="shared" si="5"/>
        <v>0</v>
      </c>
    </row>
    <row r="108" spans="1:13" ht="13.8" x14ac:dyDescent="0.25">
      <c r="A108" s="178" t="str">
        <f t="shared" si="3"/>
        <v/>
      </c>
      <c r="B108" s="154"/>
      <c r="C108" s="182"/>
      <c r="D108" s="170"/>
      <c r="E108" s="183"/>
      <c r="F108" s="184"/>
      <c r="G108" s="183"/>
      <c r="H108" s="170"/>
      <c r="I108" s="185"/>
      <c r="J108" s="186"/>
      <c r="K108" s="154"/>
      <c r="L108" s="177">
        <f t="shared" si="4"/>
        <v>0</v>
      </c>
      <c r="M108" s="189">
        <f t="shared" si="5"/>
        <v>0</v>
      </c>
    </row>
    <row r="109" spans="1:13" ht="13.8" x14ac:dyDescent="0.25">
      <c r="A109" s="178" t="str">
        <f t="shared" si="3"/>
        <v/>
      </c>
      <c r="B109" s="154"/>
      <c r="C109" s="182"/>
      <c r="D109" s="170"/>
      <c r="E109" s="183"/>
      <c r="F109" s="184"/>
      <c r="G109" s="183"/>
      <c r="H109" s="170"/>
      <c r="I109" s="185"/>
      <c r="J109" s="186"/>
      <c r="K109" s="154"/>
      <c r="L109" s="177">
        <f t="shared" si="4"/>
        <v>0</v>
      </c>
      <c r="M109" s="189">
        <f t="shared" si="5"/>
        <v>0</v>
      </c>
    </row>
    <row r="110" spans="1:13" ht="13.8" x14ac:dyDescent="0.25">
      <c r="A110" s="178" t="str">
        <f t="shared" si="3"/>
        <v/>
      </c>
      <c r="B110" s="154"/>
      <c r="C110" s="182"/>
      <c r="D110" s="170"/>
      <c r="E110" s="183"/>
      <c r="F110" s="184"/>
      <c r="G110" s="183"/>
      <c r="H110" s="170"/>
      <c r="I110" s="185"/>
      <c r="J110" s="186"/>
      <c r="K110" s="154"/>
      <c r="L110" s="177">
        <f t="shared" si="4"/>
        <v>0</v>
      </c>
      <c r="M110" s="189">
        <f t="shared" si="5"/>
        <v>0</v>
      </c>
    </row>
    <row r="111" spans="1:13" ht="13.8" x14ac:dyDescent="0.25">
      <c r="A111" s="178" t="str">
        <f t="shared" si="3"/>
        <v/>
      </c>
      <c r="B111" s="154"/>
      <c r="C111" s="182"/>
      <c r="D111" s="170"/>
      <c r="E111" s="183"/>
      <c r="F111" s="184"/>
      <c r="G111" s="183"/>
      <c r="H111" s="170"/>
      <c r="I111" s="185"/>
      <c r="J111" s="186"/>
      <c r="K111" s="154"/>
      <c r="L111" s="177">
        <f t="shared" si="4"/>
        <v>0</v>
      </c>
      <c r="M111" s="189">
        <f t="shared" si="5"/>
        <v>0</v>
      </c>
    </row>
    <row r="112" spans="1:13" ht="13.8" x14ac:dyDescent="0.25">
      <c r="A112" s="178" t="str">
        <f t="shared" si="3"/>
        <v/>
      </c>
      <c r="B112" s="154"/>
      <c r="C112" s="182"/>
      <c r="D112" s="170"/>
      <c r="E112" s="183"/>
      <c r="F112" s="184"/>
      <c r="G112" s="183"/>
      <c r="H112" s="170"/>
      <c r="I112" s="185"/>
      <c r="J112" s="186"/>
      <c r="K112" s="154"/>
      <c r="L112" s="177">
        <f t="shared" si="4"/>
        <v>0</v>
      </c>
      <c r="M112" s="189">
        <f t="shared" si="5"/>
        <v>0</v>
      </c>
    </row>
    <row r="113" spans="1:13" ht="13.8" x14ac:dyDescent="0.25">
      <c r="A113" s="178" t="str">
        <f t="shared" si="3"/>
        <v/>
      </c>
      <c r="B113" s="154"/>
      <c r="C113" s="182"/>
      <c r="D113" s="170"/>
      <c r="E113" s="183"/>
      <c r="F113" s="184"/>
      <c r="G113" s="183"/>
      <c r="H113" s="170"/>
      <c r="I113" s="185"/>
      <c r="J113" s="186"/>
      <c r="K113" s="154"/>
      <c r="L113" s="177">
        <f t="shared" si="4"/>
        <v>0</v>
      </c>
      <c r="M113" s="189">
        <f t="shared" si="5"/>
        <v>0</v>
      </c>
    </row>
    <row r="114" spans="1:13" ht="13.8" x14ac:dyDescent="0.25">
      <c r="A114" s="178" t="str">
        <f t="shared" si="3"/>
        <v/>
      </c>
      <c r="B114" s="154"/>
      <c r="C114" s="182"/>
      <c r="D114" s="170"/>
      <c r="E114" s="183"/>
      <c r="F114" s="184"/>
      <c r="G114" s="183"/>
      <c r="H114" s="170"/>
      <c r="I114" s="185"/>
      <c r="J114" s="186"/>
      <c r="K114" s="154"/>
      <c r="L114" s="177">
        <f t="shared" si="4"/>
        <v>0</v>
      </c>
      <c r="M114" s="189">
        <f t="shared" si="5"/>
        <v>0</v>
      </c>
    </row>
    <row r="115" spans="1:13" ht="13.8" x14ac:dyDescent="0.25">
      <c r="A115" s="178" t="str">
        <f t="shared" si="3"/>
        <v/>
      </c>
      <c r="B115" s="154"/>
      <c r="C115" s="182"/>
      <c r="D115" s="170"/>
      <c r="E115" s="183"/>
      <c r="F115" s="184"/>
      <c r="G115" s="183"/>
      <c r="H115" s="170"/>
      <c r="I115" s="185"/>
      <c r="J115" s="186"/>
      <c r="K115" s="154"/>
      <c r="L115" s="177">
        <f t="shared" si="4"/>
        <v>0</v>
      </c>
      <c r="M115" s="189">
        <f t="shared" si="5"/>
        <v>0</v>
      </c>
    </row>
    <row r="116" spans="1:13" ht="13.8" x14ac:dyDescent="0.25">
      <c r="A116" s="178" t="str">
        <f t="shared" si="3"/>
        <v/>
      </c>
      <c r="B116" s="154"/>
      <c r="C116" s="182"/>
      <c r="D116" s="170"/>
      <c r="E116" s="183"/>
      <c r="F116" s="184"/>
      <c r="G116" s="183"/>
      <c r="H116" s="170"/>
      <c r="I116" s="185"/>
      <c r="J116" s="186"/>
      <c r="K116" s="154"/>
      <c r="L116" s="177">
        <f t="shared" si="4"/>
        <v>0</v>
      </c>
      <c r="M116" s="189">
        <f t="shared" si="5"/>
        <v>0</v>
      </c>
    </row>
    <row r="117" spans="1:13" ht="13.8" x14ac:dyDescent="0.25">
      <c r="A117" s="178" t="str">
        <f t="shared" si="3"/>
        <v/>
      </c>
      <c r="B117" s="154"/>
      <c r="C117" s="182"/>
      <c r="D117" s="170"/>
      <c r="E117" s="183"/>
      <c r="F117" s="184"/>
      <c r="G117" s="183"/>
      <c r="H117" s="170"/>
      <c r="I117" s="185"/>
      <c r="J117" s="186"/>
      <c r="K117" s="154"/>
      <c r="L117" s="177">
        <f t="shared" si="4"/>
        <v>0</v>
      </c>
      <c r="M117" s="189">
        <f t="shared" si="5"/>
        <v>0</v>
      </c>
    </row>
    <row r="118" spans="1:13" ht="13.8" x14ac:dyDescent="0.25">
      <c r="A118" s="178" t="str">
        <f t="shared" si="3"/>
        <v/>
      </c>
      <c r="B118" s="154"/>
      <c r="C118" s="182"/>
      <c r="D118" s="170"/>
      <c r="E118" s="183"/>
      <c r="F118" s="184"/>
      <c r="G118" s="183"/>
      <c r="H118" s="170"/>
      <c r="I118" s="185"/>
      <c r="J118" s="186"/>
      <c r="K118" s="154"/>
      <c r="L118" s="177">
        <f t="shared" si="4"/>
        <v>0</v>
      </c>
      <c r="M118" s="189">
        <f t="shared" si="5"/>
        <v>0</v>
      </c>
    </row>
    <row r="119" spans="1:13" ht="13.8" x14ac:dyDescent="0.25">
      <c r="A119" s="178" t="str">
        <f t="shared" si="3"/>
        <v/>
      </c>
      <c r="B119" s="154"/>
      <c r="C119" s="182"/>
      <c r="D119" s="170"/>
      <c r="E119" s="183"/>
      <c r="F119" s="184"/>
      <c r="G119" s="183"/>
      <c r="H119" s="170"/>
      <c r="I119" s="185"/>
      <c r="J119" s="186"/>
      <c r="K119" s="154"/>
      <c r="L119" s="177">
        <f t="shared" si="4"/>
        <v>0</v>
      </c>
      <c r="M119" s="189">
        <f t="shared" si="5"/>
        <v>0</v>
      </c>
    </row>
    <row r="120" spans="1:13" ht="13.8" x14ac:dyDescent="0.25">
      <c r="A120" s="178" t="str">
        <f t="shared" si="3"/>
        <v/>
      </c>
      <c r="B120" s="154"/>
      <c r="C120" s="182"/>
      <c r="D120" s="170"/>
      <c r="E120" s="183"/>
      <c r="F120" s="184"/>
      <c r="G120" s="183"/>
      <c r="H120" s="170"/>
      <c r="I120" s="185"/>
      <c r="J120" s="186"/>
      <c r="K120" s="154"/>
      <c r="L120" s="177">
        <f t="shared" si="4"/>
        <v>0</v>
      </c>
      <c r="M120" s="189">
        <f t="shared" si="5"/>
        <v>0</v>
      </c>
    </row>
    <row r="121" spans="1:13" ht="13.8" x14ac:dyDescent="0.25">
      <c r="A121" s="178" t="str">
        <f t="shared" si="3"/>
        <v/>
      </c>
      <c r="B121" s="154"/>
      <c r="C121" s="182"/>
      <c r="D121" s="170"/>
      <c r="E121" s="183"/>
      <c r="F121" s="184"/>
      <c r="G121" s="183"/>
      <c r="H121" s="170"/>
      <c r="I121" s="185"/>
      <c r="J121" s="186"/>
      <c r="K121" s="154"/>
      <c r="L121" s="177">
        <f t="shared" si="4"/>
        <v>0</v>
      </c>
      <c r="M121" s="189">
        <f t="shared" si="5"/>
        <v>0</v>
      </c>
    </row>
    <row r="122" spans="1:13" ht="13.8" x14ac:dyDescent="0.25">
      <c r="A122" s="178" t="str">
        <f t="shared" si="3"/>
        <v/>
      </c>
      <c r="B122" s="154"/>
      <c r="C122" s="182"/>
      <c r="D122" s="170"/>
      <c r="E122" s="183"/>
      <c r="F122" s="184"/>
      <c r="G122" s="183"/>
      <c r="H122" s="170"/>
      <c r="I122" s="185"/>
      <c r="J122" s="186"/>
      <c r="K122" s="154"/>
      <c r="L122" s="177">
        <f t="shared" si="4"/>
        <v>0</v>
      </c>
      <c r="M122" s="189">
        <f t="shared" si="5"/>
        <v>0</v>
      </c>
    </row>
    <row r="123" spans="1:13" ht="13.8" x14ac:dyDescent="0.25">
      <c r="A123" s="178" t="str">
        <f t="shared" si="3"/>
        <v/>
      </c>
      <c r="B123" s="154"/>
      <c r="C123" s="182"/>
      <c r="D123" s="170"/>
      <c r="E123" s="183"/>
      <c r="F123" s="184"/>
      <c r="G123" s="183"/>
      <c r="H123" s="170"/>
      <c r="I123" s="185"/>
      <c r="J123" s="186"/>
      <c r="K123" s="154"/>
      <c r="L123" s="177">
        <f t="shared" si="4"/>
        <v>0</v>
      </c>
      <c r="M123" s="189">
        <f t="shared" si="5"/>
        <v>0</v>
      </c>
    </row>
    <row r="124" spans="1:13" ht="13.8" x14ac:dyDescent="0.25">
      <c r="A124" s="178" t="str">
        <f t="shared" si="3"/>
        <v/>
      </c>
      <c r="B124" s="154"/>
      <c r="C124" s="182"/>
      <c r="D124" s="170"/>
      <c r="E124" s="183"/>
      <c r="F124" s="184"/>
      <c r="G124" s="183"/>
      <c r="H124" s="170"/>
      <c r="I124" s="185"/>
      <c r="J124" s="186"/>
      <c r="K124" s="154"/>
      <c r="L124" s="177">
        <f t="shared" si="4"/>
        <v>0</v>
      </c>
      <c r="M124" s="189">
        <f t="shared" si="5"/>
        <v>0</v>
      </c>
    </row>
    <row r="125" spans="1:13" ht="13.8" x14ac:dyDescent="0.25">
      <c r="A125" s="178" t="str">
        <f t="shared" si="3"/>
        <v/>
      </c>
      <c r="B125" s="154"/>
      <c r="C125" s="182"/>
      <c r="D125" s="170"/>
      <c r="E125" s="183"/>
      <c r="F125" s="184"/>
      <c r="G125" s="183"/>
      <c r="H125" s="170"/>
      <c r="I125" s="185"/>
      <c r="J125" s="186"/>
      <c r="K125" s="154"/>
      <c r="L125" s="177">
        <f t="shared" si="4"/>
        <v>0</v>
      </c>
      <c r="M125" s="189">
        <f t="shared" si="5"/>
        <v>0</v>
      </c>
    </row>
    <row r="126" spans="1:13" ht="13.8" x14ac:dyDescent="0.25">
      <c r="A126" s="178" t="str">
        <f t="shared" si="3"/>
        <v/>
      </c>
      <c r="B126" s="154"/>
      <c r="C126" s="182"/>
      <c r="D126" s="170"/>
      <c r="E126" s="183"/>
      <c r="F126" s="184"/>
      <c r="G126" s="183"/>
      <c r="H126" s="170"/>
      <c r="I126" s="185"/>
      <c r="J126" s="186"/>
      <c r="K126" s="154"/>
      <c r="L126" s="177">
        <f t="shared" si="4"/>
        <v>0</v>
      </c>
      <c r="M126" s="189">
        <f t="shared" si="5"/>
        <v>0</v>
      </c>
    </row>
    <row r="127" spans="1:13" ht="13.8" x14ac:dyDescent="0.25">
      <c r="A127" s="178" t="str">
        <f t="shared" si="3"/>
        <v/>
      </c>
      <c r="B127" s="154"/>
      <c r="C127" s="182"/>
      <c r="D127" s="170"/>
      <c r="E127" s="183"/>
      <c r="F127" s="184"/>
      <c r="G127" s="183"/>
      <c r="H127" s="170"/>
      <c r="I127" s="185"/>
      <c r="J127" s="186"/>
      <c r="K127" s="154"/>
      <c r="L127" s="177">
        <f t="shared" si="4"/>
        <v>0</v>
      </c>
      <c r="M127" s="189">
        <f t="shared" si="5"/>
        <v>0</v>
      </c>
    </row>
    <row r="128" spans="1:13" ht="13.8" x14ac:dyDescent="0.25">
      <c r="A128" s="178" t="str">
        <f t="shared" si="3"/>
        <v/>
      </c>
      <c r="B128" s="154"/>
      <c r="C128" s="182"/>
      <c r="D128" s="170"/>
      <c r="E128" s="183"/>
      <c r="F128" s="184"/>
      <c r="G128" s="183"/>
      <c r="H128" s="170"/>
      <c r="I128" s="185"/>
      <c r="J128" s="186"/>
      <c r="K128" s="154"/>
      <c r="L128" s="177">
        <f t="shared" si="4"/>
        <v>0</v>
      </c>
      <c r="M128" s="189">
        <f t="shared" si="5"/>
        <v>0</v>
      </c>
    </row>
    <row r="129" spans="1:13" ht="13.8" x14ac:dyDescent="0.25">
      <c r="A129" s="178" t="str">
        <f t="shared" si="3"/>
        <v/>
      </c>
      <c r="B129" s="154"/>
      <c r="C129" s="182"/>
      <c r="D129" s="170"/>
      <c r="E129" s="183"/>
      <c r="F129" s="184"/>
      <c r="G129" s="183"/>
      <c r="H129" s="170"/>
      <c r="I129" s="185"/>
      <c r="J129" s="186"/>
      <c r="K129" s="154"/>
      <c r="L129" s="177">
        <f t="shared" si="4"/>
        <v>0</v>
      </c>
      <c r="M129" s="189">
        <f t="shared" si="5"/>
        <v>0</v>
      </c>
    </row>
    <row r="130" spans="1:13" ht="13.8" x14ac:dyDescent="0.25">
      <c r="A130" s="178" t="str">
        <f t="shared" si="3"/>
        <v/>
      </c>
      <c r="B130" s="154"/>
      <c r="C130" s="182"/>
      <c r="D130" s="170"/>
      <c r="E130" s="183"/>
      <c r="F130" s="184"/>
      <c r="G130" s="183"/>
      <c r="H130" s="170"/>
      <c r="I130" s="185"/>
      <c r="J130" s="186"/>
      <c r="K130" s="154"/>
      <c r="L130" s="177">
        <f t="shared" si="4"/>
        <v>0</v>
      </c>
      <c r="M130" s="189">
        <f t="shared" si="5"/>
        <v>0</v>
      </c>
    </row>
    <row r="131" spans="1:13" ht="13.8" x14ac:dyDescent="0.25">
      <c r="A131" s="178" t="str">
        <f t="shared" si="3"/>
        <v/>
      </c>
      <c r="B131" s="154"/>
      <c r="C131" s="182"/>
      <c r="D131" s="170"/>
      <c r="E131" s="183"/>
      <c r="F131" s="184"/>
      <c r="G131" s="183"/>
      <c r="H131" s="170"/>
      <c r="I131" s="185"/>
      <c r="J131" s="186"/>
      <c r="K131" s="154"/>
      <c r="L131" s="177">
        <f t="shared" si="4"/>
        <v>0</v>
      </c>
      <c r="M131" s="189">
        <f t="shared" si="5"/>
        <v>0</v>
      </c>
    </row>
    <row r="132" spans="1:13" ht="13.8" x14ac:dyDescent="0.25">
      <c r="A132" s="178" t="str">
        <f t="shared" si="3"/>
        <v/>
      </c>
      <c r="B132" s="154"/>
      <c r="C132" s="182"/>
      <c r="D132" s="170"/>
      <c r="E132" s="183"/>
      <c r="F132" s="184"/>
      <c r="G132" s="183"/>
      <c r="H132" s="170"/>
      <c r="I132" s="185"/>
      <c r="J132" s="186"/>
      <c r="K132" s="154"/>
      <c r="L132" s="177">
        <f t="shared" si="4"/>
        <v>0</v>
      </c>
      <c r="M132" s="189">
        <f t="shared" si="5"/>
        <v>0</v>
      </c>
    </row>
    <row r="133" spans="1:13" ht="13.8" x14ac:dyDescent="0.25">
      <c r="A133" s="178" t="str">
        <f t="shared" si="3"/>
        <v/>
      </c>
      <c r="B133" s="154"/>
      <c r="C133" s="182"/>
      <c r="D133" s="170"/>
      <c r="E133" s="183"/>
      <c r="F133" s="184"/>
      <c r="G133" s="183"/>
      <c r="H133" s="170"/>
      <c r="I133" s="185"/>
      <c r="J133" s="186"/>
      <c r="K133" s="154"/>
      <c r="L133" s="177">
        <f t="shared" si="4"/>
        <v>0</v>
      </c>
      <c r="M133" s="189">
        <f t="shared" si="5"/>
        <v>0</v>
      </c>
    </row>
    <row r="134" spans="1:13" ht="13.8" x14ac:dyDescent="0.25">
      <c r="A134" s="178" t="str">
        <f t="shared" ref="A134:A197" si="6">CONCATENATE(B134,C134,D134)</f>
        <v/>
      </c>
      <c r="B134" s="154"/>
      <c r="C134" s="182"/>
      <c r="D134" s="170"/>
      <c r="E134" s="183"/>
      <c r="F134" s="184"/>
      <c r="G134" s="183"/>
      <c r="H134" s="170"/>
      <c r="I134" s="185"/>
      <c r="J134" s="186"/>
      <c r="K134" s="154"/>
      <c r="L134" s="177">
        <f t="shared" ref="L134:L197" si="7">IF(K134=1,7,IF(K134=2,6,IF(K134=3,5,IF(K134=4,4,IF(K134=5,3,IF(K134=6,2,IF(K134&gt;=6,1,0)))))))</f>
        <v>0</v>
      </c>
      <c r="M134" s="189">
        <f t="shared" ref="M134:M197" si="8">SUM(L134+$M$5)</f>
        <v>0</v>
      </c>
    </row>
    <row r="135" spans="1:13" ht="13.8" x14ac:dyDescent="0.25">
      <c r="A135" s="178" t="str">
        <f t="shared" si="6"/>
        <v/>
      </c>
      <c r="B135" s="154"/>
      <c r="C135" s="182"/>
      <c r="D135" s="170"/>
      <c r="E135" s="183"/>
      <c r="F135" s="184"/>
      <c r="G135" s="183"/>
      <c r="H135" s="170"/>
      <c r="I135" s="185"/>
      <c r="J135" s="186"/>
      <c r="K135" s="154"/>
      <c r="L135" s="177">
        <f t="shared" si="7"/>
        <v>0</v>
      </c>
      <c r="M135" s="189">
        <f t="shared" si="8"/>
        <v>0</v>
      </c>
    </row>
    <row r="136" spans="1:13" ht="13.8" x14ac:dyDescent="0.25">
      <c r="A136" s="178" t="str">
        <f t="shared" si="6"/>
        <v/>
      </c>
      <c r="B136" s="154"/>
      <c r="C136" s="182"/>
      <c r="D136" s="170"/>
      <c r="E136" s="183"/>
      <c r="F136" s="184"/>
      <c r="G136" s="183"/>
      <c r="H136" s="170"/>
      <c r="I136" s="185"/>
      <c r="J136" s="186"/>
      <c r="K136" s="154"/>
      <c r="L136" s="177">
        <f t="shared" si="7"/>
        <v>0</v>
      </c>
      <c r="M136" s="189">
        <f t="shared" si="8"/>
        <v>0</v>
      </c>
    </row>
    <row r="137" spans="1:13" ht="13.8" x14ac:dyDescent="0.25">
      <c r="A137" s="178" t="str">
        <f t="shared" si="6"/>
        <v/>
      </c>
      <c r="B137" s="154"/>
      <c r="C137" s="182"/>
      <c r="D137" s="170"/>
      <c r="E137" s="183"/>
      <c r="F137" s="184"/>
      <c r="G137" s="183"/>
      <c r="H137" s="170"/>
      <c r="I137" s="185"/>
      <c r="J137" s="186"/>
      <c r="K137" s="154"/>
      <c r="L137" s="177">
        <f t="shared" si="7"/>
        <v>0</v>
      </c>
      <c r="M137" s="189">
        <f t="shared" si="8"/>
        <v>0</v>
      </c>
    </row>
    <row r="138" spans="1:13" ht="13.8" x14ac:dyDescent="0.25">
      <c r="A138" s="178" t="str">
        <f t="shared" si="6"/>
        <v/>
      </c>
      <c r="B138" s="154"/>
      <c r="C138" s="182"/>
      <c r="D138" s="170"/>
      <c r="E138" s="183"/>
      <c r="F138" s="184"/>
      <c r="G138" s="183"/>
      <c r="H138" s="170"/>
      <c r="I138" s="185"/>
      <c r="J138" s="186"/>
      <c r="K138" s="154"/>
      <c r="L138" s="177">
        <f t="shared" si="7"/>
        <v>0</v>
      </c>
      <c r="M138" s="189">
        <f t="shared" si="8"/>
        <v>0</v>
      </c>
    </row>
    <row r="139" spans="1:13" ht="13.8" x14ac:dyDescent="0.25">
      <c r="A139" s="178" t="str">
        <f t="shared" si="6"/>
        <v/>
      </c>
      <c r="B139" s="154"/>
      <c r="C139" s="182"/>
      <c r="D139" s="170"/>
      <c r="E139" s="183"/>
      <c r="F139" s="184"/>
      <c r="G139" s="183"/>
      <c r="H139" s="170"/>
      <c r="I139" s="185"/>
      <c r="J139" s="186"/>
      <c r="K139" s="154"/>
      <c r="L139" s="177">
        <f t="shared" si="7"/>
        <v>0</v>
      </c>
      <c r="M139" s="189">
        <f t="shared" si="8"/>
        <v>0</v>
      </c>
    </row>
    <row r="140" spans="1:13" ht="13.8" x14ac:dyDescent="0.25">
      <c r="A140" s="178" t="str">
        <f t="shared" si="6"/>
        <v/>
      </c>
      <c r="B140" s="154"/>
      <c r="C140" s="182"/>
      <c r="D140" s="170"/>
      <c r="E140" s="183"/>
      <c r="F140" s="184"/>
      <c r="G140" s="183"/>
      <c r="H140" s="170"/>
      <c r="I140" s="185"/>
      <c r="J140" s="186"/>
      <c r="K140" s="154"/>
      <c r="L140" s="177">
        <f t="shared" si="7"/>
        <v>0</v>
      </c>
      <c r="M140" s="189">
        <f t="shared" si="8"/>
        <v>0</v>
      </c>
    </row>
    <row r="141" spans="1:13" ht="13.8" x14ac:dyDescent="0.25">
      <c r="A141" s="178" t="str">
        <f t="shared" si="6"/>
        <v/>
      </c>
      <c r="B141" s="154"/>
      <c r="C141" s="182"/>
      <c r="D141" s="170"/>
      <c r="E141" s="183"/>
      <c r="F141" s="184"/>
      <c r="G141" s="183"/>
      <c r="H141" s="170"/>
      <c r="I141" s="185"/>
      <c r="J141" s="186"/>
      <c r="K141" s="154"/>
      <c r="L141" s="177">
        <f t="shared" si="7"/>
        <v>0</v>
      </c>
      <c r="M141" s="189">
        <f t="shared" si="8"/>
        <v>0</v>
      </c>
    </row>
    <row r="142" spans="1:13" ht="13.8" x14ac:dyDescent="0.25">
      <c r="A142" s="178" t="str">
        <f t="shared" si="6"/>
        <v/>
      </c>
      <c r="B142" s="154"/>
      <c r="C142" s="182"/>
      <c r="D142" s="170"/>
      <c r="E142" s="183"/>
      <c r="F142" s="184"/>
      <c r="G142" s="183"/>
      <c r="H142" s="170"/>
      <c r="I142" s="185"/>
      <c r="J142" s="186"/>
      <c r="K142" s="154"/>
      <c r="L142" s="177">
        <f t="shared" si="7"/>
        <v>0</v>
      </c>
      <c r="M142" s="189">
        <f t="shared" si="8"/>
        <v>0</v>
      </c>
    </row>
    <row r="143" spans="1:13" ht="13.8" x14ac:dyDescent="0.25">
      <c r="A143" s="178" t="str">
        <f t="shared" si="6"/>
        <v/>
      </c>
      <c r="B143" s="154"/>
      <c r="C143" s="182"/>
      <c r="D143" s="170"/>
      <c r="E143" s="183"/>
      <c r="F143" s="184"/>
      <c r="G143" s="183"/>
      <c r="H143" s="170"/>
      <c r="I143" s="185"/>
      <c r="J143" s="186"/>
      <c r="K143" s="154"/>
      <c r="L143" s="177">
        <f t="shared" si="7"/>
        <v>0</v>
      </c>
      <c r="M143" s="189">
        <f t="shared" si="8"/>
        <v>0</v>
      </c>
    </row>
    <row r="144" spans="1:13" ht="13.8" x14ac:dyDescent="0.25">
      <c r="A144" s="178" t="str">
        <f t="shared" si="6"/>
        <v/>
      </c>
      <c r="B144" s="154"/>
      <c r="C144" s="182"/>
      <c r="D144" s="170"/>
      <c r="E144" s="183"/>
      <c r="F144" s="184"/>
      <c r="G144" s="183"/>
      <c r="H144" s="170"/>
      <c r="I144" s="185"/>
      <c r="J144" s="186"/>
      <c r="K144" s="154"/>
      <c r="L144" s="177">
        <f t="shared" si="7"/>
        <v>0</v>
      </c>
      <c r="M144" s="189">
        <f t="shared" si="8"/>
        <v>0</v>
      </c>
    </row>
    <row r="145" spans="1:13" ht="13.8" x14ac:dyDescent="0.25">
      <c r="A145" s="178" t="str">
        <f t="shared" si="6"/>
        <v/>
      </c>
      <c r="B145" s="154"/>
      <c r="C145" s="182"/>
      <c r="D145" s="170"/>
      <c r="E145" s="183"/>
      <c r="F145" s="184"/>
      <c r="G145" s="183"/>
      <c r="H145" s="170"/>
      <c r="I145" s="185"/>
      <c r="J145" s="186"/>
      <c r="K145" s="154"/>
      <c r="L145" s="177">
        <f t="shared" si="7"/>
        <v>0</v>
      </c>
      <c r="M145" s="189">
        <f t="shared" si="8"/>
        <v>0</v>
      </c>
    </row>
    <row r="146" spans="1:13" ht="13.8" x14ac:dyDescent="0.25">
      <c r="A146" s="178" t="str">
        <f t="shared" si="6"/>
        <v/>
      </c>
      <c r="B146" s="154"/>
      <c r="C146" s="182"/>
      <c r="D146" s="170"/>
      <c r="E146" s="183"/>
      <c r="F146" s="184"/>
      <c r="G146" s="183"/>
      <c r="H146" s="170"/>
      <c r="I146" s="185"/>
      <c r="J146" s="186"/>
      <c r="K146" s="154"/>
      <c r="L146" s="177">
        <f t="shared" si="7"/>
        <v>0</v>
      </c>
      <c r="M146" s="189">
        <f t="shared" si="8"/>
        <v>0</v>
      </c>
    </row>
    <row r="147" spans="1:13" ht="13.8" x14ac:dyDescent="0.25">
      <c r="A147" s="178" t="str">
        <f t="shared" si="6"/>
        <v/>
      </c>
      <c r="B147" s="154"/>
      <c r="C147" s="182"/>
      <c r="D147" s="170"/>
      <c r="E147" s="183"/>
      <c r="F147" s="184"/>
      <c r="G147" s="183"/>
      <c r="H147" s="170"/>
      <c r="I147" s="185"/>
      <c r="J147" s="186"/>
      <c r="K147" s="154"/>
      <c r="L147" s="177">
        <f t="shared" si="7"/>
        <v>0</v>
      </c>
      <c r="M147" s="189">
        <f t="shared" si="8"/>
        <v>0</v>
      </c>
    </row>
    <row r="148" spans="1:13" ht="13.8" x14ac:dyDescent="0.25">
      <c r="A148" s="178" t="str">
        <f t="shared" si="6"/>
        <v/>
      </c>
      <c r="B148" s="154"/>
      <c r="C148" s="182"/>
      <c r="D148" s="170"/>
      <c r="E148" s="183"/>
      <c r="F148" s="184"/>
      <c r="G148" s="183"/>
      <c r="H148" s="170"/>
      <c r="I148" s="185"/>
      <c r="J148" s="186"/>
      <c r="K148" s="154"/>
      <c r="L148" s="177">
        <f t="shared" si="7"/>
        <v>0</v>
      </c>
      <c r="M148" s="189">
        <f t="shared" si="8"/>
        <v>0</v>
      </c>
    </row>
    <row r="149" spans="1:13" ht="13.8" x14ac:dyDescent="0.25">
      <c r="A149" s="178" t="str">
        <f t="shared" si="6"/>
        <v/>
      </c>
      <c r="B149" s="154"/>
      <c r="C149" s="182"/>
      <c r="D149" s="170"/>
      <c r="E149" s="183"/>
      <c r="F149" s="184"/>
      <c r="G149" s="183"/>
      <c r="H149" s="170"/>
      <c r="I149" s="185"/>
      <c r="J149" s="186"/>
      <c r="K149" s="154"/>
      <c r="L149" s="177">
        <f t="shared" si="7"/>
        <v>0</v>
      </c>
      <c r="M149" s="189">
        <f t="shared" si="8"/>
        <v>0</v>
      </c>
    </row>
    <row r="150" spans="1:13" ht="13.8" x14ac:dyDescent="0.25">
      <c r="A150" s="178" t="str">
        <f t="shared" si="6"/>
        <v/>
      </c>
      <c r="B150" s="154"/>
      <c r="C150" s="182"/>
      <c r="D150" s="170"/>
      <c r="E150" s="183"/>
      <c r="F150" s="184"/>
      <c r="G150" s="183"/>
      <c r="H150" s="170"/>
      <c r="I150" s="185"/>
      <c r="J150" s="186"/>
      <c r="K150" s="154"/>
      <c r="L150" s="177">
        <f t="shared" si="7"/>
        <v>0</v>
      </c>
      <c r="M150" s="189">
        <f t="shared" si="8"/>
        <v>0</v>
      </c>
    </row>
    <row r="151" spans="1:13" ht="13.8" x14ac:dyDescent="0.25">
      <c r="A151" s="178" t="str">
        <f t="shared" si="6"/>
        <v/>
      </c>
      <c r="B151" s="154"/>
      <c r="C151" s="182"/>
      <c r="D151" s="170"/>
      <c r="E151" s="183"/>
      <c r="F151" s="184"/>
      <c r="G151" s="183"/>
      <c r="H151" s="170"/>
      <c r="I151" s="185"/>
      <c r="J151" s="186"/>
      <c r="K151" s="154"/>
      <c r="L151" s="177">
        <f t="shared" si="7"/>
        <v>0</v>
      </c>
      <c r="M151" s="189">
        <f t="shared" si="8"/>
        <v>0</v>
      </c>
    </row>
    <row r="152" spans="1:13" ht="13.8" x14ac:dyDescent="0.25">
      <c r="A152" s="178" t="str">
        <f t="shared" si="6"/>
        <v/>
      </c>
      <c r="B152" s="154"/>
      <c r="C152" s="182"/>
      <c r="D152" s="170"/>
      <c r="E152" s="183"/>
      <c r="F152" s="184"/>
      <c r="G152" s="183"/>
      <c r="H152" s="170"/>
      <c r="I152" s="185"/>
      <c r="J152" s="186"/>
      <c r="K152" s="154"/>
      <c r="L152" s="177">
        <f t="shared" si="7"/>
        <v>0</v>
      </c>
      <c r="M152" s="189">
        <f t="shared" si="8"/>
        <v>0</v>
      </c>
    </row>
    <row r="153" spans="1:13" ht="13.8" x14ac:dyDescent="0.25">
      <c r="A153" s="178" t="str">
        <f t="shared" si="6"/>
        <v/>
      </c>
      <c r="B153" s="154"/>
      <c r="C153" s="182"/>
      <c r="D153" s="170"/>
      <c r="E153" s="183"/>
      <c r="F153" s="184"/>
      <c r="G153" s="183"/>
      <c r="H153" s="170"/>
      <c r="I153" s="185"/>
      <c r="J153" s="186"/>
      <c r="K153" s="154"/>
      <c r="L153" s="177">
        <f t="shared" si="7"/>
        <v>0</v>
      </c>
      <c r="M153" s="189">
        <f t="shared" si="8"/>
        <v>0</v>
      </c>
    </row>
    <row r="154" spans="1:13" ht="13.8" x14ac:dyDescent="0.25">
      <c r="A154" s="178" t="str">
        <f t="shared" si="6"/>
        <v/>
      </c>
      <c r="B154" s="154"/>
      <c r="C154" s="182"/>
      <c r="D154" s="170"/>
      <c r="E154" s="183"/>
      <c r="F154" s="184"/>
      <c r="G154" s="183"/>
      <c r="H154" s="170"/>
      <c r="I154" s="185"/>
      <c r="J154" s="186"/>
      <c r="K154" s="154"/>
      <c r="L154" s="177">
        <f t="shared" si="7"/>
        <v>0</v>
      </c>
      <c r="M154" s="189">
        <f t="shared" si="8"/>
        <v>0</v>
      </c>
    </row>
    <row r="155" spans="1:13" ht="13.8" x14ac:dyDescent="0.25">
      <c r="A155" s="178" t="str">
        <f t="shared" si="6"/>
        <v/>
      </c>
      <c r="B155" s="154"/>
      <c r="C155" s="182"/>
      <c r="D155" s="170"/>
      <c r="E155" s="183"/>
      <c r="F155" s="184"/>
      <c r="G155" s="183"/>
      <c r="H155" s="170"/>
      <c r="I155" s="185"/>
      <c r="J155" s="186"/>
      <c r="K155" s="154"/>
      <c r="L155" s="177">
        <f t="shared" si="7"/>
        <v>0</v>
      </c>
      <c r="M155" s="189">
        <f t="shared" si="8"/>
        <v>0</v>
      </c>
    </row>
    <row r="156" spans="1:13" ht="13.8" x14ac:dyDescent="0.25">
      <c r="A156" s="178" t="str">
        <f t="shared" si="6"/>
        <v/>
      </c>
      <c r="B156" s="154"/>
      <c r="C156" s="182"/>
      <c r="D156" s="170"/>
      <c r="E156" s="183"/>
      <c r="F156" s="184"/>
      <c r="G156" s="183"/>
      <c r="H156" s="170"/>
      <c r="I156" s="185"/>
      <c r="J156" s="186"/>
      <c r="K156" s="154"/>
      <c r="L156" s="177">
        <f t="shared" si="7"/>
        <v>0</v>
      </c>
      <c r="M156" s="189">
        <f t="shared" si="8"/>
        <v>0</v>
      </c>
    </row>
    <row r="157" spans="1:13" ht="13.8" x14ac:dyDescent="0.25">
      <c r="A157" s="178" t="str">
        <f t="shared" si="6"/>
        <v/>
      </c>
      <c r="B157" s="154"/>
      <c r="C157" s="182"/>
      <c r="D157" s="170"/>
      <c r="E157" s="183"/>
      <c r="F157" s="184"/>
      <c r="G157" s="183"/>
      <c r="H157" s="170"/>
      <c r="I157" s="185"/>
      <c r="J157" s="186"/>
      <c r="K157" s="154"/>
      <c r="L157" s="177">
        <f t="shared" si="7"/>
        <v>0</v>
      </c>
      <c r="M157" s="189">
        <f t="shared" si="8"/>
        <v>0</v>
      </c>
    </row>
    <row r="158" spans="1:13" ht="13.8" x14ac:dyDescent="0.25">
      <c r="A158" s="178" t="str">
        <f t="shared" si="6"/>
        <v/>
      </c>
      <c r="B158" s="154"/>
      <c r="C158" s="182"/>
      <c r="D158" s="170"/>
      <c r="E158" s="183"/>
      <c r="F158" s="184"/>
      <c r="G158" s="183"/>
      <c r="H158" s="170"/>
      <c r="I158" s="185"/>
      <c r="J158" s="186"/>
      <c r="K158" s="154"/>
      <c r="L158" s="177">
        <f t="shared" si="7"/>
        <v>0</v>
      </c>
      <c r="M158" s="189">
        <f t="shared" si="8"/>
        <v>0</v>
      </c>
    </row>
    <row r="159" spans="1:13" ht="13.8" x14ac:dyDescent="0.25">
      <c r="A159" s="178" t="str">
        <f t="shared" si="6"/>
        <v/>
      </c>
      <c r="B159" s="154"/>
      <c r="C159" s="182"/>
      <c r="D159" s="170"/>
      <c r="E159" s="183"/>
      <c r="F159" s="184"/>
      <c r="G159" s="183"/>
      <c r="H159" s="170"/>
      <c r="I159" s="185"/>
      <c r="J159" s="186"/>
      <c r="K159" s="154"/>
      <c r="L159" s="177">
        <f t="shared" si="7"/>
        <v>0</v>
      </c>
      <c r="M159" s="189">
        <f t="shared" si="8"/>
        <v>0</v>
      </c>
    </row>
    <row r="160" spans="1:13" ht="13.8" x14ac:dyDescent="0.25">
      <c r="A160" s="178" t="str">
        <f t="shared" si="6"/>
        <v/>
      </c>
      <c r="B160" s="154"/>
      <c r="C160" s="182"/>
      <c r="D160" s="170"/>
      <c r="E160" s="183"/>
      <c r="F160" s="184"/>
      <c r="G160" s="183"/>
      <c r="H160" s="170"/>
      <c r="I160" s="185"/>
      <c r="J160" s="186"/>
      <c r="K160" s="154"/>
      <c r="L160" s="177">
        <f t="shared" si="7"/>
        <v>0</v>
      </c>
      <c r="M160" s="189">
        <f t="shared" si="8"/>
        <v>0</v>
      </c>
    </row>
    <row r="161" spans="1:13" ht="13.8" x14ac:dyDescent="0.25">
      <c r="A161" s="178" t="str">
        <f t="shared" si="6"/>
        <v/>
      </c>
      <c r="B161" s="154"/>
      <c r="C161" s="182"/>
      <c r="D161" s="170"/>
      <c r="E161" s="183"/>
      <c r="F161" s="184"/>
      <c r="G161" s="183"/>
      <c r="H161" s="170"/>
      <c r="I161" s="185"/>
      <c r="J161" s="186"/>
      <c r="K161" s="154"/>
      <c r="L161" s="177">
        <f t="shared" si="7"/>
        <v>0</v>
      </c>
      <c r="M161" s="189">
        <f t="shared" si="8"/>
        <v>0</v>
      </c>
    </row>
    <row r="162" spans="1:13" ht="13.8" x14ac:dyDescent="0.25">
      <c r="A162" s="178" t="str">
        <f t="shared" si="6"/>
        <v/>
      </c>
      <c r="B162" s="154"/>
      <c r="C162" s="182"/>
      <c r="D162" s="170"/>
      <c r="E162" s="183"/>
      <c r="F162" s="184"/>
      <c r="G162" s="183"/>
      <c r="H162" s="170"/>
      <c r="I162" s="185"/>
      <c r="J162" s="186"/>
      <c r="K162" s="154"/>
      <c r="L162" s="177">
        <f t="shared" si="7"/>
        <v>0</v>
      </c>
      <c r="M162" s="189">
        <f t="shared" si="8"/>
        <v>0</v>
      </c>
    </row>
    <row r="163" spans="1:13" ht="13.8" x14ac:dyDescent="0.25">
      <c r="A163" s="178" t="str">
        <f t="shared" si="6"/>
        <v/>
      </c>
      <c r="B163" s="154"/>
      <c r="C163" s="182"/>
      <c r="D163" s="170"/>
      <c r="E163" s="183"/>
      <c r="F163" s="184"/>
      <c r="G163" s="183"/>
      <c r="H163" s="170"/>
      <c r="I163" s="185"/>
      <c r="J163" s="186"/>
      <c r="K163" s="154"/>
      <c r="L163" s="177">
        <f t="shared" si="7"/>
        <v>0</v>
      </c>
      <c r="M163" s="189">
        <f t="shared" si="8"/>
        <v>0</v>
      </c>
    </row>
    <row r="164" spans="1:13" ht="13.8" x14ac:dyDescent="0.25">
      <c r="A164" s="178" t="str">
        <f t="shared" si="6"/>
        <v/>
      </c>
      <c r="B164" s="154"/>
      <c r="C164" s="182"/>
      <c r="D164" s="170"/>
      <c r="E164" s="183"/>
      <c r="F164" s="184"/>
      <c r="G164" s="183"/>
      <c r="H164" s="170"/>
      <c r="I164" s="185"/>
      <c r="J164" s="186"/>
      <c r="K164" s="154"/>
      <c r="L164" s="177">
        <f t="shared" si="7"/>
        <v>0</v>
      </c>
      <c r="M164" s="189">
        <f t="shared" si="8"/>
        <v>0</v>
      </c>
    </row>
    <row r="165" spans="1:13" ht="13.8" x14ac:dyDescent="0.25">
      <c r="A165" s="178" t="str">
        <f t="shared" si="6"/>
        <v/>
      </c>
      <c r="B165" s="154"/>
      <c r="C165" s="182"/>
      <c r="D165" s="170"/>
      <c r="E165" s="183"/>
      <c r="F165" s="184"/>
      <c r="G165" s="183"/>
      <c r="H165" s="170"/>
      <c r="I165" s="185"/>
      <c r="J165" s="186"/>
      <c r="K165" s="154"/>
      <c r="L165" s="177">
        <f t="shared" si="7"/>
        <v>0</v>
      </c>
      <c r="M165" s="189">
        <f t="shared" si="8"/>
        <v>0</v>
      </c>
    </row>
    <row r="166" spans="1:13" ht="13.8" x14ac:dyDescent="0.25">
      <c r="A166" s="178" t="str">
        <f t="shared" si="6"/>
        <v/>
      </c>
      <c r="B166" s="154"/>
      <c r="C166" s="182"/>
      <c r="D166" s="170"/>
      <c r="E166" s="183"/>
      <c r="F166" s="184"/>
      <c r="G166" s="183"/>
      <c r="H166" s="170"/>
      <c r="I166" s="185"/>
      <c r="J166" s="186"/>
      <c r="K166" s="154"/>
      <c r="L166" s="177">
        <f t="shared" si="7"/>
        <v>0</v>
      </c>
      <c r="M166" s="189">
        <f t="shared" si="8"/>
        <v>0</v>
      </c>
    </row>
    <row r="167" spans="1:13" ht="13.8" x14ac:dyDescent="0.25">
      <c r="A167" s="178" t="str">
        <f t="shared" si="6"/>
        <v/>
      </c>
      <c r="B167" s="154"/>
      <c r="C167" s="182"/>
      <c r="D167" s="170"/>
      <c r="E167" s="183"/>
      <c r="F167" s="184"/>
      <c r="G167" s="183"/>
      <c r="H167" s="170"/>
      <c r="I167" s="185"/>
      <c r="J167" s="186"/>
      <c r="K167" s="154"/>
      <c r="L167" s="177">
        <f t="shared" si="7"/>
        <v>0</v>
      </c>
      <c r="M167" s="189">
        <f t="shared" si="8"/>
        <v>0</v>
      </c>
    </row>
    <row r="168" spans="1:13" ht="13.8" x14ac:dyDescent="0.25">
      <c r="A168" s="178" t="str">
        <f t="shared" si="6"/>
        <v/>
      </c>
      <c r="B168" s="154"/>
      <c r="C168" s="182"/>
      <c r="D168" s="170"/>
      <c r="E168" s="183"/>
      <c r="F168" s="184"/>
      <c r="G168" s="183"/>
      <c r="H168" s="170"/>
      <c r="I168" s="185"/>
      <c r="J168" s="186"/>
      <c r="K168" s="154"/>
      <c r="L168" s="177">
        <f t="shared" si="7"/>
        <v>0</v>
      </c>
      <c r="M168" s="189">
        <f t="shared" si="8"/>
        <v>0</v>
      </c>
    </row>
    <row r="169" spans="1:13" ht="13.8" x14ac:dyDescent="0.25">
      <c r="A169" s="178" t="str">
        <f t="shared" si="6"/>
        <v/>
      </c>
      <c r="B169" s="154"/>
      <c r="C169" s="182"/>
      <c r="D169" s="170"/>
      <c r="E169" s="183"/>
      <c r="F169" s="184"/>
      <c r="G169" s="183"/>
      <c r="H169" s="170"/>
      <c r="I169" s="185"/>
      <c r="J169" s="186"/>
      <c r="K169" s="154"/>
      <c r="L169" s="177">
        <f t="shared" si="7"/>
        <v>0</v>
      </c>
      <c r="M169" s="189">
        <f t="shared" si="8"/>
        <v>0</v>
      </c>
    </row>
    <row r="170" spans="1:13" ht="13.8" x14ac:dyDescent="0.25">
      <c r="A170" s="178" t="str">
        <f t="shared" si="6"/>
        <v/>
      </c>
      <c r="B170" s="154"/>
      <c r="C170" s="182"/>
      <c r="D170" s="170"/>
      <c r="E170" s="183"/>
      <c r="F170" s="184"/>
      <c r="G170" s="183"/>
      <c r="H170" s="170"/>
      <c r="I170" s="185"/>
      <c r="J170" s="186"/>
      <c r="K170" s="154"/>
      <c r="L170" s="177">
        <f t="shared" si="7"/>
        <v>0</v>
      </c>
      <c r="M170" s="189">
        <f t="shared" si="8"/>
        <v>0</v>
      </c>
    </row>
    <row r="171" spans="1:13" ht="13.8" x14ac:dyDescent="0.25">
      <c r="A171" s="178" t="str">
        <f t="shared" si="6"/>
        <v/>
      </c>
      <c r="B171" s="154"/>
      <c r="C171" s="182"/>
      <c r="D171" s="170"/>
      <c r="E171" s="183"/>
      <c r="F171" s="184"/>
      <c r="G171" s="183"/>
      <c r="H171" s="170"/>
      <c r="I171" s="185"/>
      <c r="J171" s="186"/>
      <c r="K171" s="154"/>
      <c r="L171" s="177">
        <f t="shared" si="7"/>
        <v>0</v>
      </c>
      <c r="M171" s="189">
        <f t="shared" si="8"/>
        <v>0</v>
      </c>
    </row>
    <row r="172" spans="1:13" ht="13.8" x14ac:dyDescent="0.25">
      <c r="A172" s="178" t="str">
        <f t="shared" si="6"/>
        <v/>
      </c>
      <c r="B172" s="154"/>
      <c r="C172" s="182"/>
      <c r="D172" s="170"/>
      <c r="E172" s="183"/>
      <c r="F172" s="184"/>
      <c r="G172" s="183"/>
      <c r="H172" s="170"/>
      <c r="I172" s="185"/>
      <c r="J172" s="186"/>
      <c r="K172" s="154"/>
      <c r="L172" s="177">
        <f t="shared" si="7"/>
        <v>0</v>
      </c>
      <c r="M172" s="189">
        <f t="shared" si="8"/>
        <v>0</v>
      </c>
    </row>
    <row r="173" spans="1:13" ht="13.8" x14ac:dyDescent="0.25">
      <c r="A173" s="178" t="str">
        <f t="shared" si="6"/>
        <v/>
      </c>
      <c r="B173" s="154"/>
      <c r="C173" s="182"/>
      <c r="D173" s="170"/>
      <c r="E173" s="183"/>
      <c r="F173" s="184"/>
      <c r="G173" s="183"/>
      <c r="H173" s="170"/>
      <c r="I173" s="185"/>
      <c r="J173" s="186"/>
      <c r="K173" s="154"/>
      <c r="L173" s="177">
        <f t="shared" si="7"/>
        <v>0</v>
      </c>
      <c r="M173" s="189">
        <f t="shared" si="8"/>
        <v>0</v>
      </c>
    </row>
    <row r="174" spans="1:13" ht="13.8" x14ac:dyDescent="0.25">
      <c r="A174" s="178" t="str">
        <f t="shared" si="6"/>
        <v/>
      </c>
      <c r="B174" s="154"/>
      <c r="C174" s="182"/>
      <c r="D174" s="170"/>
      <c r="E174" s="183"/>
      <c r="F174" s="184"/>
      <c r="G174" s="183"/>
      <c r="H174" s="170"/>
      <c r="I174" s="185"/>
      <c r="J174" s="186"/>
      <c r="K174" s="154"/>
      <c r="L174" s="177">
        <f t="shared" si="7"/>
        <v>0</v>
      </c>
      <c r="M174" s="189">
        <f t="shared" si="8"/>
        <v>0</v>
      </c>
    </row>
    <row r="175" spans="1:13" ht="13.8" x14ac:dyDescent="0.25">
      <c r="A175" s="178" t="str">
        <f t="shared" si="6"/>
        <v/>
      </c>
      <c r="B175" s="154"/>
      <c r="C175" s="182"/>
      <c r="D175" s="170"/>
      <c r="E175" s="183"/>
      <c r="F175" s="184"/>
      <c r="G175" s="183"/>
      <c r="H175" s="170"/>
      <c r="I175" s="185"/>
      <c r="J175" s="186"/>
      <c r="K175" s="154"/>
      <c r="L175" s="177">
        <f t="shared" si="7"/>
        <v>0</v>
      </c>
      <c r="M175" s="189">
        <f t="shared" si="8"/>
        <v>0</v>
      </c>
    </row>
    <row r="176" spans="1:13" ht="13.8" x14ac:dyDescent="0.25">
      <c r="A176" s="178" t="str">
        <f t="shared" si="6"/>
        <v/>
      </c>
      <c r="B176" s="154"/>
      <c r="C176" s="182"/>
      <c r="D176" s="170"/>
      <c r="E176" s="183"/>
      <c r="F176" s="184"/>
      <c r="G176" s="183"/>
      <c r="H176" s="170"/>
      <c r="I176" s="185"/>
      <c r="J176" s="186"/>
      <c r="K176" s="154"/>
      <c r="L176" s="177">
        <f t="shared" si="7"/>
        <v>0</v>
      </c>
      <c r="M176" s="189">
        <f t="shared" si="8"/>
        <v>0</v>
      </c>
    </row>
    <row r="177" spans="1:13" ht="13.8" x14ac:dyDescent="0.25">
      <c r="A177" s="178" t="str">
        <f t="shared" si="6"/>
        <v/>
      </c>
      <c r="B177" s="154"/>
      <c r="C177" s="182"/>
      <c r="D177" s="170"/>
      <c r="E177" s="183"/>
      <c r="F177" s="184"/>
      <c r="G177" s="183"/>
      <c r="H177" s="170"/>
      <c r="I177" s="185"/>
      <c r="J177" s="186"/>
      <c r="K177" s="154"/>
      <c r="L177" s="177">
        <f t="shared" si="7"/>
        <v>0</v>
      </c>
      <c r="M177" s="189">
        <f t="shared" si="8"/>
        <v>0</v>
      </c>
    </row>
    <row r="178" spans="1:13" ht="13.8" x14ac:dyDescent="0.25">
      <c r="A178" s="178" t="str">
        <f t="shared" si="6"/>
        <v/>
      </c>
      <c r="B178" s="154"/>
      <c r="C178" s="182"/>
      <c r="D178" s="170"/>
      <c r="E178" s="183"/>
      <c r="F178" s="184"/>
      <c r="G178" s="183"/>
      <c r="H178" s="170"/>
      <c r="I178" s="185"/>
      <c r="J178" s="186"/>
      <c r="K178" s="154"/>
      <c r="L178" s="177">
        <f t="shared" si="7"/>
        <v>0</v>
      </c>
      <c r="M178" s="189">
        <f t="shared" si="8"/>
        <v>0</v>
      </c>
    </row>
    <row r="179" spans="1:13" ht="13.8" x14ac:dyDescent="0.25">
      <c r="A179" s="178" t="str">
        <f t="shared" si="6"/>
        <v/>
      </c>
      <c r="B179" s="154"/>
      <c r="C179" s="182"/>
      <c r="D179" s="170"/>
      <c r="E179" s="183"/>
      <c r="F179" s="184"/>
      <c r="G179" s="183"/>
      <c r="H179" s="170"/>
      <c r="I179" s="185"/>
      <c r="J179" s="186"/>
      <c r="K179" s="154"/>
      <c r="L179" s="177">
        <f t="shared" si="7"/>
        <v>0</v>
      </c>
      <c r="M179" s="189">
        <f t="shared" si="8"/>
        <v>0</v>
      </c>
    </row>
    <row r="180" spans="1:13" ht="13.8" x14ac:dyDescent="0.25">
      <c r="A180" s="178" t="str">
        <f t="shared" si="6"/>
        <v/>
      </c>
      <c r="B180" s="154"/>
      <c r="C180" s="182"/>
      <c r="D180" s="170"/>
      <c r="E180" s="183"/>
      <c r="F180" s="184"/>
      <c r="G180" s="183"/>
      <c r="H180" s="170"/>
      <c r="I180" s="185"/>
      <c r="J180" s="186"/>
      <c r="K180" s="154"/>
      <c r="L180" s="177">
        <f t="shared" si="7"/>
        <v>0</v>
      </c>
      <c r="M180" s="189">
        <f t="shared" si="8"/>
        <v>0</v>
      </c>
    </row>
    <row r="181" spans="1:13" ht="13.8" x14ac:dyDescent="0.25">
      <c r="A181" s="178" t="str">
        <f t="shared" si="6"/>
        <v/>
      </c>
      <c r="B181" s="154"/>
      <c r="C181" s="182"/>
      <c r="D181" s="170"/>
      <c r="E181" s="183"/>
      <c r="F181" s="184"/>
      <c r="G181" s="183"/>
      <c r="H181" s="170"/>
      <c r="I181" s="185"/>
      <c r="J181" s="186"/>
      <c r="K181" s="154"/>
      <c r="L181" s="177">
        <f t="shared" si="7"/>
        <v>0</v>
      </c>
      <c r="M181" s="189">
        <f t="shared" si="8"/>
        <v>0</v>
      </c>
    </row>
    <row r="182" spans="1:13" ht="13.8" x14ac:dyDescent="0.25">
      <c r="A182" s="178" t="str">
        <f t="shared" si="6"/>
        <v/>
      </c>
      <c r="B182" s="154"/>
      <c r="C182" s="182"/>
      <c r="D182" s="170"/>
      <c r="E182" s="183"/>
      <c r="F182" s="184"/>
      <c r="G182" s="183"/>
      <c r="H182" s="170"/>
      <c r="I182" s="185"/>
      <c r="J182" s="186"/>
      <c r="K182" s="154"/>
      <c r="L182" s="177">
        <f t="shared" si="7"/>
        <v>0</v>
      </c>
      <c r="M182" s="189">
        <f t="shared" si="8"/>
        <v>0</v>
      </c>
    </row>
    <row r="183" spans="1:13" ht="13.8" x14ac:dyDescent="0.25">
      <c r="A183" s="178" t="str">
        <f t="shared" si="6"/>
        <v/>
      </c>
      <c r="B183" s="154"/>
      <c r="C183" s="182"/>
      <c r="D183" s="170"/>
      <c r="E183" s="183"/>
      <c r="F183" s="184"/>
      <c r="G183" s="183"/>
      <c r="H183" s="170"/>
      <c r="I183" s="185"/>
      <c r="J183" s="186"/>
      <c r="K183" s="154"/>
      <c r="L183" s="177">
        <f t="shared" si="7"/>
        <v>0</v>
      </c>
      <c r="M183" s="189">
        <f t="shared" si="8"/>
        <v>0</v>
      </c>
    </row>
    <row r="184" spans="1:13" ht="13.8" x14ac:dyDescent="0.25">
      <c r="A184" s="178" t="str">
        <f t="shared" si="6"/>
        <v/>
      </c>
      <c r="B184" s="154"/>
      <c r="C184" s="182"/>
      <c r="D184" s="170"/>
      <c r="E184" s="183"/>
      <c r="F184" s="184"/>
      <c r="G184" s="183"/>
      <c r="H184" s="170"/>
      <c r="I184" s="185"/>
      <c r="J184" s="186"/>
      <c r="K184" s="154"/>
      <c r="L184" s="177">
        <f t="shared" si="7"/>
        <v>0</v>
      </c>
      <c r="M184" s="189">
        <f t="shared" si="8"/>
        <v>0</v>
      </c>
    </row>
    <row r="185" spans="1:13" ht="13.8" x14ac:dyDescent="0.25">
      <c r="A185" s="178" t="str">
        <f t="shared" si="6"/>
        <v/>
      </c>
      <c r="B185" s="154"/>
      <c r="C185" s="182"/>
      <c r="D185" s="170"/>
      <c r="E185" s="183"/>
      <c r="F185" s="184"/>
      <c r="G185" s="183"/>
      <c r="H185" s="170"/>
      <c r="I185" s="185"/>
      <c r="J185" s="186"/>
      <c r="K185" s="154"/>
      <c r="L185" s="177">
        <f t="shared" si="7"/>
        <v>0</v>
      </c>
      <c r="M185" s="189">
        <f t="shared" si="8"/>
        <v>0</v>
      </c>
    </row>
    <row r="186" spans="1:13" ht="13.8" x14ac:dyDescent="0.25">
      <c r="A186" s="178" t="str">
        <f t="shared" si="6"/>
        <v/>
      </c>
      <c r="B186" s="154"/>
      <c r="C186" s="182"/>
      <c r="D186" s="170"/>
      <c r="E186" s="183"/>
      <c r="F186" s="184"/>
      <c r="G186" s="183"/>
      <c r="H186" s="170"/>
      <c r="I186" s="185"/>
      <c r="J186" s="186"/>
      <c r="K186" s="154"/>
      <c r="L186" s="177">
        <f t="shared" si="7"/>
        <v>0</v>
      </c>
      <c r="M186" s="189">
        <f t="shared" si="8"/>
        <v>0</v>
      </c>
    </row>
    <row r="187" spans="1:13" ht="13.8" x14ac:dyDescent="0.25">
      <c r="A187" s="178" t="str">
        <f t="shared" si="6"/>
        <v/>
      </c>
      <c r="B187" s="154"/>
      <c r="C187" s="182"/>
      <c r="D187" s="170"/>
      <c r="E187" s="183"/>
      <c r="F187" s="184"/>
      <c r="G187" s="183"/>
      <c r="H187" s="170"/>
      <c r="I187" s="185"/>
      <c r="J187" s="186"/>
      <c r="K187" s="154"/>
      <c r="L187" s="177">
        <f t="shared" si="7"/>
        <v>0</v>
      </c>
      <c r="M187" s="189">
        <f t="shared" si="8"/>
        <v>0</v>
      </c>
    </row>
    <row r="188" spans="1:13" ht="13.8" x14ac:dyDescent="0.25">
      <c r="A188" s="178" t="str">
        <f t="shared" si="6"/>
        <v/>
      </c>
      <c r="B188" s="154"/>
      <c r="C188" s="182"/>
      <c r="D188" s="170"/>
      <c r="E188" s="183"/>
      <c r="F188" s="184"/>
      <c r="G188" s="183"/>
      <c r="H188" s="170"/>
      <c r="I188" s="185"/>
      <c r="J188" s="186"/>
      <c r="K188" s="154"/>
      <c r="L188" s="177">
        <f t="shared" si="7"/>
        <v>0</v>
      </c>
      <c r="M188" s="189">
        <f t="shared" si="8"/>
        <v>0</v>
      </c>
    </row>
    <row r="189" spans="1:13" ht="13.8" x14ac:dyDescent="0.25">
      <c r="A189" s="178" t="str">
        <f t="shared" si="6"/>
        <v/>
      </c>
      <c r="B189" s="154"/>
      <c r="C189" s="182"/>
      <c r="D189" s="170"/>
      <c r="E189" s="183"/>
      <c r="F189" s="184"/>
      <c r="G189" s="183"/>
      <c r="H189" s="170"/>
      <c r="I189" s="185"/>
      <c r="J189" s="186"/>
      <c r="K189" s="154"/>
      <c r="L189" s="177">
        <f t="shared" si="7"/>
        <v>0</v>
      </c>
      <c r="M189" s="189">
        <f t="shared" si="8"/>
        <v>0</v>
      </c>
    </row>
    <row r="190" spans="1:13" ht="13.8" x14ac:dyDescent="0.25">
      <c r="A190" s="178" t="str">
        <f t="shared" si="6"/>
        <v/>
      </c>
      <c r="B190" s="154"/>
      <c r="C190" s="182"/>
      <c r="D190" s="170"/>
      <c r="E190" s="183"/>
      <c r="F190" s="184"/>
      <c r="G190" s="183"/>
      <c r="H190" s="170"/>
      <c r="I190" s="185"/>
      <c r="J190" s="186"/>
      <c r="K190" s="154"/>
      <c r="L190" s="177">
        <f t="shared" si="7"/>
        <v>0</v>
      </c>
      <c r="M190" s="189">
        <f t="shared" si="8"/>
        <v>0</v>
      </c>
    </row>
    <row r="191" spans="1:13" ht="13.8" x14ac:dyDescent="0.25">
      <c r="A191" s="178" t="str">
        <f t="shared" si="6"/>
        <v/>
      </c>
      <c r="B191" s="154"/>
      <c r="C191" s="182"/>
      <c r="D191" s="170"/>
      <c r="E191" s="183"/>
      <c r="F191" s="184"/>
      <c r="G191" s="183"/>
      <c r="H191" s="170"/>
      <c r="I191" s="185"/>
      <c r="J191" s="186"/>
      <c r="K191" s="154"/>
      <c r="L191" s="177">
        <f t="shared" si="7"/>
        <v>0</v>
      </c>
      <c r="M191" s="189">
        <f t="shared" si="8"/>
        <v>0</v>
      </c>
    </row>
    <row r="192" spans="1:13" ht="13.8" x14ac:dyDescent="0.25">
      <c r="A192" s="178" t="str">
        <f t="shared" si="6"/>
        <v/>
      </c>
      <c r="B192" s="154"/>
      <c r="C192" s="182"/>
      <c r="D192" s="170"/>
      <c r="E192" s="183"/>
      <c r="F192" s="184"/>
      <c r="G192" s="183"/>
      <c r="H192" s="170"/>
      <c r="I192" s="185"/>
      <c r="J192" s="186"/>
      <c r="K192" s="154"/>
      <c r="L192" s="177">
        <f t="shared" si="7"/>
        <v>0</v>
      </c>
      <c r="M192" s="189">
        <f t="shared" si="8"/>
        <v>0</v>
      </c>
    </row>
    <row r="193" spans="1:13" ht="13.8" x14ac:dyDescent="0.25">
      <c r="A193" s="178" t="str">
        <f t="shared" si="6"/>
        <v/>
      </c>
      <c r="B193" s="154"/>
      <c r="C193" s="182"/>
      <c r="D193" s="170"/>
      <c r="E193" s="183"/>
      <c r="F193" s="184"/>
      <c r="G193" s="183"/>
      <c r="H193" s="170"/>
      <c r="I193" s="185"/>
      <c r="J193" s="186"/>
      <c r="K193" s="154"/>
      <c r="L193" s="177">
        <f t="shared" si="7"/>
        <v>0</v>
      </c>
      <c r="M193" s="189">
        <f t="shared" si="8"/>
        <v>0</v>
      </c>
    </row>
    <row r="194" spans="1:13" ht="13.8" x14ac:dyDescent="0.25">
      <c r="A194" s="178" t="str">
        <f t="shared" si="6"/>
        <v/>
      </c>
      <c r="B194" s="154"/>
      <c r="C194" s="182"/>
      <c r="D194" s="170"/>
      <c r="E194" s="183"/>
      <c r="F194" s="184"/>
      <c r="G194" s="183"/>
      <c r="H194" s="170"/>
      <c r="I194" s="185"/>
      <c r="J194" s="186"/>
      <c r="K194" s="154"/>
      <c r="L194" s="177">
        <f t="shared" si="7"/>
        <v>0</v>
      </c>
      <c r="M194" s="189">
        <f t="shared" si="8"/>
        <v>0</v>
      </c>
    </row>
    <row r="195" spans="1:13" ht="13.8" x14ac:dyDescent="0.25">
      <c r="A195" s="178" t="str">
        <f t="shared" si="6"/>
        <v/>
      </c>
      <c r="B195" s="154"/>
      <c r="C195" s="182"/>
      <c r="D195" s="170"/>
      <c r="E195" s="183"/>
      <c r="F195" s="184"/>
      <c r="G195" s="183"/>
      <c r="H195" s="170"/>
      <c r="I195" s="185"/>
      <c r="J195" s="186"/>
      <c r="K195" s="154"/>
      <c r="L195" s="177">
        <f t="shared" si="7"/>
        <v>0</v>
      </c>
      <c r="M195" s="189">
        <f t="shared" si="8"/>
        <v>0</v>
      </c>
    </row>
    <row r="196" spans="1:13" ht="13.8" x14ac:dyDescent="0.25">
      <c r="A196" s="178" t="str">
        <f t="shared" si="6"/>
        <v/>
      </c>
      <c r="B196" s="154"/>
      <c r="C196" s="182"/>
      <c r="D196" s="170"/>
      <c r="E196" s="183"/>
      <c r="F196" s="184"/>
      <c r="G196" s="183"/>
      <c r="H196" s="170"/>
      <c r="I196" s="185"/>
      <c r="J196" s="186"/>
      <c r="K196" s="154"/>
      <c r="L196" s="177">
        <f t="shared" si="7"/>
        <v>0</v>
      </c>
      <c r="M196" s="189">
        <f t="shared" si="8"/>
        <v>0</v>
      </c>
    </row>
    <row r="197" spans="1:13" ht="13.8" x14ac:dyDescent="0.25">
      <c r="A197" s="178" t="str">
        <f t="shared" si="6"/>
        <v/>
      </c>
      <c r="B197" s="154"/>
      <c r="C197" s="182"/>
      <c r="D197" s="170"/>
      <c r="E197" s="183"/>
      <c r="F197" s="184"/>
      <c r="G197" s="183"/>
      <c r="H197" s="170"/>
      <c r="I197" s="185"/>
      <c r="J197" s="186"/>
      <c r="K197" s="154"/>
      <c r="L197" s="177">
        <f t="shared" si="7"/>
        <v>0</v>
      </c>
      <c r="M197" s="189">
        <f t="shared" si="8"/>
        <v>0</v>
      </c>
    </row>
    <row r="198" spans="1:13" ht="13.8" x14ac:dyDescent="0.25">
      <c r="A198" s="178" t="str">
        <f t="shared" ref="A198:A208" si="9">CONCATENATE(B198,C198,D198)</f>
        <v/>
      </c>
      <c r="B198" s="154"/>
      <c r="C198" s="182"/>
      <c r="D198" s="170"/>
      <c r="E198" s="183"/>
      <c r="F198" s="184"/>
      <c r="G198" s="183"/>
      <c r="H198" s="170"/>
      <c r="I198" s="185"/>
      <c r="J198" s="186"/>
      <c r="K198" s="154"/>
      <c r="L198" s="177">
        <f t="shared" ref="L198:L207" si="10">IF(K198=1,7,IF(K198=2,6,IF(K198=3,5,IF(K198=4,4,IF(K198=5,3,IF(K198=6,2,IF(K198&gt;=6,1,0)))))))</f>
        <v>0</v>
      </c>
      <c r="M198" s="189">
        <f t="shared" ref="M198:M207" si="11">SUM(L198+$M$5)</f>
        <v>0</v>
      </c>
    </row>
    <row r="199" spans="1:13" ht="13.8" x14ac:dyDescent="0.25">
      <c r="A199" s="178" t="str">
        <f t="shared" si="9"/>
        <v/>
      </c>
      <c r="B199" s="154"/>
      <c r="C199" s="182"/>
      <c r="D199" s="170"/>
      <c r="E199" s="183"/>
      <c r="F199" s="184"/>
      <c r="G199" s="183"/>
      <c r="H199" s="170"/>
      <c r="I199" s="185"/>
      <c r="J199" s="186"/>
      <c r="K199" s="154"/>
      <c r="L199" s="177">
        <f t="shared" si="10"/>
        <v>0</v>
      </c>
      <c r="M199" s="189">
        <f t="shared" si="11"/>
        <v>0</v>
      </c>
    </row>
    <row r="200" spans="1:13" ht="13.8" x14ac:dyDescent="0.25">
      <c r="A200" s="178" t="str">
        <f t="shared" si="9"/>
        <v/>
      </c>
      <c r="B200" s="154"/>
      <c r="C200" s="182"/>
      <c r="D200" s="170"/>
      <c r="E200" s="183"/>
      <c r="F200" s="184"/>
      <c r="G200" s="183"/>
      <c r="H200" s="170"/>
      <c r="I200" s="185"/>
      <c r="J200" s="186"/>
      <c r="K200" s="154"/>
      <c r="L200" s="177">
        <f t="shared" si="10"/>
        <v>0</v>
      </c>
      <c r="M200" s="189">
        <f t="shared" si="11"/>
        <v>0</v>
      </c>
    </row>
    <row r="201" spans="1:13" ht="13.8" x14ac:dyDescent="0.25">
      <c r="A201" s="178" t="str">
        <f t="shared" si="9"/>
        <v/>
      </c>
      <c r="B201" s="154"/>
      <c r="C201" s="182"/>
      <c r="D201" s="170"/>
      <c r="E201" s="183"/>
      <c r="F201" s="184"/>
      <c r="G201" s="183"/>
      <c r="H201" s="170"/>
      <c r="I201" s="185"/>
      <c r="J201" s="186"/>
      <c r="K201" s="154"/>
      <c r="L201" s="177">
        <f t="shared" si="10"/>
        <v>0</v>
      </c>
      <c r="M201" s="189">
        <f t="shared" si="11"/>
        <v>0</v>
      </c>
    </row>
    <row r="202" spans="1:13" ht="13.8" x14ac:dyDescent="0.25">
      <c r="A202" s="178" t="str">
        <f t="shared" si="9"/>
        <v/>
      </c>
      <c r="B202" s="154"/>
      <c r="C202" s="182"/>
      <c r="D202" s="170"/>
      <c r="E202" s="183"/>
      <c r="F202" s="184"/>
      <c r="G202" s="183"/>
      <c r="H202" s="170"/>
      <c r="I202" s="185"/>
      <c r="J202" s="186"/>
      <c r="K202" s="154"/>
      <c r="L202" s="177">
        <f t="shared" si="10"/>
        <v>0</v>
      </c>
      <c r="M202" s="189">
        <f t="shared" si="11"/>
        <v>0</v>
      </c>
    </row>
    <row r="203" spans="1:13" ht="13.8" x14ac:dyDescent="0.25">
      <c r="A203" s="178" t="str">
        <f t="shared" si="9"/>
        <v/>
      </c>
      <c r="B203" s="154"/>
      <c r="C203" s="182"/>
      <c r="D203" s="170"/>
      <c r="E203" s="183"/>
      <c r="F203" s="184"/>
      <c r="G203" s="183"/>
      <c r="H203" s="170"/>
      <c r="I203" s="185"/>
      <c r="J203" s="186"/>
      <c r="K203" s="154"/>
      <c r="L203" s="177">
        <f t="shared" si="10"/>
        <v>0</v>
      </c>
      <c r="M203" s="189">
        <f t="shared" si="11"/>
        <v>0</v>
      </c>
    </row>
    <row r="204" spans="1:13" ht="13.8" x14ac:dyDescent="0.25">
      <c r="A204" s="178" t="str">
        <f t="shared" si="9"/>
        <v/>
      </c>
      <c r="B204" s="154"/>
      <c r="C204" s="182"/>
      <c r="D204" s="170"/>
      <c r="E204" s="183"/>
      <c r="F204" s="184"/>
      <c r="G204" s="183"/>
      <c r="H204" s="170"/>
      <c r="I204" s="185"/>
      <c r="J204" s="186"/>
      <c r="K204" s="154"/>
      <c r="L204" s="177">
        <f t="shared" si="10"/>
        <v>0</v>
      </c>
      <c r="M204" s="189">
        <f t="shared" si="11"/>
        <v>0</v>
      </c>
    </row>
    <row r="205" spans="1:13" ht="13.8" x14ac:dyDescent="0.25">
      <c r="A205" s="178" t="str">
        <f t="shared" si="9"/>
        <v/>
      </c>
      <c r="B205" s="154"/>
      <c r="C205" s="182"/>
      <c r="D205" s="170"/>
      <c r="E205" s="183"/>
      <c r="F205" s="184"/>
      <c r="G205" s="183"/>
      <c r="H205" s="170"/>
      <c r="I205" s="185"/>
      <c r="J205" s="186"/>
      <c r="K205" s="154"/>
      <c r="L205" s="177">
        <f t="shared" si="10"/>
        <v>0</v>
      </c>
      <c r="M205" s="189">
        <f t="shared" si="11"/>
        <v>0</v>
      </c>
    </row>
    <row r="206" spans="1:13" ht="13.8" x14ac:dyDescent="0.25">
      <c r="A206" s="178" t="str">
        <f t="shared" si="9"/>
        <v/>
      </c>
      <c r="B206" s="154"/>
      <c r="C206" s="182"/>
      <c r="D206" s="170"/>
      <c r="E206" s="183"/>
      <c r="F206" s="184"/>
      <c r="G206" s="183"/>
      <c r="H206" s="170"/>
      <c r="I206" s="185"/>
      <c r="J206" s="186"/>
      <c r="K206" s="154"/>
      <c r="L206" s="177">
        <f t="shared" si="10"/>
        <v>0</v>
      </c>
      <c r="M206" s="189">
        <f t="shared" si="11"/>
        <v>0</v>
      </c>
    </row>
    <row r="207" spans="1:13" ht="13.8" x14ac:dyDescent="0.25">
      <c r="A207" s="178" t="str">
        <f t="shared" si="9"/>
        <v/>
      </c>
      <c r="B207" s="154"/>
      <c r="C207" s="182"/>
      <c r="D207" s="170"/>
      <c r="E207" s="183"/>
      <c r="F207" s="184"/>
      <c r="G207" s="183"/>
      <c r="H207" s="170"/>
      <c r="I207" s="185"/>
      <c r="J207" s="186"/>
      <c r="K207" s="154"/>
      <c r="L207" s="177">
        <f t="shared" si="10"/>
        <v>0</v>
      </c>
      <c r="M207" s="189">
        <f t="shared" si="11"/>
        <v>0</v>
      </c>
    </row>
    <row r="208" spans="1:13" ht="13.8" x14ac:dyDescent="0.25">
      <c r="A208" s="178" t="str">
        <f t="shared" si="9"/>
        <v/>
      </c>
      <c r="B208" s="154"/>
      <c r="C208" s="182"/>
      <c r="D208" s="170"/>
      <c r="E208" s="183"/>
      <c r="F208" s="184"/>
      <c r="G208" s="183"/>
      <c r="H208" s="170"/>
      <c r="I208" s="185"/>
      <c r="J208" s="186"/>
      <c r="K208" s="154"/>
      <c r="L208" s="177">
        <f t="shared" ref="L208" si="12">IF(K208=1,7,IF(K208=2,6,IF(K208=3,5,IF(K208=4,4,IF(K208=5,3,IF(K208=6,2,IF(K208&gt;=6,1,0)))))))</f>
        <v>0</v>
      </c>
      <c r="M208" s="189">
        <f t="shared" ref="M208" si="13">SUM(L208+$M$5)</f>
        <v>0</v>
      </c>
    </row>
  </sheetData>
  <autoFilter ref="A3:M208" xr:uid="{ABA37022-F0CB-45A7-B9D7-6FFA131DA932}">
    <filterColumn colId="6" showButton="0"/>
    <filterColumn colId="7" showButton="0"/>
    <filterColumn colId="8" showButton="0"/>
    <sortState xmlns:xlrd2="http://schemas.microsoft.com/office/spreadsheetml/2017/richdata2" ref="A8:M208">
      <sortCondition ref="C3:C208"/>
    </sortState>
  </autoFilter>
  <mergeCells count="18">
    <mergeCell ref="K1:L1"/>
    <mergeCell ref="B2:L2"/>
    <mergeCell ref="F3:F4"/>
    <mergeCell ref="G3:J3"/>
    <mergeCell ref="K3:K5"/>
    <mergeCell ref="L3:L5"/>
    <mergeCell ref="G4:G5"/>
    <mergeCell ref="H4:H5"/>
    <mergeCell ref="I4:I5"/>
    <mergeCell ref="J4:J5"/>
    <mergeCell ref="B1:C1"/>
    <mergeCell ref="E1:I1"/>
    <mergeCell ref="A3:A5"/>
    <mergeCell ref="B3:B5"/>
    <mergeCell ref="C3:C5"/>
    <mergeCell ref="D3:D5"/>
    <mergeCell ref="E3:E4"/>
    <mergeCell ref="E5:F5"/>
  </mergeCells>
  <conditionalFormatting sqref="C1:D5">
    <cfRule type="duplicateValues" dxfId="19" priority="416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E4AE1-E16F-45B5-AC77-CC360BC9EE35}">
  <sheetPr>
    <tabColor rgb="FFFFFF00"/>
  </sheetPr>
  <dimension ref="A1:O98"/>
  <sheetViews>
    <sheetView topLeftCell="A12" zoomScale="80" zoomScaleNormal="80" workbookViewId="0">
      <selection activeCell="C39" sqref="C39"/>
    </sheetView>
  </sheetViews>
  <sheetFormatPr defaultColWidth="9.109375" defaultRowHeight="13.2" x14ac:dyDescent="0.25"/>
  <cols>
    <col min="1" max="1" width="54.33203125" bestFit="1" customWidth="1"/>
    <col min="2" max="2" width="6.6640625" customWidth="1"/>
    <col min="3" max="3" width="23.5546875" bestFit="1" customWidth="1"/>
    <col min="4" max="4" width="29.109375" bestFit="1" customWidth="1"/>
    <col min="5" max="5" width="6.6640625" bestFit="1" customWidth="1"/>
    <col min="6" max="6" width="13.109375" bestFit="1" customWidth="1"/>
    <col min="7" max="10" width="6.5546875" bestFit="1" customWidth="1"/>
    <col min="11" max="11" width="12.88671875" bestFit="1" customWidth="1"/>
    <col min="12" max="12" width="7" bestFit="1" customWidth="1"/>
    <col min="13" max="13" width="30.5546875" bestFit="1" customWidth="1"/>
  </cols>
  <sheetData>
    <row r="1" spans="1:15" s="9" customFormat="1" ht="22.5" customHeight="1" thickBot="1" x14ac:dyDescent="0.3">
      <c r="A1" s="55">
        <f>SUM(A2-1)</f>
        <v>40</v>
      </c>
      <c r="B1" s="436" t="s">
        <v>74</v>
      </c>
      <c r="C1" s="437"/>
      <c r="D1" s="7" t="s">
        <v>11</v>
      </c>
      <c r="E1" s="436" t="s">
        <v>90</v>
      </c>
      <c r="F1" s="438"/>
      <c r="G1" s="438"/>
      <c r="H1" s="438"/>
      <c r="I1" s="438"/>
      <c r="J1" s="8" t="s">
        <v>12</v>
      </c>
      <c r="K1" s="439">
        <v>45137</v>
      </c>
      <c r="L1" s="440"/>
      <c r="M1" s="8" t="s">
        <v>22</v>
      </c>
    </row>
    <row r="2" spans="1:15" s="9" customFormat="1" ht="22.5" customHeight="1" thickBot="1" x14ac:dyDescent="0.3">
      <c r="A2" s="1">
        <f>COUNTA(_xlfn.UNIQUE(D6:D198))</f>
        <v>41</v>
      </c>
      <c r="B2" s="441" t="s">
        <v>23</v>
      </c>
      <c r="C2" s="442"/>
      <c r="D2" s="442"/>
      <c r="E2" s="442"/>
      <c r="F2" s="442"/>
      <c r="G2" s="442"/>
      <c r="H2" s="442"/>
      <c r="I2" s="442"/>
      <c r="J2" s="442"/>
      <c r="K2" s="442"/>
      <c r="L2" s="443"/>
      <c r="M2" s="10" t="s">
        <v>24</v>
      </c>
    </row>
    <row r="3" spans="1:15" s="9" customFormat="1" ht="14.4" thickBot="1" x14ac:dyDescent="0.3">
      <c r="A3" s="418" t="s">
        <v>25</v>
      </c>
      <c r="B3" s="421" t="s">
        <v>13</v>
      </c>
      <c r="C3" s="424" t="s">
        <v>14</v>
      </c>
      <c r="D3" s="427" t="s">
        <v>15</v>
      </c>
      <c r="E3" s="430" t="s">
        <v>26</v>
      </c>
      <c r="F3" s="427" t="s">
        <v>18</v>
      </c>
      <c r="G3" s="436" t="s">
        <v>73</v>
      </c>
      <c r="H3" s="438"/>
      <c r="I3" s="438"/>
      <c r="J3" s="437"/>
      <c r="K3" s="445" t="s">
        <v>10</v>
      </c>
      <c r="L3" s="448" t="s">
        <v>16</v>
      </c>
      <c r="M3" s="57" t="s">
        <v>27</v>
      </c>
    </row>
    <row r="4" spans="1:15" s="9" customFormat="1" ht="14.4" thickBot="1" x14ac:dyDescent="0.3">
      <c r="A4" s="419"/>
      <c r="B4" s="422"/>
      <c r="C4" s="425"/>
      <c r="D4" s="428"/>
      <c r="E4" s="431"/>
      <c r="F4" s="444"/>
      <c r="G4" s="451" t="s">
        <v>75</v>
      </c>
      <c r="H4" s="434">
        <v>65</v>
      </c>
      <c r="I4" s="434">
        <v>80</v>
      </c>
      <c r="J4" s="427" t="s">
        <v>76</v>
      </c>
      <c r="K4" s="446"/>
      <c r="L4" s="449"/>
      <c r="M4" s="11">
        <v>1</v>
      </c>
    </row>
    <row r="5" spans="1:15" s="9" customFormat="1" ht="14.4" thickBot="1" x14ac:dyDescent="0.3">
      <c r="A5" s="420"/>
      <c r="B5" s="423"/>
      <c r="C5" s="426"/>
      <c r="D5" s="429"/>
      <c r="E5" s="432" t="s">
        <v>17</v>
      </c>
      <c r="F5" s="433"/>
      <c r="G5" s="454"/>
      <c r="H5" s="435"/>
      <c r="I5" s="435"/>
      <c r="J5" s="429"/>
      <c r="K5" s="447"/>
      <c r="L5" s="450"/>
      <c r="M5" s="58">
        <v>0</v>
      </c>
    </row>
    <row r="6" spans="1:15" ht="14.4" x14ac:dyDescent="0.3">
      <c r="A6" s="12" t="str">
        <f t="shared" ref="A6:A37" si="0">CONCATENATE(B6,C6,D6)</f>
        <v>30Ben EllisEllison Park Tango</v>
      </c>
      <c r="B6" s="243">
        <v>30</v>
      </c>
      <c r="C6" s="337" t="s">
        <v>300</v>
      </c>
      <c r="D6" s="258" t="s">
        <v>301</v>
      </c>
      <c r="E6" s="244"/>
      <c r="F6" s="252"/>
      <c r="G6" s="294">
        <v>47.09</v>
      </c>
      <c r="H6" s="243"/>
      <c r="I6" s="245"/>
      <c r="J6" s="246"/>
      <c r="K6" s="247">
        <v>1</v>
      </c>
      <c r="L6" s="18">
        <f t="shared" ref="L6:L69" si="1">IF(K6=1,7,IF(K6=2,6,IF(K6=3,5,IF(K6=4,4,IF(K6=5,3,IF(K6=6,2,IF(K6&gt;=6,1,0)))))))</f>
        <v>7</v>
      </c>
      <c r="M6" s="59">
        <f>SUM(L6+$M$5)</f>
        <v>7</v>
      </c>
      <c r="N6" s="28"/>
      <c r="O6" s="28"/>
    </row>
    <row r="7" spans="1:15" ht="14.4" x14ac:dyDescent="0.3">
      <c r="A7" s="12" t="str">
        <f t="shared" si="0"/>
        <v>30Eva-Rose SmythLolit</v>
      </c>
      <c r="B7" s="248">
        <v>30</v>
      </c>
      <c r="C7" s="338" t="s">
        <v>462</v>
      </c>
      <c r="D7" s="259" t="s">
        <v>463</v>
      </c>
      <c r="E7" s="248"/>
      <c r="F7" s="253"/>
      <c r="G7" s="295">
        <v>146.05000000000001</v>
      </c>
      <c r="H7" s="248"/>
      <c r="I7" s="249"/>
      <c r="J7" s="250"/>
      <c r="K7" s="251">
        <v>3</v>
      </c>
      <c r="L7" s="18">
        <f t="shared" si="1"/>
        <v>5</v>
      </c>
      <c r="M7" s="59">
        <f t="shared" ref="M7:M70" si="2">SUM(L7+$M$5)</f>
        <v>5</v>
      </c>
      <c r="N7" s="28"/>
      <c r="O7" s="28"/>
    </row>
    <row r="8" spans="1:15" ht="14.4" x14ac:dyDescent="0.3">
      <c r="A8" s="12" t="str">
        <f t="shared" si="0"/>
        <v>30Zeb FinniganPippa</v>
      </c>
      <c r="B8" s="13">
        <v>30</v>
      </c>
      <c r="C8" s="338" t="s">
        <v>452</v>
      </c>
      <c r="D8" s="259" t="s">
        <v>453</v>
      </c>
      <c r="E8" s="13"/>
      <c r="F8" s="254"/>
      <c r="G8" s="295">
        <v>73.489999999999995</v>
      </c>
      <c r="H8" s="13"/>
      <c r="I8" s="29"/>
      <c r="J8" s="31"/>
      <c r="K8" s="17">
        <v>2</v>
      </c>
      <c r="L8" s="18">
        <f t="shared" si="1"/>
        <v>6</v>
      </c>
      <c r="M8" s="59">
        <f t="shared" si="2"/>
        <v>6</v>
      </c>
      <c r="N8" s="28"/>
      <c r="O8" s="28"/>
    </row>
    <row r="9" spans="1:15" ht="14.4" x14ac:dyDescent="0.3">
      <c r="A9" s="12" t="str">
        <f t="shared" si="0"/>
        <v/>
      </c>
      <c r="B9" s="13"/>
      <c r="C9" s="255" t="s">
        <v>19</v>
      </c>
      <c r="D9" s="259" t="s">
        <v>19</v>
      </c>
      <c r="E9" s="13"/>
      <c r="F9" s="16"/>
      <c r="G9" s="19"/>
      <c r="H9" s="13"/>
      <c r="I9" s="29"/>
      <c r="J9" s="31"/>
      <c r="K9" s="17"/>
      <c r="L9" s="18">
        <f t="shared" si="1"/>
        <v>0</v>
      </c>
      <c r="M9" s="59">
        <f t="shared" si="2"/>
        <v>0</v>
      </c>
      <c r="N9" s="28"/>
      <c r="O9" s="28"/>
    </row>
    <row r="10" spans="1:15" ht="14.4" x14ac:dyDescent="0.3">
      <c r="A10" s="12" t="str">
        <f t="shared" si="0"/>
        <v>30Harper Lee-NewlandEbony Rose Spotlight</v>
      </c>
      <c r="B10" s="13">
        <v>30</v>
      </c>
      <c r="C10" s="255" t="s">
        <v>258</v>
      </c>
      <c r="D10" s="259" t="s">
        <v>259</v>
      </c>
      <c r="E10" s="13"/>
      <c r="F10" s="16"/>
      <c r="G10" s="19">
        <v>64.739999999999995</v>
      </c>
      <c r="H10" s="13"/>
      <c r="I10" s="29"/>
      <c r="J10" s="31"/>
      <c r="K10" s="17">
        <v>3</v>
      </c>
      <c r="L10" s="18">
        <f t="shared" si="1"/>
        <v>5</v>
      </c>
      <c r="M10" s="59">
        <f t="shared" si="2"/>
        <v>5</v>
      </c>
      <c r="N10" s="28"/>
      <c r="O10" s="28"/>
    </row>
    <row r="11" spans="1:15" ht="14.4" x14ac:dyDescent="0.3">
      <c r="A11" s="12" t="str">
        <f t="shared" si="0"/>
        <v>30Harriet DickinsonBonsai Second Chance</v>
      </c>
      <c r="B11" s="13">
        <v>30</v>
      </c>
      <c r="C11" s="255" t="s">
        <v>359</v>
      </c>
      <c r="D11" s="259" t="s">
        <v>464</v>
      </c>
      <c r="E11" s="13"/>
      <c r="F11" s="16"/>
      <c r="G11" s="19">
        <v>63.34</v>
      </c>
      <c r="H11" s="13"/>
      <c r="I11" s="29"/>
      <c r="J11" s="31"/>
      <c r="K11" s="17">
        <v>2</v>
      </c>
      <c r="L11" s="18">
        <f t="shared" si="1"/>
        <v>6</v>
      </c>
      <c r="M11" s="59">
        <f t="shared" si="2"/>
        <v>6</v>
      </c>
      <c r="N11" s="28"/>
      <c r="O11" s="28"/>
    </row>
    <row r="12" spans="1:15" ht="14.4" x14ac:dyDescent="0.3">
      <c r="A12" s="12" t="str">
        <f t="shared" si="0"/>
        <v>30Kate HicksFrankie</v>
      </c>
      <c r="B12" s="13">
        <v>30</v>
      </c>
      <c r="C12" s="255" t="s">
        <v>362</v>
      </c>
      <c r="D12" s="260" t="s">
        <v>391</v>
      </c>
      <c r="E12" s="13"/>
      <c r="F12" s="16"/>
      <c r="G12" s="19">
        <v>75.069999999999993</v>
      </c>
      <c r="H12" s="13"/>
      <c r="I12" s="29"/>
      <c r="J12" s="31"/>
      <c r="K12" s="17">
        <v>4</v>
      </c>
      <c r="L12" s="18">
        <f t="shared" si="1"/>
        <v>4</v>
      </c>
      <c r="M12" s="59">
        <f t="shared" si="2"/>
        <v>4</v>
      </c>
      <c r="O12" s="28"/>
    </row>
    <row r="13" spans="1:15" ht="14.4" x14ac:dyDescent="0.3">
      <c r="A13" s="12" t="str">
        <f t="shared" si="0"/>
        <v>30Anna HicksPenny</v>
      </c>
      <c r="B13" s="13">
        <v>30</v>
      </c>
      <c r="C13" s="255" t="s">
        <v>356</v>
      </c>
      <c r="D13" s="259" t="s">
        <v>357</v>
      </c>
      <c r="E13" s="13"/>
      <c r="F13" s="16"/>
      <c r="G13" s="19">
        <v>58.87</v>
      </c>
      <c r="H13" s="13"/>
      <c r="I13" s="29"/>
      <c r="J13" s="31"/>
      <c r="K13" s="17">
        <v>1</v>
      </c>
      <c r="L13" s="18">
        <f t="shared" si="1"/>
        <v>7</v>
      </c>
      <c r="M13" s="59">
        <f t="shared" si="2"/>
        <v>7</v>
      </c>
      <c r="O13" s="28"/>
    </row>
    <row r="14" spans="1:15" ht="14.4" x14ac:dyDescent="0.3">
      <c r="A14" s="12" t="str">
        <f t="shared" si="0"/>
        <v/>
      </c>
      <c r="B14" s="13"/>
      <c r="C14" s="255" t="s">
        <v>19</v>
      </c>
      <c r="D14" s="259" t="s">
        <v>19</v>
      </c>
      <c r="E14" s="13"/>
      <c r="F14" s="16"/>
      <c r="G14" s="19"/>
      <c r="H14" s="13"/>
      <c r="I14" s="29"/>
      <c r="J14" s="31"/>
      <c r="K14" s="17"/>
      <c r="L14" s="18">
        <f t="shared" si="1"/>
        <v>0</v>
      </c>
      <c r="M14" s="59">
        <f t="shared" si="2"/>
        <v>0</v>
      </c>
    </row>
    <row r="15" spans="1:15" ht="14.4" x14ac:dyDescent="0.3">
      <c r="A15" s="12" t="str">
        <f t="shared" si="0"/>
        <v>30Mia BradshawAscot Magnum Silk</v>
      </c>
      <c r="B15" s="13">
        <v>30</v>
      </c>
      <c r="C15" s="255" t="s">
        <v>128</v>
      </c>
      <c r="D15" s="259" t="s">
        <v>129</v>
      </c>
      <c r="E15" s="13"/>
      <c r="F15" s="16"/>
      <c r="G15" s="19">
        <v>55.4</v>
      </c>
      <c r="H15" s="13"/>
      <c r="I15" s="29"/>
      <c r="J15" s="31"/>
      <c r="K15" s="17">
        <v>1</v>
      </c>
      <c r="L15" s="18">
        <f t="shared" si="1"/>
        <v>7</v>
      </c>
      <c r="M15" s="59">
        <f t="shared" si="2"/>
        <v>7</v>
      </c>
    </row>
    <row r="16" spans="1:15" ht="14.4" x14ac:dyDescent="0.3">
      <c r="A16" s="12" t="str">
        <f t="shared" si="0"/>
        <v>30Mia BradshawJoe</v>
      </c>
      <c r="B16" s="13">
        <v>30</v>
      </c>
      <c r="C16" s="255" t="s">
        <v>128</v>
      </c>
      <c r="D16" s="259" t="s">
        <v>392</v>
      </c>
      <c r="E16" s="13"/>
      <c r="F16" s="16"/>
      <c r="G16" s="19">
        <v>66.069999999999993</v>
      </c>
      <c r="H16" s="13"/>
      <c r="I16" s="29"/>
      <c r="J16" s="31"/>
      <c r="K16" s="17">
        <v>2</v>
      </c>
      <c r="L16" s="18">
        <f t="shared" si="1"/>
        <v>6</v>
      </c>
      <c r="M16" s="59">
        <f t="shared" si="2"/>
        <v>6</v>
      </c>
    </row>
    <row r="17" spans="1:13" ht="14.4" x14ac:dyDescent="0.3">
      <c r="A17" s="12" t="str">
        <f t="shared" si="0"/>
        <v/>
      </c>
      <c r="B17" s="13"/>
      <c r="C17" s="255" t="s">
        <v>19</v>
      </c>
      <c r="D17" s="259" t="s">
        <v>19</v>
      </c>
      <c r="E17" s="13"/>
      <c r="F17" s="16"/>
      <c r="G17" s="19"/>
      <c r="H17" s="13"/>
      <c r="I17" s="29"/>
      <c r="J17" s="31"/>
      <c r="K17" s="17"/>
      <c r="L17" s="18">
        <f t="shared" si="1"/>
        <v>0</v>
      </c>
      <c r="M17" s="59">
        <f t="shared" si="2"/>
        <v>0</v>
      </c>
    </row>
    <row r="18" spans="1:13" ht="14.4" x14ac:dyDescent="0.3">
      <c r="A18" s="12" t="str">
        <f t="shared" si="0"/>
        <v/>
      </c>
      <c r="B18" s="13"/>
      <c r="C18" s="255" t="s">
        <v>19</v>
      </c>
      <c r="D18" s="259" t="s">
        <v>19</v>
      </c>
      <c r="E18" s="13"/>
      <c r="F18" s="16"/>
      <c r="G18" s="19"/>
      <c r="H18" s="13"/>
      <c r="I18" s="29"/>
      <c r="J18" s="31"/>
      <c r="K18" s="17"/>
      <c r="L18" s="18">
        <f t="shared" si="1"/>
        <v>0</v>
      </c>
      <c r="M18" s="59">
        <f t="shared" si="2"/>
        <v>0</v>
      </c>
    </row>
    <row r="19" spans="1:13" ht="14.4" x14ac:dyDescent="0.3">
      <c r="A19" s="12" t="str">
        <f t="shared" si="0"/>
        <v>45Mia StephensHolland Park Geneva</v>
      </c>
      <c r="B19" s="13">
        <v>45</v>
      </c>
      <c r="C19" s="255" t="s">
        <v>143</v>
      </c>
      <c r="D19" s="259" t="s">
        <v>144</v>
      </c>
      <c r="E19" s="13"/>
      <c r="F19" s="16"/>
      <c r="G19" s="19">
        <v>76.069999999999993</v>
      </c>
      <c r="H19" s="13"/>
      <c r="I19" s="29"/>
      <c r="J19" s="31"/>
      <c r="K19" s="17">
        <v>5</v>
      </c>
      <c r="L19" s="18">
        <f t="shared" si="1"/>
        <v>3</v>
      </c>
      <c r="M19" s="59">
        <f t="shared" si="2"/>
        <v>3</v>
      </c>
    </row>
    <row r="20" spans="1:13" ht="14.4" x14ac:dyDescent="0.3">
      <c r="A20" s="12" t="str">
        <f t="shared" si="0"/>
        <v>45Everlee TylerYartrla Park Wishlist</v>
      </c>
      <c r="B20" s="13">
        <v>45</v>
      </c>
      <c r="C20" s="255" t="s">
        <v>157</v>
      </c>
      <c r="D20" s="259" t="s">
        <v>368</v>
      </c>
      <c r="E20" s="13"/>
      <c r="F20" s="16"/>
      <c r="G20" s="19">
        <v>44.1</v>
      </c>
      <c r="H20" s="13"/>
      <c r="I20" s="29"/>
      <c r="J20" s="31"/>
      <c r="K20" s="17">
        <v>2</v>
      </c>
      <c r="L20" s="18">
        <f t="shared" si="1"/>
        <v>6</v>
      </c>
      <c r="M20" s="59">
        <f t="shared" si="2"/>
        <v>6</v>
      </c>
    </row>
    <row r="21" spans="1:13" ht="14.4" x14ac:dyDescent="0.3">
      <c r="A21" s="12" t="str">
        <f t="shared" si="0"/>
        <v>45Holly FergusonPixie</v>
      </c>
      <c r="B21" s="13">
        <v>45</v>
      </c>
      <c r="C21" s="256" t="s">
        <v>398</v>
      </c>
      <c r="D21" s="259" t="s">
        <v>371</v>
      </c>
      <c r="E21" s="13"/>
      <c r="F21" s="16"/>
      <c r="G21" s="19">
        <v>39.07</v>
      </c>
      <c r="H21" s="13"/>
      <c r="I21" s="29"/>
      <c r="J21" s="31"/>
      <c r="K21" s="17" t="s">
        <v>361</v>
      </c>
      <c r="L21" s="18">
        <f t="shared" si="1"/>
        <v>1</v>
      </c>
      <c r="M21" s="59">
        <f t="shared" si="2"/>
        <v>1</v>
      </c>
    </row>
    <row r="22" spans="1:13" ht="14.4" x14ac:dyDescent="0.3">
      <c r="A22" s="12" t="str">
        <f t="shared" si="0"/>
        <v>45Olivia StephensCimmeron Pocket Rocket</v>
      </c>
      <c r="B22" s="13">
        <v>45</v>
      </c>
      <c r="C22" s="256" t="s">
        <v>146</v>
      </c>
      <c r="D22" s="259" t="s">
        <v>147</v>
      </c>
      <c r="E22" s="13"/>
      <c r="F22" s="16"/>
      <c r="G22" s="19">
        <v>132.88</v>
      </c>
      <c r="H22" s="13"/>
      <c r="I22" s="29"/>
      <c r="J22" s="31"/>
      <c r="K22" s="17">
        <v>7</v>
      </c>
      <c r="L22" s="18">
        <f t="shared" si="1"/>
        <v>1</v>
      </c>
      <c r="M22" s="59">
        <f t="shared" si="2"/>
        <v>1</v>
      </c>
    </row>
    <row r="23" spans="1:13" ht="14.4" x14ac:dyDescent="0.25">
      <c r="A23" s="12" t="str">
        <f t="shared" si="0"/>
        <v>45Emily HicksMax</v>
      </c>
      <c r="B23" s="13">
        <v>45</v>
      </c>
      <c r="C23" s="256" t="s">
        <v>369</v>
      </c>
      <c r="D23" s="261" t="s">
        <v>370</v>
      </c>
      <c r="E23" s="13"/>
      <c r="F23" s="16"/>
      <c r="G23" s="19">
        <v>75.77</v>
      </c>
      <c r="H23" s="13"/>
      <c r="I23" s="29"/>
      <c r="J23" s="31"/>
      <c r="K23" s="17">
        <v>4</v>
      </c>
      <c r="L23" s="18">
        <f t="shared" si="1"/>
        <v>4</v>
      </c>
      <c r="M23" s="59">
        <f t="shared" si="2"/>
        <v>4</v>
      </c>
    </row>
    <row r="24" spans="1:13" ht="14.4" x14ac:dyDescent="0.3">
      <c r="A24" s="12" t="str">
        <f t="shared" si="0"/>
        <v>45Amelia DilazzaroDixie</v>
      </c>
      <c r="B24" s="13">
        <v>45</v>
      </c>
      <c r="C24" s="256" t="s">
        <v>470</v>
      </c>
      <c r="D24" s="259" t="s">
        <v>465</v>
      </c>
      <c r="E24" s="13"/>
      <c r="F24" s="16"/>
      <c r="G24" s="19">
        <v>48.09</v>
      </c>
      <c r="H24" s="13"/>
      <c r="I24" s="29"/>
      <c r="J24" s="31"/>
      <c r="K24" s="17">
        <v>3</v>
      </c>
      <c r="L24" s="18">
        <f t="shared" si="1"/>
        <v>5</v>
      </c>
      <c r="M24" s="59">
        <f t="shared" si="2"/>
        <v>5</v>
      </c>
    </row>
    <row r="25" spans="1:13" ht="14.4" x14ac:dyDescent="0.3">
      <c r="A25" s="12" t="str">
        <f t="shared" si="0"/>
        <v>45Ava StephensShilo</v>
      </c>
      <c r="B25" s="13">
        <v>45</v>
      </c>
      <c r="C25" s="255" t="s">
        <v>164</v>
      </c>
      <c r="D25" s="259" t="s">
        <v>165</v>
      </c>
      <c r="E25" s="13"/>
      <c r="F25" s="16"/>
      <c r="G25" s="19">
        <v>42.34</v>
      </c>
      <c r="H25" s="13"/>
      <c r="I25" s="29"/>
      <c r="J25" s="31"/>
      <c r="K25" s="17">
        <v>1</v>
      </c>
      <c r="L25" s="18">
        <f t="shared" si="1"/>
        <v>7</v>
      </c>
      <c r="M25" s="59">
        <f t="shared" si="2"/>
        <v>7</v>
      </c>
    </row>
    <row r="26" spans="1:13" ht="14.4" x14ac:dyDescent="0.25">
      <c r="A26" s="12" t="str">
        <f t="shared" si="0"/>
        <v>45Belle FergusonBuzz</v>
      </c>
      <c r="B26" s="13">
        <v>45</v>
      </c>
      <c r="C26" s="14" t="s">
        <v>471</v>
      </c>
      <c r="D26" s="262" t="s">
        <v>466</v>
      </c>
      <c r="E26" s="13"/>
      <c r="F26" s="16"/>
      <c r="G26" s="19">
        <v>83.15</v>
      </c>
      <c r="H26" s="13"/>
      <c r="I26" s="29"/>
      <c r="J26" s="31"/>
      <c r="K26" s="17">
        <v>6</v>
      </c>
      <c r="L26" s="18">
        <f t="shared" si="1"/>
        <v>2</v>
      </c>
      <c r="M26" s="59">
        <f t="shared" si="2"/>
        <v>2</v>
      </c>
    </row>
    <row r="27" spans="1:13" ht="14.4" x14ac:dyDescent="0.3">
      <c r="A27" s="12" t="str">
        <f t="shared" si="0"/>
        <v/>
      </c>
      <c r="B27" s="13"/>
      <c r="C27" s="255" t="s">
        <v>19</v>
      </c>
      <c r="D27" s="259" t="s">
        <v>19</v>
      </c>
      <c r="E27" s="13"/>
      <c r="F27" s="16"/>
      <c r="G27" s="19"/>
      <c r="H27" s="13"/>
      <c r="I27" s="29"/>
      <c r="J27" s="31"/>
      <c r="K27" s="17"/>
      <c r="L27" s="18">
        <f t="shared" si="1"/>
        <v>0</v>
      </c>
      <c r="M27" s="59">
        <f t="shared" si="2"/>
        <v>0</v>
      </c>
    </row>
    <row r="28" spans="1:13" ht="14.4" x14ac:dyDescent="0.3">
      <c r="A28" s="12" t="str">
        <f t="shared" si="0"/>
        <v>45Ava MinshullPangari Rain Dance</v>
      </c>
      <c r="B28" s="13">
        <v>45</v>
      </c>
      <c r="C28" s="255" t="s">
        <v>400</v>
      </c>
      <c r="D28" s="259" t="s">
        <v>377</v>
      </c>
      <c r="E28" s="13"/>
      <c r="F28" s="16"/>
      <c r="G28" s="19">
        <v>60.25</v>
      </c>
      <c r="H28" s="13"/>
      <c r="I28" s="29"/>
      <c r="J28" s="31"/>
      <c r="K28" s="17">
        <v>3</v>
      </c>
      <c r="L28" s="18">
        <f t="shared" si="1"/>
        <v>5</v>
      </c>
      <c r="M28" s="59">
        <f t="shared" si="2"/>
        <v>5</v>
      </c>
    </row>
    <row r="29" spans="1:13" ht="14.4" x14ac:dyDescent="0.3">
      <c r="A29" s="12" t="str">
        <f t="shared" si="0"/>
        <v>45Stephanie DanielsGolozza</v>
      </c>
      <c r="B29" s="13">
        <v>45</v>
      </c>
      <c r="C29" s="257" t="s">
        <v>399</v>
      </c>
      <c r="D29" s="260" t="s">
        <v>372</v>
      </c>
      <c r="E29" s="13"/>
      <c r="F29" s="16"/>
      <c r="G29" s="19">
        <v>33.75</v>
      </c>
      <c r="H29" s="13"/>
      <c r="I29" s="29"/>
      <c r="J29" s="31"/>
      <c r="K29" s="17">
        <v>1</v>
      </c>
      <c r="L29" s="18">
        <f t="shared" si="1"/>
        <v>7</v>
      </c>
      <c r="M29" s="59">
        <f t="shared" si="2"/>
        <v>7</v>
      </c>
    </row>
    <row r="30" spans="1:13" ht="14.4" x14ac:dyDescent="0.3">
      <c r="A30" s="12" t="str">
        <f t="shared" si="0"/>
        <v>45Charlize TylerCrumpet</v>
      </c>
      <c r="B30" s="13">
        <v>45</v>
      </c>
      <c r="C30" s="255" t="s">
        <v>198</v>
      </c>
      <c r="D30" s="259" t="s">
        <v>378</v>
      </c>
      <c r="E30" s="13"/>
      <c r="F30" s="16"/>
      <c r="G30" s="19">
        <v>40.18</v>
      </c>
      <c r="H30" s="13"/>
      <c r="I30" s="29"/>
      <c r="J30" s="31"/>
      <c r="K30" s="17">
        <v>2</v>
      </c>
      <c r="L30" s="18">
        <f t="shared" si="1"/>
        <v>6</v>
      </c>
      <c r="M30" s="59">
        <f t="shared" si="2"/>
        <v>6</v>
      </c>
    </row>
    <row r="31" spans="1:13" ht="14.4" x14ac:dyDescent="0.3">
      <c r="A31" s="12" t="str">
        <f t="shared" si="0"/>
        <v/>
      </c>
      <c r="B31" s="13"/>
      <c r="C31" s="255" t="s">
        <v>19</v>
      </c>
      <c r="D31" s="259" t="s">
        <v>19</v>
      </c>
      <c r="E31" s="13"/>
      <c r="F31" s="16"/>
      <c r="G31" s="19"/>
      <c r="H31" s="13"/>
      <c r="I31" s="29"/>
      <c r="J31" s="31"/>
      <c r="K31" s="17"/>
      <c r="L31" s="18">
        <f t="shared" si="1"/>
        <v>0</v>
      </c>
      <c r="M31" s="59">
        <f t="shared" si="2"/>
        <v>0</v>
      </c>
    </row>
    <row r="32" spans="1:13" ht="14.4" x14ac:dyDescent="0.3">
      <c r="A32" s="12" t="str">
        <f t="shared" si="0"/>
        <v>65Charlize TylerTrapalanda Downs Peter Pan</v>
      </c>
      <c r="B32" s="13">
        <v>65</v>
      </c>
      <c r="C32" s="255" t="s">
        <v>198</v>
      </c>
      <c r="D32" s="259" t="s">
        <v>199</v>
      </c>
      <c r="E32" s="13"/>
      <c r="F32" s="16"/>
      <c r="G32" s="19"/>
      <c r="H32" s="13">
        <v>38.950000000000003</v>
      </c>
      <c r="I32" s="29"/>
      <c r="J32" s="31"/>
      <c r="K32" s="17">
        <v>1</v>
      </c>
      <c r="L32" s="18">
        <f t="shared" si="1"/>
        <v>7</v>
      </c>
      <c r="M32" s="59">
        <f t="shared" si="2"/>
        <v>7</v>
      </c>
    </row>
    <row r="33" spans="1:13" ht="14.4" x14ac:dyDescent="0.3">
      <c r="A33" s="12" t="str">
        <f t="shared" si="0"/>
        <v>65Ava MinshullFlamingo Magic</v>
      </c>
      <c r="B33" s="13">
        <v>65</v>
      </c>
      <c r="C33" s="255" t="s">
        <v>400</v>
      </c>
      <c r="D33" s="259" t="s">
        <v>379</v>
      </c>
      <c r="E33" s="13"/>
      <c r="F33" s="16"/>
      <c r="G33" s="19"/>
      <c r="H33" s="13">
        <v>53.45</v>
      </c>
      <c r="I33" s="29"/>
      <c r="J33" s="31"/>
      <c r="K33" s="17">
        <v>4</v>
      </c>
      <c r="L33" s="18">
        <f t="shared" si="1"/>
        <v>4</v>
      </c>
      <c r="M33" s="59">
        <f t="shared" si="2"/>
        <v>4</v>
      </c>
    </row>
    <row r="34" spans="1:13" ht="14.4" x14ac:dyDescent="0.3">
      <c r="A34" s="12" t="str">
        <f t="shared" si="0"/>
        <v>65Olivia ReadSinny</v>
      </c>
      <c r="B34" s="13">
        <v>65</v>
      </c>
      <c r="C34" s="255" t="s">
        <v>323</v>
      </c>
      <c r="D34" s="259" t="s">
        <v>472</v>
      </c>
      <c r="E34" s="13"/>
      <c r="F34" s="16"/>
      <c r="G34" s="19"/>
      <c r="H34" s="19">
        <v>42.5</v>
      </c>
      <c r="I34" s="29"/>
      <c r="J34" s="31"/>
      <c r="K34" s="17">
        <v>2</v>
      </c>
      <c r="L34" s="18">
        <f t="shared" si="1"/>
        <v>6</v>
      </c>
      <c r="M34" s="59">
        <f t="shared" si="2"/>
        <v>6</v>
      </c>
    </row>
    <row r="35" spans="1:13" ht="14.4" x14ac:dyDescent="0.3">
      <c r="A35" s="12" t="str">
        <f t="shared" si="0"/>
        <v>65Lily VanderwielHillswood Hilary</v>
      </c>
      <c r="B35" s="13">
        <v>65</v>
      </c>
      <c r="C35" s="255" t="s">
        <v>467</v>
      </c>
      <c r="D35" s="263" t="s">
        <v>473</v>
      </c>
      <c r="E35" s="13"/>
      <c r="F35" s="16"/>
      <c r="G35" s="19"/>
      <c r="H35" s="19">
        <v>87.61</v>
      </c>
      <c r="I35" s="29"/>
      <c r="J35" s="31"/>
      <c r="K35" s="17">
        <v>5</v>
      </c>
      <c r="L35" s="18">
        <f t="shared" si="1"/>
        <v>3</v>
      </c>
      <c r="M35" s="59">
        <f t="shared" si="2"/>
        <v>3</v>
      </c>
    </row>
    <row r="36" spans="1:13" ht="14.4" x14ac:dyDescent="0.3">
      <c r="A36" s="12" t="str">
        <f t="shared" si="0"/>
        <v>65Ruby DouglasSv Rockstar</v>
      </c>
      <c r="B36" s="13">
        <v>65</v>
      </c>
      <c r="C36" s="255" t="s">
        <v>134</v>
      </c>
      <c r="D36" s="259" t="s">
        <v>474</v>
      </c>
      <c r="E36" s="13"/>
      <c r="F36" s="16"/>
      <c r="G36" s="19"/>
      <c r="H36" s="19">
        <v>45.13</v>
      </c>
      <c r="I36" s="29"/>
      <c r="J36" s="31"/>
      <c r="K36" s="17">
        <v>3</v>
      </c>
      <c r="L36" s="18">
        <f t="shared" si="1"/>
        <v>5</v>
      </c>
      <c r="M36" s="59">
        <f t="shared" si="2"/>
        <v>5</v>
      </c>
    </row>
    <row r="37" spans="1:13" ht="14.4" x14ac:dyDescent="0.3">
      <c r="A37" s="12" t="str">
        <f t="shared" si="0"/>
        <v/>
      </c>
      <c r="B37" s="13"/>
      <c r="C37" s="255" t="s">
        <v>19</v>
      </c>
      <c r="D37" s="259" t="s">
        <v>19</v>
      </c>
      <c r="E37" s="13"/>
      <c r="F37" s="16"/>
      <c r="G37" s="19"/>
      <c r="H37" s="19"/>
      <c r="I37" s="29"/>
      <c r="J37" s="31"/>
      <c r="K37" s="17"/>
      <c r="L37" s="18">
        <f t="shared" si="1"/>
        <v>0</v>
      </c>
      <c r="M37" s="59">
        <f t="shared" si="2"/>
        <v>0</v>
      </c>
    </row>
    <row r="38" spans="1:13" ht="14.4" x14ac:dyDescent="0.3">
      <c r="A38" s="12" t="str">
        <f t="shared" ref="A38:A69" si="3">CONCATENATE(B38,C38,D38)</f>
        <v>65Imogen O'HehirOutlaw King</v>
      </c>
      <c r="B38" s="13">
        <v>65</v>
      </c>
      <c r="C38" s="255" t="s">
        <v>468</v>
      </c>
      <c r="D38" s="259" t="s">
        <v>475</v>
      </c>
      <c r="E38" s="13"/>
      <c r="F38" s="16"/>
      <c r="G38" s="19"/>
      <c r="H38" s="19">
        <v>85.03</v>
      </c>
      <c r="I38" s="29"/>
      <c r="J38" s="31"/>
      <c r="K38" s="17">
        <v>7</v>
      </c>
      <c r="L38" s="18">
        <f t="shared" si="1"/>
        <v>1</v>
      </c>
      <c r="M38" s="59">
        <f t="shared" si="2"/>
        <v>1</v>
      </c>
    </row>
    <row r="39" spans="1:13" ht="14.4" x14ac:dyDescent="0.3">
      <c r="A39" s="12" t="str">
        <f t="shared" si="3"/>
        <v>65Zara Coussens-LeesonRegal Donatello</v>
      </c>
      <c r="B39" s="13">
        <v>65</v>
      </c>
      <c r="C39" s="255" t="s">
        <v>278</v>
      </c>
      <c r="D39" s="259" t="s">
        <v>279</v>
      </c>
      <c r="E39" s="13"/>
      <c r="F39" s="16"/>
      <c r="G39" s="19"/>
      <c r="H39" s="19">
        <v>29.47</v>
      </c>
      <c r="I39" s="29"/>
      <c r="J39" s="31"/>
      <c r="K39" s="17">
        <v>1</v>
      </c>
      <c r="L39" s="18">
        <f t="shared" si="1"/>
        <v>7</v>
      </c>
      <c r="M39" s="59">
        <f t="shared" si="2"/>
        <v>7</v>
      </c>
    </row>
    <row r="40" spans="1:13" ht="14.4" x14ac:dyDescent="0.3">
      <c r="A40" s="12" t="str">
        <f t="shared" si="3"/>
        <v>65Shannon MeakinsKarma Park Esprit</v>
      </c>
      <c r="B40" s="13">
        <v>65</v>
      </c>
      <c r="C40" s="255" t="s">
        <v>202</v>
      </c>
      <c r="D40" s="259" t="s">
        <v>203</v>
      </c>
      <c r="E40" s="13"/>
      <c r="F40" s="16"/>
      <c r="G40" s="19"/>
      <c r="H40" s="19">
        <v>31.07</v>
      </c>
      <c r="I40" s="29"/>
      <c r="J40" s="31"/>
      <c r="K40" s="17">
        <v>2</v>
      </c>
      <c r="L40" s="18">
        <f t="shared" si="1"/>
        <v>6</v>
      </c>
      <c r="M40" s="59">
        <f t="shared" si="2"/>
        <v>6</v>
      </c>
    </row>
    <row r="41" spans="1:13" ht="14.4" x14ac:dyDescent="0.3">
      <c r="A41" s="12" t="str">
        <f t="shared" si="3"/>
        <v>65Sophie McdougallGood Intentions</v>
      </c>
      <c r="B41" s="13">
        <v>65</v>
      </c>
      <c r="C41" s="255" t="s">
        <v>403</v>
      </c>
      <c r="D41" s="259" t="s">
        <v>395</v>
      </c>
      <c r="E41" s="13"/>
      <c r="F41" s="16"/>
      <c r="G41" s="19"/>
      <c r="H41" s="19">
        <v>42.02</v>
      </c>
      <c r="I41" s="29"/>
      <c r="J41" s="31"/>
      <c r="K41" s="17">
        <v>3</v>
      </c>
      <c r="L41" s="18">
        <f t="shared" si="1"/>
        <v>5</v>
      </c>
      <c r="M41" s="59">
        <f t="shared" si="2"/>
        <v>5</v>
      </c>
    </row>
    <row r="42" spans="1:13" ht="14.4" x14ac:dyDescent="0.3">
      <c r="A42" s="12" t="str">
        <f t="shared" si="3"/>
        <v>65Jessica TooheySaxon King</v>
      </c>
      <c r="B42" s="13">
        <v>65</v>
      </c>
      <c r="C42" s="255" t="s">
        <v>469</v>
      </c>
      <c r="D42" s="259" t="s">
        <v>476</v>
      </c>
      <c r="E42" s="13"/>
      <c r="F42" s="16"/>
      <c r="G42" s="19"/>
      <c r="H42" s="19">
        <v>64.790000000000006</v>
      </c>
      <c r="I42" s="29"/>
      <c r="J42" s="31"/>
      <c r="K42" s="17">
        <v>6</v>
      </c>
      <c r="L42" s="18">
        <f t="shared" si="1"/>
        <v>2</v>
      </c>
      <c r="M42" s="59">
        <f t="shared" si="2"/>
        <v>2</v>
      </c>
    </row>
    <row r="43" spans="1:13" ht="14.4" x14ac:dyDescent="0.3">
      <c r="A43" s="12" t="str">
        <f t="shared" si="3"/>
        <v>65Charlee HarperGoldmine Sax</v>
      </c>
      <c r="B43" s="13">
        <v>65</v>
      </c>
      <c r="C43" s="255" t="s">
        <v>404</v>
      </c>
      <c r="D43" s="259" t="s">
        <v>390</v>
      </c>
      <c r="E43" s="13"/>
      <c r="F43" s="16"/>
      <c r="G43" s="19"/>
      <c r="H43" s="19">
        <v>50.41</v>
      </c>
      <c r="I43" s="29"/>
      <c r="J43" s="31"/>
      <c r="K43" s="17">
        <v>5</v>
      </c>
      <c r="L43" s="18">
        <f t="shared" si="1"/>
        <v>3</v>
      </c>
      <c r="M43" s="59">
        <f t="shared" si="2"/>
        <v>3</v>
      </c>
    </row>
    <row r="44" spans="1:13" ht="14.4" x14ac:dyDescent="0.3">
      <c r="A44" s="12" t="str">
        <f t="shared" si="3"/>
        <v>65India CurtinOsiris Aphrael</v>
      </c>
      <c r="B44" s="13">
        <v>65</v>
      </c>
      <c r="C44" s="255" t="s">
        <v>441</v>
      </c>
      <c r="D44" s="264" t="s">
        <v>477</v>
      </c>
      <c r="E44" s="13"/>
      <c r="F44" s="16"/>
      <c r="G44" s="19"/>
      <c r="H44" s="19">
        <v>42.44</v>
      </c>
      <c r="I44" s="29"/>
      <c r="J44" s="31"/>
      <c r="K44" s="17">
        <v>4</v>
      </c>
      <c r="L44" s="18">
        <f t="shared" si="1"/>
        <v>4</v>
      </c>
      <c r="M44" s="59">
        <f t="shared" si="2"/>
        <v>4</v>
      </c>
    </row>
    <row r="45" spans="1:13" ht="14.4" x14ac:dyDescent="0.3">
      <c r="A45" s="12" t="str">
        <f t="shared" si="3"/>
        <v/>
      </c>
      <c r="B45" s="13"/>
      <c r="C45" s="255" t="s">
        <v>19</v>
      </c>
      <c r="D45" s="264" t="s">
        <v>19</v>
      </c>
      <c r="E45" s="13"/>
      <c r="F45" s="16"/>
      <c r="G45" s="19"/>
      <c r="H45" s="13"/>
      <c r="I45" s="29"/>
      <c r="J45" s="31"/>
      <c r="K45" s="17"/>
      <c r="L45" s="18">
        <f t="shared" si="1"/>
        <v>0</v>
      </c>
      <c r="M45" s="59">
        <f t="shared" si="2"/>
        <v>0</v>
      </c>
    </row>
    <row r="46" spans="1:13" ht="14.4" x14ac:dyDescent="0.3">
      <c r="A46" s="12" t="str">
        <f t="shared" si="3"/>
        <v>80Zoe DayEkolee Crystal Fire</v>
      </c>
      <c r="B46" s="13">
        <v>80</v>
      </c>
      <c r="C46" s="255" t="s">
        <v>217</v>
      </c>
      <c r="D46" s="259" t="s">
        <v>218</v>
      </c>
      <c r="E46" s="13"/>
      <c r="F46" s="16"/>
      <c r="G46" s="19"/>
      <c r="H46" s="13"/>
      <c r="I46" s="19">
        <v>45.69</v>
      </c>
      <c r="J46" s="31"/>
      <c r="K46" s="17">
        <v>3</v>
      </c>
      <c r="L46" s="18">
        <f t="shared" si="1"/>
        <v>5</v>
      </c>
      <c r="M46" s="59">
        <f t="shared" si="2"/>
        <v>5</v>
      </c>
    </row>
    <row r="47" spans="1:13" ht="14.4" x14ac:dyDescent="0.3">
      <c r="A47" s="12" t="str">
        <f t="shared" si="3"/>
        <v>80Miley GossageChief</v>
      </c>
      <c r="B47" s="13">
        <v>80</v>
      </c>
      <c r="C47" s="255" t="s">
        <v>137</v>
      </c>
      <c r="D47" s="259" t="s">
        <v>138</v>
      </c>
      <c r="E47" s="13"/>
      <c r="F47" s="16"/>
      <c r="G47" s="19"/>
      <c r="H47" s="13"/>
      <c r="I47" s="19">
        <v>40.96</v>
      </c>
      <c r="J47" s="31"/>
      <c r="K47" s="17">
        <v>1</v>
      </c>
      <c r="L47" s="18">
        <f t="shared" si="1"/>
        <v>7</v>
      </c>
      <c r="M47" s="59">
        <f t="shared" si="2"/>
        <v>7</v>
      </c>
    </row>
    <row r="48" spans="1:13" ht="14.4" x14ac:dyDescent="0.3">
      <c r="A48" s="12" t="str">
        <f t="shared" si="3"/>
        <v>80Sophie IkenushiRyder</v>
      </c>
      <c r="B48" s="13">
        <v>80</v>
      </c>
      <c r="C48" s="255" t="s">
        <v>187</v>
      </c>
      <c r="D48" s="259" t="s">
        <v>189</v>
      </c>
      <c r="E48" s="13"/>
      <c r="F48" s="16"/>
      <c r="G48" s="19"/>
      <c r="H48" s="13"/>
      <c r="I48" s="19">
        <v>41.23</v>
      </c>
      <c r="J48" s="31"/>
      <c r="K48" s="17">
        <v>2</v>
      </c>
      <c r="L48" s="18">
        <f t="shared" si="1"/>
        <v>6</v>
      </c>
      <c r="M48" s="59">
        <f t="shared" si="2"/>
        <v>6</v>
      </c>
    </row>
    <row r="49" spans="1:13" ht="14.4" x14ac:dyDescent="0.3">
      <c r="A49" s="12" t="str">
        <f t="shared" si="3"/>
        <v>80Breanna BosmaBella</v>
      </c>
      <c r="B49" s="13">
        <v>80</v>
      </c>
      <c r="C49" s="255" t="s">
        <v>385</v>
      </c>
      <c r="D49" s="259" t="s">
        <v>386</v>
      </c>
      <c r="E49" s="13"/>
      <c r="F49" s="16"/>
      <c r="G49" s="19"/>
      <c r="H49" s="13"/>
      <c r="I49" s="19">
        <v>62.42</v>
      </c>
      <c r="J49" s="31"/>
      <c r="K49" s="17">
        <v>5</v>
      </c>
      <c r="L49" s="18">
        <f t="shared" si="1"/>
        <v>3</v>
      </c>
      <c r="M49" s="59">
        <f t="shared" si="2"/>
        <v>3</v>
      </c>
    </row>
    <row r="50" spans="1:13" ht="14.4" x14ac:dyDescent="0.3">
      <c r="A50" s="12" t="str">
        <f t="shared" si="3"/>
        <v>80Brianna SheriffAce Of Hearts</v>
      </c>
      <c r="B50" s="13">
        <v>80</v>
      </c>
      <c r="C50" s="255" t="s">
        <v>408</v>
      </c>
      <c r="D50" s="259" t="s">
        <v>388</v>
      </c>
      <c r="E50" s="13"/>
      <c r="F50" s="16"/>
      <c r="G50" s="19"/>
      <c r="H50" s="13"/>
      <c r="I50" s="19">
        <v>220.36</v>
      </c>
      <c r="J50" s="31"/>
      <c r="K50" s="17">
        <v>6</v>
      </c>
      <c r="L50" s="18">
        <f t="shared" si="1"/>
        <v>2</v>
      </c>
      <c r="M50" s="59">
        <f t="shared" si="2"/>
        <v>2</v>
      </c>
    </row>
    <row r="51" spans="1:13" ht="14.4" x14ac:dyDescent="0.3">
      <c r="A51" s="12" t="str">
        <f t="shared" si="3"/>
        <v>80Tanaya PustkuchenSecret Mojito</v>
      </c>
      <c r="B51" s="13">
        <v>80</v>
      </c>
      <c r="C51" s="255" t="s">
        <v>374</v>
      </c>
      <c r="D51" s="259" t="s">
        <v>396</v>
      </c>
      <c r="E51" s="13"/>
      <c r="F51" s="16"/>
      <c r="G51" s="19"/>
      <c r="H51" s="13"/>
      <c r="I51" s="19">
        <v>52.23</v>
      </c>
      <c r="J51" s="31"/>
      <c r="K51" s="17">
        <v>4</v>
      </c>
      <c r="L51" s="18">
        <f t="shared" si="1"/>
        <v>4</v>
      </c>
      <c r="M51" s="59">
        <f t="shared" si="2"/>
        <v>4</v>
      </c>
    </row>
    <row r="52" spans="1:13" ht="14.4" x14ac:dyDescent="0.25">
      <c r="A52" s="12" t="str">
        <f t="shared" si="3"/>
        <v/>
      </c>
      <c r="B52" s="13"/>
      <c r="C52" s="14" t="s">
        <v>19</v>
      </c>
      <c r="D52" s="15" t="s">
        <v>19</v>
      </c>
      <c r="E52" s="19"/>
      <c r="F52" s="16"/>
      <c r="G52" s="19"/>
      <c r="H52" s="13"/>
      <c r="I52" s="29"/>
      <c r="J52" s="31"/>
      <c r="K52" s="17"/>
      <c r="L52" s="18">
        <f t="shared" si="1"/>
        <v>0</v>
      </c>
      <c r="M52" s="59">
        <f t="shared" si="2"/>
        <v>0</v>
      </c>
    </row>
    <row r="53" spans="1:13" ht="14.4" x14ac:dyDescent="0.25">
      <c r="A53" s="12" t="str">
        <f t="shared" si="3"/>
        <v>80Grace JohnsonSolar Medal</v>
      </c>
      <c r="B53" s="13">
        <v>80</v>
      </c>
      <c r="C53" s="14" t="s">
        <v>389</v>
      </c>
      <c r="D53" s="15" t="s">
        <v>238</v>
      </c>
      <c r="E53" s="19"/>
      <c r="F53" s="16"/>
      <c r="G53" s="19">
        <v>80</v>
      </c>
      <c r="H53" s="13"/>
      <c r="I53" s="29">
        <v>30.65</v>
      </c>
      <c r="J53" s="31"/>
      <c r="K53" s="17">
        <v>1</v>
      </c>
      <c r="L53" s="18">
        <f t="shared" si="1"/>
        <v>7</v>
      </c>
      <c r="M53" s="59">
        <f t="shared" si="2"/>
        <v>7</v>
      </c>
    </row>
    <row r="54" spans="1:13" ht="14.4" x14ac:dyDescent="0.25">
      <c r="A54" s="12" t="str">
        <f t="shared" si="3"/>
        <v/>
      </c>
      <c r="B54" s="13"/>
      <c r="C54" s="14" t="s">
        <v>19</v>
      </c>
      <c r="D54" s="15" t="s">
        <v>19</v>
      </c>
      <c r="E54" s="19"/>
      <c r="F54" s="16"/>
      <c r="G54" s="19"/>
      <c r="H54" s="13"/>
      <c r="I54" s="29"/>
      <c r="J54" s="31"/>
      <c r="K54" s="17"/>
      <c r="L54" s="18">
        <f t="shared" si="1"/>
        <v>0</v>
      </c>
      <c r="M54" s="59">
        <f t="shared" si="2"/>
        <v>0</v>
      </c>
    </row>
    <row r="55" spans="1:13" ht="14.4" x14ac:dyDescent="0.25">
      <c r="A55" s="12" t="str">
        <f t="shared" si="3"/>
        <v/>
      </c>
      <c r="B55" s="13"/>
      <c r="C55" s="14" t="s">
        <v>19</v>
      </c>
      <c r="D55" s="15" t="s">
        <v>19</v>
      </c>
      <c r="E55" s="19"/>
      <c r="F55" s="16"/>
      <c r="G55" s="19"/>
      <c r="H55" s="13"/>
      <c r="I55" s="29"/>
      <c r="J55" s="31"/>
      <c r="K55" s="17"/>
      <c r="L55" s="18">
        <f t="shared" si="1"/>
        <v>0</v>
      </c>
      <c r="M55" s="59">
        <f t="shared" si="2"/>
        <v>0</v>
      </c>
    </row>
    <row r="56" spans="1:13" ht="14.4" x14ac:dyDescent="0.25">
      <c r="A56" s="12" t="str">
        <f t="shared" si="3"/>
        <v/>
      </c>
      <c r="B56" s="13"/>
      <c r="C56" s="14" t="s">
        <v>19</v>
      </c>
      <c r="D56" s="15" t="s">
        <v>19</v>
      </c>
      <c r="E56" s="19"/>
      <c r="F56" s="16"/>
      <c r="G56" s="19"/>
      <c r="H56" s="13"/>
      <c r="I56" s="29"/>
      <c r="J56" s="31"/>
      <c r="K56" s="17"/>
      <c r="L56" s="18">
        <f t="shared" si="1"/>
        <v>0</v>
      </c>
      <c r="M56" s="59">
        <f t="shared" si="2"/>
        <v>0</v>
      </c>
    </row>
    <row r="57" spans="1:13" ht="14.4" x14ac:dyDescent="0.25">
      <c r="A57" s="12" t="str">
        <f t="shared" si="3"/>
        <v/>
      </c>
      <c r="B57" s="13"/>
      <c r="C57" s="14" t="s">
        <v>19</v>
      </c>
      <c r="D57" s="15" t="s">
        <v>19</v>
      </c>
      <c r="E57" s="19"/>
      <c r="F57" s="16"/>
      <c r="G57" s="19"/>
      <c r="H57" s="13"/>
      <c r="I57" s="29"/>
      <c r="J57" s="31"/>
      <c r="K57" s="17"/>
      <c r="L57" s="18">
        <f t="shared" si="1"/>
        <v>0</v>
      </c>
      <c r="M57" s="59">
        <f t="shared" si="2"/>
        <v>0</v>
      </c>
    </row>
    <row r="58" spans="1:13" ht="14.4" x14ac:dyDescent="0.25">
      <c r="A58" s="12" t="str">
        <f t="shared" si="3"/>
        <v/>
      </c>
      <c r="B58" s="13"/>
      <c r="C58" s="14" t="s">
        <v>19</v>
      </c>
      <c r="D58" s="15" t="s">
        <v>19</v>
      </c>
      <c r="E58" s="19"/>
      <c r="F58" s="16"/>
      <c r="G58" s="19"/>
      <c r="H58" s="13"/>
      <c r="I58" s="29"/>
      <c r="J58" s="31"/>
      <c r="K58" s="17"/>
      <c r="L58" s="18">
        <f t="shared" si="1"/>
        <v>0</v>
      </c>
      <c r="M58" s="59">
        <f t="shared" si="2"/>
        <v>0</v>
      </c>
    </row>
    <row r="59" spans="1:13" ht="14.4" x14ac:dyDescent="0.25">
      <c r="A59" s="12" t="str">
        <f t="shared" si="3"/>
        <v/>
      </c>
      <c r="B59" s="13"/>
      <c r="C59" s="14"/>
      <c r="D59" s="15" t="s">
        <v>19</v>
      </c>
      <c r="E59" s="19"/>
      <c r="F59" s="16"/>
      <c r="G59" s="19"/>
      <c r="H59" s="13"/>
      <c r="I59" s="29"/>
      <c r="J59" s="31"/>
      <c r="K59" s="17"/>
      <c r="L59" s="18">
        <f t="shared" si="1"/>
        <v>0</v>
      </c>
      <c r="M59" s="59">
        <f t="shared" si="2"/>
        <v>0</v>
      </c>
    </row>
    <row r="60" spans="1:13" ht="14.4" x14ac:dyDescent="0.25">
      <c r="A60" s="12" t="str">
        <f t="shared" si="3"/>
        <v/>
      </c>
      <c r="B60" s="13"/>
      <c r="C60" s="14"/>
      <c r="D60" s="15" t="s">
        <v>19</v>
      </c>
      <c r="E60" s="19"/>
      <c r="F60" s="16"/>
      <c r="G60" s="19"/>
      <c r="H60" s="13"/>
      <c r="I60" s="29"/>
      <c r="J60" s="31"/>
      <c r="K60" s="17"/>
      <c r="L60" s="18">
        <f t="shared" si="1"/>
        <v>0</v>
      </c>
      <c r="M60" s="59">
        <f t="shared" si="2"/>
        <v>0</v>
      </c>
    </row>
    <row r="61" spans="1:13" ht="14.4" x14ac:dyDescent="0.25">
      <c r="A61" s="12" t="str">
        <f t="shared" si="3"/>
        <v/>
      </c>
      <c r="B61" s="13"/>
      <c r="C61" s="14"/>
      <c r="D61" s="15" t="s">
        <v>19</v>
      </c>
      <c r="E61" s="19"/>
      <c r="F61" s="16"/>
      <c r="G61" s="19"/>
      <c r="H61" s="13"/>
      <c r="I61" s="29"/>
      <c r="J61" s="31"/>
      <c r="K61" s="17"/>
      <c r="L61" s="18">
        <f t="shared" si="1"/>
        <v>0</v>
      </c>
      <c r="M61" s="59">
        <f t="shared" si="2"/>
        <v>0</v>
      </c>
    </row>
    <row r="62" spans="1:13" ht="14.4" x14ac:dyDescent="0.25">
      <c r="A62" s="12" t="str">
        <f t="shared" si="3"/>
        <v/>
      </c>
      <c r="B62" s="13"/>
      <c r="C62" s="14"/>
      <c r="D62" s="15" t="s">
        <v>19</v>
      </c>
      <c r="E62" s="19"/>
      <c r="F62" s="16"/>
      <c r="G62" s="19"/>
      <c r="H62" s="13"/>
      <c r="I62" s="29"/>
      <c r="J62" s="31"/>
      <c r="K62" s="17"/>
      <c r="L62" s="18">
        <f t="shared" si="1"/>
        <v>0</v>
      </c>
      <c r="M62" s="59">
        <f t="shared" si="2"/>
        <v>0</v>
      </c>
    </row>
    <row r="63" spans="1:13" ht="14.4" x14ac:dyDescent="0.25">
      <c r="A63" s="12" t="str">
        <f t="shared" si="3"/>
        <v/>
      </c>
      <c r="B63" s="13"/>
      <c r="C63" s="14"/>
      <c r="D63" s="15"/>
      <c r="E63" s="19"/>
      <c r="F63" s="16"/>
      <c r="G63" s="19"/>
      <c r="H63" s="13"/>
      <c r="I63" s="29"/>
      <c r="J63" s="31"/>
      <c r="K63" s="17"/>
      <c r="L63" s="18">
        <f t="shared" si="1"/>
        <v>0</v>
      </c>
      <c r="M63" s="59">
        <f t="shared" si="2"/>
        <v>0</v>
      </c>
    </row>
    <row r="64" spans="1:13" ht="14.4" x14ac:dyDescent="0.25">
      <c r="A64" s="12" t="str">
        <f t="shared" si="3"/>
        <v/>
      </c>
      <c r="B64" s="13"/>
      <c r="C64" s="14"/>
      <c r="D64" s="15"/>
      <c r="E64" s="19"/>
      <c r="F64" s="16"/>
      <c r="G64" s="19"/>
      <c r="H64" s="13"/>
      <c r="I64" s="29"/>
      <c r="J64" s="31"/>
      <c r="K64" s="17"/>
      <c r="L64" s="18">
        <f t="shared" si="1"/>
        <v>0</v>
      </c>
      <c r="M64" s="59">
        <f t="shared" si="2"/>
        <v>0</v>
      </c>
    </row>
    <row r="65" spans="1:13" ht="14.4" x14ac:dyDescent="0.25">
      <c r="A65" s="12" t="str">
        <f t="shared" si="3"/>
        <v/>
      </c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>
        <f t="shared" si="1"/>
        <v>0</v>
      </c>
      <c r="M65" s="59">
        <f t="shared" si="2"/>
        <v>0</v>
      </c>
    </row>
    <row r="66" spans="1:13" ht="14.4" x14ac:dyDescent="0.25">
      <c r="A66" s="12" t="str">
        <f t="shared" si="3"/>
        <v/>
      </c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>
        <f t="shared" si="1"/>
        <v>0</v>
      </c>
      <c r="M66" s="59">
        <f t="shared" si="2"/>
        <v>0</v>
      </c>
    </row>
    <row r="67" spans="1:13" ht="14.4" x14ac:dyDescent="0.25">
      <c r="A67" s="12" t="str">
        <f t="shared" si="3"/>
        <v/>
      </c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>
        <f t="shared" si="1"/>
        <v>0</v>
      </c>
      <c r="M67" s="59">
        <f t="shared" si="2"/>
        <v>0</v>
      </c>
    </row>
    <row r="68" spans="1:13" ht="14.4" x14ac:dyDescent="0.25">
      <c r="A68" s="12" t="str">
        <f t="shared" si="3"/>
        <v/>
      </c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>
        <f t="shared" si="1"/>
        <v>0</v>
      </c>
      <c r="M68" s="59">
        <f t="shared" si="2"/>
        <v>0</v>
      </c>
    </row>
    <row r="69" spans="1:13" ht="14.4" x14ac:dyDescent="0.25">
      <c r="A69" s="12" t="str">
        <f t="shared" si="3"/>
        <v/>
      </c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>
        <f t="shared" si="1"/>
        <v>0</v>
      </c>
      <c r="M69" s="59">
        <f t="shared" si="2"/>
        <v>0</v>
      </c>
    </row>
    <row r="70" spans="1:13" ht="14.4" x14ac:dyDescent="0.25">
      <c r="A70" s="12" t="str">
        <f t="shared" ref="A70:A98" si="4">CONCATENATE(B70,C70,D70)</f>
        <v/>
      </c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>
        <f t="shared" ref="L70:L98" si="5">IF(K70=1,7,IF(K70=2,6,IF(K70=3,5,IF(K70=4,4,IF(K70=5,3,IF(K70=6,2,IF(K70&gt;=6,1,0)))))))</f>
        <v>0</v>
      </c>
      <c r="M70" s="59">
        <f t="shared" si="2"/>
        <v>0</v>
      </c>
    </row>
    <row r="71" spans="1:13" ht="14.4" x14ac:dyDescent="0.25">
      <c r="A71" s="12" t="str">
        <f t="shared" si="4"/>
        <v/>
      </c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>
        <f t="shared" si="5"/>
        <v>0</v>
      </c>
      <c r="M71" s="59">
        <f t="shared" ref="M71:M98" si="6">SUM(L71+$M$5)</f>
        <v>0</v>
      </c>
    </row>
    <row r="72" spans="1:13" ht="14.4" x14ac:dyDescent="0.25">
      <c r="A72" s="12" t="str">
        <f t="shared" si="4"/>
        <v/>
      </c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>
        <f t="shared" si="5"/>
        <v>0</v>
      </c>
      <c r="M72" s="59">
        <f t="shared" si="6"/>
        <v>0</v>
      </c>
    </row>
    <row r="73" spans="1:13" ht="14.4" x14ac:dyDescent="0.25">
      <c r="A73" s="12" t="str">
        <f t="shared" si="4"/>
        <v/>
      </c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>
        <f t="shared" si="5"/>
        <v>0</v>
      </c>
      <c r="M73" s="59">
        <f t="shared" si="6"/>
        <v>0</v>
      </c>
    </row>
    <row r="74" spans="1:13" ht="14.4" x14ac:dyDescent="0.25">
      <c r="A74" s="12" t="str">
        <f t="shared" si="4"/>
        <v/>
      </c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>
        <f t="shared" si="5"/>
        <v>0</v>
      </c>
      <c r="M74" s="59">
        <f t="shared" si="6"/>
        <v>0</v>
      </c>
    </row>
    <row r="75" spans="1:13" ht="14.4" x14ac:dyDescent="0.25">
      <c r="A75" s="12" t="str">
        <f t="shared" si="4"/>
        <v/>
      </c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>
        <f t="shared" si="5"/>
        <v>0</v>
      </c>
      <c r="M75" s="59">
        <f t="shared" si="6"/>
        <v>0</v>
      </c>
    </row>
    <row r="76" spans="1:13" ht="14.4" x14ac:dyDescent="0.25">
      <c r="A76" s="12" t="str">
        <f t="shared" si="4"/>
        <v/>
      </c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>
        <f t="shared" si="5"/>
        <v>0</v>
      </c>
      <c r="M76" s="59">
        <f t="shared" si="6"/>
        <v>0</v>
      </c>
    </row>
    <row r="77" spans="1:13" ht="14.4" x14ac:dyDescent="0.25">
      <c r="A77" s="12" t="str">
        <f t="shared" si="4"/>
        <v/>
      </c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>
        <f t="shared" si="5"/>
        <v>0</v>
      </c>
      <c r="M77" s="59">
        <f t="shared" si="6"/>
        <v>0</v>
      </c>
    </row>
    <row r="78" spans="1:13" ht="14.4" x14ac:dyDescent="0.25">
      <c r="A78" s="12" t="str">
        <f t="shared" si="4"/>
        <v/>
      </c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>
        <f t="shared" si="5"/>
        <v>0</v>
      </c>
      <c r="M78" s="59">
        <f t="shared" si="6"/>
        <v>0</v>
      </c>
    </row>
    <row r="79" spans="1:13" ht="14.4" x14ac:dyDescent="0.25">
      <c r="A79" s="12" t="str">
        <f t="shared" si="4"/>
        <v/>
      </c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>
        <f t="shared" si="5"/>
        <v>0</v>
      </c>
      <c r="M79" s="59">
        <f t="shared" si="6"/>
        <v>0</v>
      </c>
    </row>
    <row r="80" spans="1:13" ht="14.4" x14ac:dyDescent="0.25">
      <c r="A80" s="12" t="str">
        <f t="shared" si="4"/>
        <v/>
      </c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>
        <f t="shared" si="5"/>
        <v>0</v>
      </c>
      <c r="M80" s="59">
        <f t="shared" si="6"/>
        <v>0</v>
      </c>
    </row>
    <row r="81" spans="1:13" ht="14.4" x14ac:dyDescent="0.25">
      <c r="A81" s="12" t="str">
        <f t="shared" si="4"/>
        <v/>
      </c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>
        <f t="shared" si="5"/>
        <v>0</v>
      </c>
      <c r="M81" s="59">
        <f t="shared" si="6"/>
        <v>0</v>
      </c>
    </row>
    <row r="82" spans="1:13" ht="14.4" x14ac:dyDescent="0.25">
      <c r="A82" s="12" t="str">
        <f t="shared" si="4"/>
        <v/>
      </c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>
        <f t="shared" si="5"/>
        <v>0</v>
      </c>
      <c r="M82" s="59">
        <f t="shared" si="6"/>
        <v>0</v>
      </c>
    </row>
    <row r="83" spans="1:13" ht="14.4" x14ac:dyDescent="0.25">
      <c r="A83" s="12" t="str">
        <f t="shared" si="4"/>
        <v/>
      </c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>
        <f t="shared" si="5"/>
        <v>0</v>
      </c>
      <c r="M83" s="59">
        <f t="shared" si="6"/>
        <v>0</v>
      </c>
    </row>
    <row r="84" spans="1:13" ht="14.4" x14ac:dyDescent="0.25">
      <c r="A84" s="12" t="str">
        <f t="shared" si="4"/>
        <v/>
      </c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>
        <f t="shared" si="5"/>
        <v>0</v>
      </c>
      <c r="M84" s="59">
        <f t="shared" si="6"/>
        <v>0</v>
      </c>
    </row>
    <row r="85" spans="1:13" ht="14.4" x14ac:dyDescent="0.25">
      <c r="A85" s="12" t="str">
        <f t="shared" si="4"/>
        <v/>
      </c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>
        <f t="shared" si="5"/>
        <v>0</v>
      </c>
      <c r="M85" s="59">
        <f t="shared" si="6"/>
        <v>0</v>
      </c>
    </row>
    <row r="86" spans="1:13" ht="14.4" x14ac:dyDescent="0.25">
      <c r="A86" s="12" t="str">
        <f t="shared" si="4"/>
        <v/>
      </c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>
        <f t="shared" si="5"/>
        <v>0</v>
      </c>
      <c r="M86" s="59">
        <f t="shared" si="6"/>
        <v>0</v>
      </c>
    </row>
    <row r="87" spans="1:13" ht="14.4" x14ac:dyDescent="0.25">
      <c r="A87" s="12" t="str">
        <f t="shared" si="4"/>
        <v/>
      </c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>
        <f t="shared" si="5"/>
        <v>0</v>
      </c>
      <c r="M87" s="59">
        <f t="shared" si="6"/>
        <v>0</v>
      </c>
    </row>
    <row r="88" spans="1:13" ht="14.4" x14ac:dyDescent="0.25">
      <c r="A88" s="12" t="str">
        <f t="shared" si="4"/>
        <v/>
      </c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>
        <f t="shared" si="5"/>
        <v>0</v>
      </c>
      <c r="M88" s="59">
        <f t="shared" si="6"/>
        <v>0</v>
      </c>
    </row>
    <row r="89" spans="1:13" ht="14.4" x14ac:dyDescent="0.25">
      <c r="A89" s="12" t="str">
        <f t="shared" si="4"/>
        <v/>
      </c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>
        <f t="shared" si="5"/>
        <v>0</v>
      </c>
      <c r="M89" s="59">
        <f t="shared" si="6"/>
        <v>0</v>
      </c>
    </row>
    <row r="90" spans="1:13" ht="14.4" x14ac:dyDescent="0.25">
      <c r="A90" s="12" t="str">
        <f t="shared" si="4"/>
        <v/>
      </c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>
        <f t="shared" si="5"/>
        <v>0</v>
      </c>
      <c r="M90" s="59">
        <f t="shared" si="6"/>
        <v>0</v>
      </c>
    </row>
    <row r="91" spans="1:13" ht="14.4" x14ac:dyDescent="0.25">
      <c r="A91" s="12" t="str">
        <f t="shared" si="4"/>
        <v/>
      </c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>
        <f t="shared" si="5"/>
        <v>0</v>
      </c>
      <c r="M91" s="59">
        <f t="shared" si="6"/>
        <v>0</v>
      </c>
    </row>
    <row r="92" spans="1:13" ht="14.4" x14ac:dyDescent="0.25">
      <c r="A92" s="12" t="str">
        <f t="shared" si="4"/>
        <v/>
      </c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>
        <f t="shared" si="5"/>
        <v>0</v>
      </c>
      <c r="M92" s="59">
        <f t="shared" si="6"/>
        <v>0</v>
      </c>
    </row>
    <row r="93" spans="1:13" ht="14.4" x14ac:dyDescent="0.25">
      <c r="A93" s="12" t="str">
        <f t="shared" si="4"/>
        <v/>
      </c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>
        <f t="shared" si="5"/>
        <v>0</v>
      </c>
      <c r="M93" s="59">
        <f t="shared" si="6"/>
        <v>0</v>
      </c>
    </row>
    <row r="94" spans="1:13" ht="14.4" x14ac:dyDescent="0.25">
      <c r="A94" s="12" t="str">
        <f t="shared" si="4"/>
        <v/>
      </c>
      <c r="B94" s="13"/>
      <c r="C94" s="14"/>
      <c r="D94" s="15"/>
      <c r="E94" s="19"/>
      <c r="F94" s="16"/>
      <c r="G94" s="19"/>
      <c r="H94" s="13"/>
      <c r="I94" s="29"/>
      <c r="J94" s="31"/>
      <c r="K94" s="17"/>
      <c r="L94" s="18">
        <f t="shared" si="5"/>
        <v>0</v>
      </c>
      <c r="M94" s="59">
        <f t="shared" si="6"/>
        <v>0</v>
      </c>
    </row>
    <row r="95" spans="1:13" ht="14.4" x14ac:dyDescent="0.25">
      <c r="A95" s="12" t="str">
        <f t="shared" si="4"/>
        <v/>
      </c>
      <c r="B95" s="13"/>
      <c r="C95" s="14"/>
      <c r="D95" s="15"/>
      <c r="E95" s="19"/>
      <c r="F95" s="16"/>
      <c r="G95" s="19"/>
      <c r="H95" s="13"/>
      <c r="I95" s="29"/>
      <c r="J95" s="31"/>
      <c r="K95" s="17"/>
      <c r="L95" s="18">
        <f t="shared" si="5"/>
        <v>0</v>
      </c>
      <c r="M95" s="59">
        <f t="shared" si="6"/>
        <v>0</v>
      </c>
    </row>
    <row r="96" spans="1:13" ht="14.4" x14ac:dyDescent="0.25">
      <c r="A96" s="12" t="str">
        <f t="shared" si="4"/>
        <v/>
      </c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>
        <f t="shared" si="5"/>
        <v>0</v>
      </c>
      <c r="M96" s="59">
        <f t="shared" si="6"/>
        <v>0</v>
      </c>
    </row>
    <row r="97" spans="1:13" ht="14.4" x14ac:dyDescent="0.25">
      <c r="A97" s="12" t="str">
        <f t="shared" si="4"/>
        <v/>
      </c>
      <c r="B97" s="13"/>
      <c r="C97" s="14"/>
      <c r="D97" s="15"/>
      <c r="E97" s="19"/>
      <c r="F97" s="16"/>
      <c r="G97" s="19"/>
      <c r="H97" s="13"/>
      <c r="I97" s="29"/>
      <c r="J97" s="31"/>
      <c r="K97" s="17"/>
      <c r="L97" s="18">
        <f t="shared" si="5"/>
        <v>0</v>
      </c>
      <c r="M97" s="59">
        <f t="shared" si="6"/>
        <v>0</v>
      </c>
    </row>
    <row r="98" spans="1:13" ht="15" thickBot="1" x14ac:dyDescent="0.3">
      <c r="A98" s="12" t="str">
        <f t="shared" si="4"/>
        <v/>
      </c>
      <c r="B98" s="20"/>
      <c r="C98" s="21"/>
      <c r="D98" s="22"/>
      <c r="E98" s="23"/>
      <c r="F98" s="24"/>
      <c r="G98" s="23"/>
      <c r="H98" s="20"/>
      <c r="I98" s="30"/>
      <c r="J98" s="56"/>
      <c r="K98" s="25"/>
      <c r="L98" s="26">
        <f t="shared" si="5"/>
        <v>0</v>
      </c>
      <c r="M98" s="59">
        <f t="shared" si="6"/>
        <v>0</v>
      </c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18" priority="418"/>
  </conditionalFormatting>
  <conditionalFormatting sqref="D31">
    <cfRule type="duplicateValues" dxfId="17" priority="2"/>
    <cfRule type="duplicateValues" dxfId="16" priority="3"/>
    <cfRule type="duplicateValues" dxfId="15" priority="4"/>
  </conditionalFormatting>
  <conditionalFormatting sqref="D32">
    <cfRule type="duplicateValues" dxfId="14" priority="1"/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F3F6C0B0FEE46B14B17547D848031" ma:contentTypeVersion="18" ma:contentTypeDescription="Create a new document." ma:contentTypeScope="" ma:versionID="5edb99f80dcdfc504c35c3c57153a342">
  <xsd:schema xmlns:xsd="http://www.w3.org/2001/XMLSchema" xmlns:xs="http://www.w3.org/2001/XMLSchema" xmlns:p="http://schemas.microsoft.com/office/2006/metadata/properties" xmlns:ns2="cfacabce-c30a-405d-aeb6-cd46caef6ac0" xmlns:ns3="1fa763e0-74b2-4ff1-98c0-f888e0b6c267" targetNamespace="http://schemas.microsoft.com/office/2006/metadata/properties" ma:root="true" ma:fieldsID="bbd941064069c48e8706e8bb96d68675" ns2:_="" ns3:_="">
    <xsd:import namespace="cfacabce-c30a-405d-aeb6-cd46caef6ac0"/>
    <xsd:import namespace="1fa763e0-74b2-4ff1-98c0-f888e0b6c2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cabce-c30a-405d-aeb6-cd46caef6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e18768-3cbc-47c3-bc99-774b1826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763e0-74b2-4ff1-98c0-f888e0b6c2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efac0e-0343-47e2-a1bf-f8863dc8c8e1}" ma:internalName="TaxCatchAll" ma:showField="CatchAllData" ma:web="1fa763e0-74b2-4ff1-98c0-f888e0b6c2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acabce-c30a-405d-aeb6-cd46caef6ac0">
      <Terms xmlns="http://schemas.microsoft.com/office/infopath/2007/PartnerControls"/>
    </lcf76f155ced4ddcb4097134ff3c332f>
    <TaxCatchAll xmlns="1fa763e0-74b2-4ff1-98c0-f888e0b6c26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370DC-6FCD-4385-9391-A42798890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cabce-c30a-405d-aeb6-cd46caef6ac0"/>
    <ds:schemaRef ds:uri="1fa763e0-74b2-4ff1-98c0-f888e0b6c2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A26EAE-B067-413B-A418-73E5D4AF09AC}">
  <ds:schemaRefs>
    <ds:schemaRef ds:uri="http://schemas.microsoft.com/office/2006/metadata/properties"/>
    <ds:schemaRef ds:uri="http://schemas.microsoft.com/office/infopath/2007/PartnerControls"/>
    <ds:schemaRef ds:uri="cfacabce-c30a-405d-aeb6-cd46caef6ac0"/>
    <ds:schemaRef ds:uri="1fa763e0-74b2-4ff1-98c0-f888e0b6c267"/>
  </ds:schemaRefs>
</ds:datastoreItem>
</file>

<file path=customXml/itemProps3.xml><?xml version="1.0" encoding="utf-8"?>
<ds:datastoreItem xmlns:ds="http://schemas.openxmlformats.org/officeDocument/2006/customXml" ds:itemID="{77D5784F-C537-448B-8BAF-9CE13C7FC2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</vt:i4>
      </vt:variant>
    </vt:vector>
  </HeadingPairs>
  <TitlesOfParts>
    <vt:vector size="21" baseType="lpstr">
      <vt:lpstr>95-105 11-24</vt:lpstr>
      <vt:lpstr>80 10-24</vt:lpstr>
      <vt:lpstr>65 9-24</vt:lpstr>
      <vt:lpstr>30-45 6-12</vt:lpstr>
      <vt:lpstr>RBPS</vt:lpstr>
      <vt:lpstr>MOR</vt:lpstr>
      <vt:lpstr>PM1</vt:lpstr>
      <vt:lpstr>BAL1</vt:lpstr>
      <vt:lpstr>PM2</vt:lpstr>
      <vt:lpstr>PM3</vt:lpstr>
      <vt:lpstr>LOG</vt:lpstr>
      <vt:lpstr>SER1</vt:lpstr>
      <vt:lpstr>SC</vt:lpstr>
      <vt:lpstr>Spare</vt:lpstr>
      <vt:lpstr>Spare1</vt:lpstr>
      <vt:lpstr>Spare2</vt:lpstr>
      <vt:lpstr>Spare3</vt:lpstr>
      <vt:lpstr>'30-45 6-12'!Print_Area</vt:lpstr>
      <vt:lpstr>'65 9-24'!Print_Area</vt:lpstr>
      <vt:lpstr>'80 10-24'!Print_Area</vt:lpstr>
      <vt:lpstr>'95-105 11-24'!Print_Area</vt:lpstr>
    </vt:vector>
  </TitlesOfParts>
  <Manager/>
  <Company>Department of Treasury and Finance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04000953</dc:creator>
  <cp:keywords/>
  <dc:description/>
  <cp:lastModifiedBy>Vanessa</cp:lastModifiedBy>
  <cp:revision/>
  <cp:lastPrinted>2021-12-15T05:14:08Z</cp:lastPrinted>
  <dcterms:created xsi:type="dcterms:W3CDTF">2006-03-23T00:27:41Z</dcterms:created>
  <dcterms:modified xsi:type="dcterms:W3CDTF">2024-11-19T04:59:42Z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0x01010048EF3F6C0B0FEE46B14B17547D848031</vt:lpwstr>
  </property>
  <property fmtid="{D5CDD505-2E9C-101B-9397-08002B2CF9AE}" pid="3" name="MediaServiceImageTags">
    <vt:lpwstr/>
  </property>
</Properties>
</file>